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charts/chart5.xml" ContentType="application/vnd.openxmlformats-officedocument.drawingml.chart+xml"/>
  <Override PartName="/xl/drawings/drawing5.xml" ContentType="application/vnd.openxmlformats-officedocument.drawingml.chartshapes+xml"/>
  <Override PartName="/xl/charts/chart6.xml" ContentType="application/vnd.openxmlformats-officedocument.drawingml.chart+xml"/>
  <Override PartName="/xl/drawings/drawing6.xml" ContentType="application/vnd.openxmlformats-officedocument.drawingml.chartshapes+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drawings/drawing9.xml" ContentType="application/vnd.openxmlformats-officedocument.drawingml.chartshapes+xml"/>
  <Override PartName="/xl/charts/chart10.xml" ContentType="application/vnd.openxmlformats-officedocument.drawingml.chart+xml"/>
  <Override PartName="/xl/drawings/drawing10.xml" ContentType="application/vnd.openxmlformats-officedocument.drawingml.chartshapes+xml"/>
  <Override PartName="/xl/charts/chart11.xml" ContentType="application/vnd.openxmlformats-officedocument.drawingml.chart+xml"/>
  <Override PartName="/xl/drawings/drawing11.xml" ContentType="application/vnd.openxmlformats-officedocument.drawingml.chartshapes+xml"/>
  <Override PartName="/xl/charts/chart12.xml" ContentType="application/vnd.openxmlformats-officedocument.drawingml.chart+xml"/>
  <Override PartName="/xl/drawings/drawing12.xml" ContentType="application/vnd.openxmlformats-officedocument.drawingml.chartshapes+xml"/>
  <Override PartName="/xl/charts/chart13.xml" ContentType="application/vnd.openxmlformats-officedocument.drawingml.chart+xml"/>
  <Override PartName="/xl/drawings/drawing13.xml" ContentType="application/vnd.openxmlformats-officedocument.drawingml.chartshapes+xml"/>
  <Override PartName="/xl/charts/chart14.xml" ContentType="application/vnd.openxmlformats-officedocument.drawingml.chart+xml"/>
  <Override PartName="/xl/drawings/drawing14.xml" ContentType="application/vnd.openxmlformats-officedocument.drawingml.chartshapes+xml"/>
  <Override PartName="/xl/charts/chart15.xml" ContentType="application/vnd.openxmlformats-officedocument.drawingml.chart+xml"/>
  <Override PartName="/xl/drawings/drawing15.xml" ContentType="application/vnd.openxmlformats-officedocument.drawingml.chartshapes+xml"/>
  <Override PartName="/xl/charts/chart16.xml" ContentType="application/vnd.openxmlformats-officedocument.drawingml.chart+xml"/>
  <Override PartName="/xl/drawings/drawing16.xml" ContentType="application/vnd.openxmlformats-officedocument.drawingml.chartshapes+xml"/>
  <Override PartName="/xl/charts/chart17.xml" ContentType="application/vnd.openxmlformats-officedocument.drawingml.chart+xml"/>
  <Override PartName="/xl/drawings/drawing17.xml" ContentType="application/vnd.openxmlformats-officedocument.drawingml.chartshapes+xml"/>
  <Override PartName="/xl/charts/chart18.xml" ContentType="application/vnd.openxmlformats-officedocument.drawingml.chart+xml"/>
  <Override PartName="/xl/drawings/drawing18.xml" ContentType="application/vnd.openxmlformats-officedocument.drawingml.chartshapes+xml"/>
  <Override PartName="/xl/charts/chart19.xml" ContentType="application/vnd.openxmlformats-officedocument.drawingml.chart+xml"/>
  <Override PartName="/xl/drawings/drawing19.xml" ContentType="application/vnd.openxmlformats-officedocument.drawingml.chartshapes+xml"/>
  <Override PartName="/xl/charts/chart20.xml" ContentType="application/vnd.openxmlformats-officedocument.drawingml.chart+xml"/>
  <Override PartName="/xl/drawings/drawing20.xml" ContentType="application/vnd.openxmlformats-officedocument.drawingml.chartshapes+xml"/>
  <Override PartName="/xl/charts/chart21.xml" ContentType="application/vnd.openxmlformats-officedocument.drawingml.chart+xml"/>
  <Override PartName="/xl/drawings/drawing21.xml" ContentType="application/vnd.openxmlformats-officedocument.drawingml.chartshapes+xml"/>
  <Override PartName="/xl/charts/chart22.xml" ContentType="application/vnd.openxmlformats-officedocument.drawingml.chart+xml"/>
  <Override PartName="/xl/drawings/drawing22.xml" ContentType="application/vnd.openxmlformats-officedocument.drawingml.chartshapes+xml"/>
  <Override PartName="/xl/charts/chart23.xml" ContentType="application/vnd.openxmlformats-officedocument.drawingml.chart+xml"/>
  <Override PartName="/xl/drawings/drawing23.xml" ContentType="application/vnd.openxmlformats-officedocument.drawingml.chartshapes+xml"/>
  <Override PartName="/xl/charts/chart24.xml" ContentType="application/vnd.openxmlformats-officedocument.drawingml.chart+xml"/>
  <Override PartName="/xl/drawings/drawing24.xml" ContentType="application/vnd.openxmlformats-officedocument.drawingml.chartshapes+xml"/>
  <Override PartName="/xl/charts/chart25.xml" ContentType="application/vnd.openxmlformats-officedocument.drawingml.chart+xml"/>
  <Override PartName="/xl/drawings/drawing25.xml" ContentType="application/vnd.openxmlformats-officedocument.drawingml.chartshapes+xml"/>
  <Override PartName="/xl/charts/chart26.xml" ContentType="application/vnd.openxmlformats-officedocument.drawingml.chart+xml"/>
  <Override PartName="/xl/drawings/drawing26.xml" ContentType="application/vnd.openxmlformats-officedocument.drawingml.chartshapes+xml"/>
  <Override PartName="/xl/charts/chart27.xml" ContentType="application/vnd.openxmlformats-officedocument.drawingml.chart+xml"/>
  <Override PartName="/xl/drawings/drawing27.xml" ContentType="application/vnd.openxmlformats-officedocument.drawingml.chartshapes+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drawings/drawing28.xml" ContentType="application/vnd.openxmlformats-officedocument.drawingml.chartshapes+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29.xml" ContentType="application/vnd.openxmlformats-officedocument.drawing+xml"/>
  <Override PartName="/xl/charts/chart42.xml" ContentType="application/vnd.openxmlformats-officedocument.drawingml.chart+xml"/>
  <Override PartName="/xl/charts/chart43.xml" ContentType="application/vnd.openxmlformats-officedocument.drawingml.chart+xml"/>
  <Override PartName="/xl/drawings/drawing30.xml" ContentType="application/vnd.openxmlformats-officedocument.drawingml.chartshapes+xml"/>
  <Override PartName="/xl/charts/chart44.xml" ContentType="application/vnd.openxmlformats-officedocument.drawingml.chart+xml"/>
  <Override PartName="/xl/drawings/drawing31.xml" ContentType="application/vnd.openxmlformats-officedocument.drawingml.chartshapes+xml"/>
  <Override PartName="/xl/charts/chart45.xml" ContentType="application/vnd.openxmlformats-officedocument.drawingml.chart+xml"/>
  <Override PartName="/xl/drawings/drawing32.xml" ContentType="application/vnd.openxmlformats-officedocument.drawingml.chartshapes+xml"/>
  <Override PartName="/xl/charts/chart46.xml" ContentType="application/vnd.openxmlformats-officedocument.drawingml.chart+xml"/>
  <Override PartName="/xl/drawings/drawing33.xml" ContentType="application/vnd.openxmlformats-officedocument.drawingml.chartshapes+xml"/>
  <Override PartName="/xl/charts/chart47.xml" ContentType="application/vnd.openxmlformats-officedocument.drawingml.chart+xml"/>
  <Override PartName="/xl/drawings/drawing34.xml" ContentType="application/vnd.openxmlformats-officedocument.drawingml.chartshapes+xml"/>
  <Override PartName="/xl/charts/chart48.xml" ContentType="application/vnd.openxmlformats-officedocument.drawingml.chart+xml"/>
  <Override PartName="/xl/drawings/drawing35.xml" ContentType="application/vnd.openxmlformats-officedocument.drawingml.chartshapes+xml"/>
  <Override PartName="/xl/charts/chart49.xml" ContentType="application/vnd.openxmlformats-officedocument.drawingml.chart+xml"/>
  <Override PartName="/xl/drawings/drawing36.xml" ContentType="application/vnd.openxmlformats-officedocument.drawingml.chartshapes+xml"/>
  <Override PartName="/xl/charts/chart50.xml" ContentType="application/vnd.openxmlformats-officedocument.drawingml.chart+xml"/>
  <Override PartName="/xl/drawings/drawing37.xml" ContentType="application/vnd.openxmlformats-officedocument.drawingml.chartshapes+xml"/>
  <Override PartName="/xl/charts/chart51.xml" ContentType="application/vnd.openxmlformats-officedocument.drawingml.chart+xml"/>
  <Override PartName="/xl/drawings/drawing38.xml" ContentType="application/vnd.openxmlformats-officedocument.drawingml.chartshapes+xml"/>
  <Override PartName="/xl/charts/chart52.xml" ContentType="application/vnd.openxmlformats-officedocument.drawingml.chart+xml"/>
  <Override PartName="/xl/drawings/drawing39.xml" ContentType="application/vnd.openxmlformats-officedocument.drawingml.chartshapes+xml"/>
  <Override PartName="/xl/charts/chart53.xml" ContentType="application/vnd.openxmlformats-officedocument.drawingml.chart+xml"/>
  <Override PartName="/xl/drawings/drawing40.xml" ContentType="application/vnd.openxmlformats-officedocument.drawingml.chartshapes+xml"/>
  <Override PartName="/xl/charts/chart54.xml" ContentType="application/vnd.openxmlformats-officedocument.drawingml.chart+xml"/>
  <Override PartName="/xl/drawings/drawing41.xml" ContentType="application/vnd.openxmlformats-officedocument.drawingml.chartshapes+xml"/>
  <Override PartName="/xl/charts/chart55.xml" ContentType="application/vnd.openxmlformats-officedocument.drawingml.chart+xml"/>
  <Override PartName="/xl/drawings/drawing42.xml" ContentType="application/vnd.openxmlformats-officedocument.drawingml.chartshapes+xml"/>
  <Override PartName="/xl/charts/chart56.xml" ContentType="application/vnd.openxmlformats-officedocument.drawingml.chart+xml"/>
  <Override PartName="/xl/drawings/drawing43.xml" ContentType="application/vnd.openxmlformats-officedocument.drawingml.chartshapes+xml"/>
  <Override PartName="/xl/charts/chart57.xml" ContentType="application/vnd.openxmlformats-officedocument.drawingml.chart+xml"/>
  <Override PartName="/xl/drawings/drawing44.xml" ContentType="application/vnd.openxmlformats-officedocument.drawingml.chartshapes+xml"/>
  <Override PartName="/xl/charts/chart58.xml" ContentType="application/vnd.openxmlformats-officedocument.drawingml.chart+xml"/>
  <Override PartName="/xl/drawings/drawing45.xml" ContentType="application/vnd.openxmlformats-officedocument.drawingml.chartshapes+xml"/>
  <Override PartName="/xl/charts/chart59.xml" ContentType="application/vnd.openxmlformats-officedocument.drawingml.chart+xml"/>
  <Override PartName="/xl/drawings/drawing46.xml" ContentType="application/vnd.openxmlformats-officedocument.drawingml.chartshapes+xml"/>
  <Override PartName="/xl/charts/chart60.xml" ContentType="application/vnd.openxmlformats-officedocument.drawingml.chart+xml"/>
  <Override PartName="/xl/drawings/drawing47.xml" ContentType="application/vnd.openxmlformats-officedocument.drawingml.chartshapes+xml"/>
  <Override PartName="/xl/charts/chart61.xml" ContentType="application/vnd.openxmlformats-officedocument.drawingml.chart+xml"/>
  <Override PartName="/xl/drawings/drawing48.xml" ContentType="application/vnd.openxmlformats-officedocument.drawingml.chartshapes+xml"/>
  <Override PartName="/xl/charts/chart62.xml" ContentType="application/vnd.openxmlformats-officedocument.drawingml.chart+xml"/>
  <Override PartName="/xl/drawings/drawing49.xml" ContentType="application/vnd.openxmlformats-officedocument.drawingml.chartshapes+xml"/>
  <Override PartName="/xl/charts/chart63.xml" ContentType="application/vnd.openxmlformats-officedocument.drawingml.chart+xml"/>
  <Override PartName="/xl/drawings/drawing50.xml" ContentType="application/vnd.openxmlformats-officedocument.drawingml.chartshapes+xml"/>
  <Override PartName="/xl/charts/chart64.xml" ContentType="application/vnd.openxmlformats-officedocument.drawingml.chart+xml"/>
  <Override PartName="/xl/drawings/drawing51.xml" ContentType="application/vnd.openxmlformats-officedocument.drawingml.chartshapes+xml"/>
  <Override PartName="/xl/charts/chart65.xml" ContentType="application/vnd.openxmlformats-officedocument.drawingml.chart+xml"/>
  <Override PartName="/xl/drawings/drawing52.xml" ContentType="application/vnd.openxmlformats-officedocument.drawingml.chartshapes+xml"/>
  <Override PartName="/xl/charts/chart66.xml" ContentType="application/vnd.openxmlformats-officedocument.drawingml.chart+xml"/>
  <Override PartName="/xl/drawings/drawing53.xml" ContentType="application/vnd.openxmlformats-officedocument.drawingml.chartshapes+xml"/>
  <Override PartName="/xl/charts/chart67.xml" ContentType="application/vnd.openxmlformats-officedocument.drawingml.chart+xml"/>
  <Override PartName="/xl/drawings/drawing54.xml" ContentType="application/vnd.openxmlformats-officedocument.drawingml.chartshapes+xml"/>
  <Override PartName="/xl/charts/chart68.xml" ContentType="application/vnd.openxmlformats-officedocument.drawingml.chart+xml"/>
  <Override PartName="/xl/drawings/drawing55.xml" ContentType="application/vnd.openxmlformats-officedocument.drawingml.chartshapes+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drawings/drawing56.xml" ContentType="application/vnd.openxmlformats-officedocument.drawingml.chartshapes+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G:\Prosjekter\Kvalitetssikring av alderslesing av fish (14912)\Ringlesinger\Sei\Intern ringlesing\2016\"/>
    </mc:Choice>
  </mc:AlternateContent>
  <xr:revisionPtr revIDLastSave="0" documentId="13_ncr:1_{42664B83-49D2-44BC-9564-87C417B7BC5F}" xr6:coauthVersionLast="40" xr6:coauthVersionMax="40" xr10:uidLastSave="{00000000-0000-0000-0000-000000000000}"/>
  <bookViews>
    <workbookView xWindow="0" yWindow="105" windowWidth="15195" windowHeight="6675" tabRatio="628" xr2:uid="{00000000-000D-0000-FFFF-FFFF00000000}"/>
  </bookViews>
  <sheets>
    <sheet name="Alder" sheetId="1" r:id="rId1"/>
    <sheet name="Gytealder" sheetId="3" r:id="rId2"/>
  </sheets>
  <definedNames>
    <definedName name="_xlnm._FilterDatabase" localSheetId="0" hidden="1">Alder!$Q$1:$Q$899</definedName>
    <definedName name="_xlnm._FilterDatabase" localSheetId="1" hidden="1">Gytealder!$Q$1:$Q$890</definedName>
    <definedName name="_xlnm.Print_Area" localSheetId="0">Alder!$A$1:$R$106,Alder!$C$111:$P$217,Alder!$D$224:$P$301,Alder!$AA$396:$AN$486,Alder!$AA$489:$AN$579,Alder!$D$304:$P$393,Alder!$X$2:$Z$26,Alder!$Y$582:$AV$682,Alder!$AA$740:$AO$766,Alder!$AA$793:$AP$842,Alder!$AA$845:$AP$877,Alder!$AA$881:$AP$916</definedName>
    <definedName name="_xlnm.Print_Area" localSheetId="1">Gytealder!$A$1:$R$106,Gytealder!$C$111:$P$213,Gytealder!$D$220:$P$295,Gytealder!$AA$387:$AN$477,Gytealder!$AA$480:$AN$570,Gytealder!$D$298:$P$384,Gytealder!$X$2:$Z$26,Gytealder!$Y$573:$AV$673,Gytealder!$AA$731:$AO$757,Gytealder!$AA$784:$AP$833,Gytealder!$AA$836:$AP$868,Gytealder!$AA$872:$AP$907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36" i="1" l="1"/>
  <c r="P37" i="1"/>
  <c r="P38" i="1"/>
  <c r="P39" i="1"/>
  <c r="P40" i="1"/>
  <c r="P41" i="1"/>
  <c r="P42" i="1"/>
  <c r="P43" i="1"/>
  <c r="P44" i="1"/>
  <c r="P45" i="1"/>
  <c r="P46" i="1"/>
  <c r="P47" i="1"/>
  <c r="P48" i="1"/>
  <c r="P49" i="1"/>
  <c r="P50" i="1"/>
  <c r="P91" i="1"/>
  <c r="M121" i="3" l="1"/>
  <c r="N121" i="3"/>
  <c r="O121" i="3"/>
  <c r="M122" i="3"/>
  <c r="N122" i="3"/>
  <c r="O122" i="3"/>
  <c r="M139" i="3"/>
  <c r="N139" i="3"/>
  <c r="O139" i="3"/>
  <c r="M142" i="3"/>
  <c r="N142" i="3"/>
  <c r="O142" i="3"/>
  <c r="M143" i="3"/>
  <c r="N143" i="3"/>
  <c r="O143" i="3"/>
  <c r="M164" i="3"/>
  <c r="N164" i="3"/>
  <c r="O164" i="3"/>
  <c r="M165" i="3"/>
  <c r="N165" i="3"/>
  <c r="O165" i="3"/>
  <c r="M186" i="3"/>
  <c r="N186" i="3"/>
  <c r="O186" i="3"/>
  <c r="M187" i="3"/>
  <c r="N187" i="3"/>
  <c r="O187" i="3"/>
  <c r="M208" i="3"/>
  <c r="N208" i="3"/>
  <c r="O208" i="3"/>
  <c r="M209" i="3"/>
  <c r="N209" i="3"/>
  <c r="O209" i="3"/>
  <c r="M228" i="3"/>
  <c r="N228" i="3"/>
  <c r="O228" i="3"/>
  <c r="M229" i="3"/>
  <c r="N229" i="3"/>
  <c r="O229" i="3"/>
  <c r="M230" i="3" a="1"/>
  <c r="M230" i="3" s="1"/>
  <c r="M257" i="3" s="1" a="1"/>
  <c r="M257" i="3" s="1"/>
  <c r="N230" i="3" a="1"/>
  <c r="N230" i="3" s="1"/>
  <c r="O230" i="3" a="1"/>
  <c r="O230" i="3"/>
  <c r="M255" i="3"/>
  <c r="N255" i="3"/>
  <c r="O255" i="3"/>
  <c r="M256" i="3"/>
  <c r="N256" i="3"/>
  <c r="O256" i="3"/>
  <c r="N257" i="3" a="1"/>
  <c r="N257" i="3" s="1"/>
  <c r="M303" i="3"/>
  <c r="N303" i="3"/>
  <c r="O303" i="3"/>
  <c r="M304" i="3"/>
  <c r="N304" i="3"/>
  <c r="O304" i="3"/>
  <c r="M324" i="3"/>
  <c r="N324" i="3"/>
  <c r="O324" i="3"/>
  <c r="M325" i="3"/>
  <c r="N325" i="3"/>
  <c r="O325" i="3"/>
  <c r="M342" i="3"/>
  <c r="N342" i="3"/>
  <c r="O342" i="3"/>
  <c r="M346" i="3"/>
  <c r="N346" i="3"/>
  <c r="O346" i="3"/>
  <c r="M347" i="3"/>
  <c r="N347" i="3"/>
  <c r="O347" i="3"/>
  <c r="M367" i="3"/>
  <c r="N367" i="3"/>
  <c r="O367" i="3"/>
  <c r="M368" i="3"/>
  <c r="N368" i="3"/>
  <c r="O368" i="3"/>
  <c r="O257" i="3" l="1" a="1"/>
  <c r="O257" i="3" s="1"/>
  <c r="AH495" i="1"/>
  <c r="AG495" i="1"/>
  <c r="AF495" i="1"/>
  <c r="AE495" i="1"/>
  <c r="AD495" i="1"/>
  <c r="AC495" i="1"/>
  <c r="AB495" i="1"/>
  <c r="AC105" i="1" l="1"/>
  <c r="AC106" i="1" s="1"/>
  <c r="AD105" i="1"/>
  <c r="AD106" i="1" s="1"/>
  <c r="P5" i="1" l="1"/>
  <c r="P6" i="1"/>
  <c r="P7" i="1"/>
  <c r="P8" i="1"/>
  <c r="P9" i="1"/>
  <c r="P10" i="1"/>
  <c r="F295" i="1" l="1"/>
  <c r="F294" i="1"/>
  <c r="F293" i="1"/>
  <c r="F292" i="1"/>
  <c r="F291" i="1"/>
  <c r="F290" i="1"/>
  <c r="F289" i="1"/>
  <c r="F288" i="1"/>
  <c r="I286" i="1"/>
  <c r="J286" i="1"/>
  <c r="K286" i="1"/>
  <c r="L286" i="1"/>
  <c r="M286" i="1"/>
  <c r="N286" i="1"/>
  <c r="O286" i="1"/>
  <c r="I287" i="1"/>
  <c r="J287" i="1"/>
  <c r="K287" i="1"/>
  <c r="L287" i="1"/>
  <c r="M287" i="1"/>
  <c r="N287" i="1"/>
  <c r="O287" i="1"/>
  <c r="H140" i="1"/>
  <c r="M121" i="1"/>
  <c r="N121" i="1"/>
  <c r="O121" i="1"/>
  <c r="M122" i="1"/>
  <c r="N122" i="1"/>
  <c r="O122" i="1"/>
  <c r="M140" i="1"/>
  <c r="M349" i="1" s="1"/>
  <c r="N140" i="1"/>
  <c r="N105" i="1" s="1"/>
  <c r="N106" i="1" s="1"/>
  <c r="O140" i="1"/>
  <c r="O349" i="1" s="1"/>
  <c r="M143" i="1"/>
  <c r="N143" i="1"/>
  <c r="O143" i="1"/>
  <c r="M144" i="1"/>
  <c r="N144" i="1"/>
  <c r="O144" i="1"/>
  <c r="M166" i="1"/>
  <c r="N166" i="1"/>
  <c r="O166" i="1"/>
  <c r="M167" i="1"/>
  <c r="N167" i="1"/>
  <c r="O167" i="1"/>
  <c r="M189" i="1"/>
  <c r="N189" i="1"/>
  <c r="O189" i="1"/>
  <c r="M190" i="1"/>
  <c r="N190" i="1"/>
  <c r="O190" i="1"/>
  <c r="M212" i="1"/>
  <c r="N212" i="1"/>
  <c r="O212" i="1"/>
  <c r="M213" i="1"/>
  <c r="N213" i="1"/>
  <c r="O213" i="1"/>
  <c r="M232" i="1"/>
  <c r="N232" i="1"/>
  <c r="O232" i="1"/>
  <c r="M233" i="1"/>
  <c r="N233" i="1"/>
  <c r="O233" i="1"/>
  <c r="M234" i="1" a="1"/>
  <c r="M234" i="1" s="1"/>
  <c r="M261" i="1" s="1" a="1"/>
  <c r="M261" i="1" s="1"/>
  <c r="N234" i="1" a="1"/>
  <c r="N234" i="1" s="1"/>
  <c r="N261" i="1" s="1" a="1"/>
  <c r="N261" i="1" s="1"/>
  <c r="O234" i="1" a="1"/>
  <c r="O234" i="1" s="1"/>
  <c r="O261" i="1" s="1" a="1"/>
  <c r="O261" i="1" s="1"/>
  <c r="M259" i="1"/>
  <c r="N259" i="1"/>
  <c r="O259" i="1"/>
  <c r="M260" i="1"/>
  <c r="N260" i="1"/>
  <c r="O260" i="1"/>
  <c r="M309" i="1"/>
  <c r="N309" i="1"/>
  <c r="O309" i="1"/>
  <c r="M310" i="1"/>
  <c r="N310" i="1"/>
  <c r="O310" i="1"/>
  <c r="M330" i="1"/>
  <c r="N330" i="1"/>
  <c r="O330" i="1"/>
  <c r="M331" i="1"/>
  <c r="N331" i="1"/>
  <c r="O331" i="1"/>
  <c r="N349" i="1"/>
  <c r="M353" i="1"/>
  <c r="N353" i="1"/>
  <c r="O353" i="1"/>
  <c r="M354" i="1"/>
  <c r="N354" i="1"/>
  <c r="O354" i="1"/>
  <c r="M375" i="1"/>
  <c r="N375" i="1"/>
  <c r="O375" i="1"/>
  <c r="M376" i="1"/>
  <c r="N376" i="1"/>
  <c r="O376" i="1"/>
  <c r="M105" i="3"/>
  <c r="M106" i="3" s="1"/>
  <c r="I121" i="1"/>
  <c r="J121" i="1"/>
  <c r="K121" i="1"/>
  <c r="L121" i="1"/>
  <c r="I122" i="1"/>
  <c r="J122" i="1"/>
  <c r="K122" i="1"/>
  <c r="L122" i="1"/>
  <c r="I140" i="1"/>
  <c r="I105" i="1" s="1"/>
  <c r="I106" i="1" s="1"/>
  <c r="J140" i="1"/>
  <c r="J105" i="1" s="1"/>
  <c r="J106" i="1" s="1"/>
  <c r="K140" i="1"/>
  <c r="L140" i="1"/>
  <c r="L105" i="1" s="1"/>
  <c r="L106" i="1" s="1"/>
  <c r="I143" i="1"/>
  <c r="J143" i="1"/>
  <c r="K143" i="1"/>
  <c r="L143" i="1"/>
  <c r="I144" i="1"/>
  <c r="J144" i="1"/>
  <c r="K144" i="1"/>
  <c r="L144" i="1"/>
  <c r="I166" i="1"/>
  <c r="J166" i="1"/>
  <c r="K166" i="1"/>
  <c r="L166" i="1"/>
  <c r="I167" i="1"/>
  <c r="J167" i="1"/>
  <c r="K167" i="1"/>
  <c r="L167" i="1"/>
  <c r="I189" i="1"/>
  <c r="J189" i="1"/>
  <c r="K189" i="1"/>
  <c r="L189" i="1"/>
  <c r="I190" i="1"/>
  <c r="J190" i="1"/>
  <c r="K190" i="1"/>
  <c r="L190" i="1"/>
  <c r="I212" i="1"/>
  <c r="J212" i="1"/>
  <c r="K212" i="1"/>
  <c r="L212" i="1"/>
  <c r="I213" i="1"/>
  <c r="J213" i="1"/>
  <c r="K213" i="1"/>
  <c r="L213" i="1"/>
  <c r="I232" i="1"/>
  <c r="J232" i="1"/>
  <c r="K232" i="1"/>
  <c r="L232" i="1"/>
  <c r="I233" i="1"/>
  <c r="J233" i="1"/>
  <c r="K233" i="1"/>
  <c r="L233" i="1"/>
  <c r="I234" i="1" a="1"/>
  <c r="I234" i="1" s="1"/>
  <c r="I261" i="1" s="1" a="1"/>
  <c r="I261" i="1" s="1"/>
  <c r="J234" i="1" a="1"/>
  <c r="J234" i="1" s="1"/>
  <c r="K234" i="1" a="1"/>
  <c r="K234" i="1" s="1"/>
  <c r="K261" i="1" s="1" a="1"/>
  <c r="K261" i="1" s="1"/>
  <c r="L234" i="1" a="1"/>
  <c r="L234" i="1" s="1"/>
  <c r="I259" i="1"/>
  <c r="J259" i="1"/>
  <c r="K259" i="1"/>
  <c r="L259" i="1"/>
  <c r="I260" i="1"/>
  <c r="J260" i="1"/>
  <c r="K260" i="1"/>
  <c r="L260" i="1"/>
  <c r="I309" i="1"/>
  <c r="J309" i="1"/>
  <c r="K309" i="1"/>
  <c r="L309" i="1"/>
  <c r="I310" i="1"/>
  <c r="J310" i="1"/>
  <c r="K310" i="1"/>
  <c r="L310" i="1"/>
  <c r="I330" i="1"/>
  <c r="J330" i="1"/>
  <c r="K330" i="1"/>
  <c r="L330" i="1"/>
  <c r="I331" i="1"/>
  <c r="J331" i="1"/>
  <c r="K331" i="1"/>
  <c r="L331" i="1"/>
  <c r="I353" i="1"/>
  <c r="J353" i="1"/>
  <c r="K353" i="1"/>
  <c r="L353" i="1"/>
  <c r="I354" i="1"/>
  <c r="J354" i="1"/>
  <c r="K354" i="1"/>
  <c r="L354" i="1"/>
  <c r="I375" i="1"/>
  <c r="J375" i="1"/>
  <c r="K375" i="1"/>
  <c r="L375" i="1"/>
  <c r="I376" i="1"/>
  <c r="J376" i="1"/>
  <c r="K376" i="1"/>
  <c r="L376" i="1"/>
  <c r="I303" i="3"/>
  <c r="J303" i="3"/>
  <c r="K303" i="3"/>
  <c r="L303" i="3"/>
  <c r="I304" i="3"/>
  <c r="J304" i="3"/>
  <c r="K304" i="3"/>
  <c r="L304" i="3"/>
  <c r="I324" i="3"/>
  <c r="J324" i="3"/>
  <c r="K324" i="3"/>
  <c r="L324" i="3"/>
  <c r="I325" i="3"/>
  <c r="J325" i="3"/>
  <c r="K325" i="3"/>
  <c r="L325" i="3"/>
  <c r="I346" i="3"/>
  <c r="J346" i="3"/>
  <c r="K346" i="3"/>
  <c r="L346" i="3"/>
  <c r="I347" i="3"/>
  <c r="J347" i="3"/>
  <c r="K347" i="3"/>
  <c r="L347" i="3"/>
  <c r="I367" i="3"/>
  <c r="J367" i="3"/>
  <c r="K367" i="3"/>
  <c r="L367" i="3"/>
  <c r="I368" i="3"/>
  <c r="J368" i="3"/>
  <c r="K368" i="3"/>
  <c r="L368" i="3"/>
  <c r="I228" i="3"/>
  <c r="J228" i="3"/>
  <c r="K228" i="3"/>
  <c r="L228" i="3"/>
  <c r="I229" i="3"/>
  <c r="J229" i="3"/>
  <c r="K229" i="3"/>
  <c r="L229" i="3"/>
  <c r="I230" i="3" a="1"/>
  <c r="I230" i="3" s="1"/>
  <c r="I257" i="3" s="1" a="1"/>
  <c r="I257" i="3" s="1"/>
  <c r="J230" i="3" a="1"/>
  <c r="J230" i="3" s="1"/>
  <c r="J257" i="3" s="1" a="1"/>
  <c r="J257" i="3" s="1"/>
  <c r="K230" i="3" a="1"/>
  <c r="K230" i="3" s="1"/>
  <c r="L230" i="3" a="1"/>
  <c r="L230" i="3" s="1"/>
  <c r="L257" i="3" s="1" a="1"/>
  <c r="L257" i="3" s="1"/>
  <c r="I255" i="3"/>
  <c r="J255" i="3"/>
  <c r="K255" i="3"/>
  <c r="L255" i="3"/>
  <c r="I256" i="3"/>
  <c r="J256" i="3"/>
  <c r="K256" i="3"/>
  <c r="L256" i="3"/>
  <c r="I121" i="3"/>
  <c r="J121" i="3"/>
  <c r="K121" i="3"/>
  <c r="L121" i="3"/>
  <c r="I122" i="3"/>
  <c r="J122" i="3"/>
  <c r="K122" i="3"/>
  <c r="L122" i="3"/>
  <c r="I139" i="3"/>
  <c r="I105" i="3" s="1"/>
  <c r="I106" i="3" s="1"/>
  <c r="J139" i="3"/>
  <c r="K139" i="3"/>
  <c r="K105" i="3" s="1"/>
  <c r="K106" i="3" s="1"/>
  <c r="L139" i="3"/>
  <c r="O105" i="3"/>
  <c r="O106" i="3" s="1"/>
  <c r="I142" i="3"/>
  <c r="J142" i="3"/>
  <c r="K142" i="3"/>
  <c r="L142" i="3"/>
  <c r="I143" i="3"/>
  <c r="J143" i="3"/>
  <c r="K143" i="3"/>
  <c r="L143" i="3"/>
  <c r="I164" i="3"/>
  <c r="J164" i="3"/>
  <c r="K164" i="3"/>
  <c r="L164" i="3"/>
  <c r="I165" i="3"/>
  <c r="J165" i="3"/>
  <c r="K165" i="3"/>
  <c r="L165" i="3"/>
  <c r="I186" i="3"/>
  <c r="J186" i="3"/>
  <c r="K186" i="3"/>
  <c r="L186" i="3"/>
  <c r="I187" i="3"/>
  <c r="J187" i="3"/>
  <c r="K187" i="3"/>
  <c r="L187" i="3"/>
  <c r="I208" i="3"/>
  <c r="J208" i="3"/>
  <c r="K208" i="3"/>
  <c r="L208" i="3"/>
  <c r="I209" i="3"/>
  <c r="J209" i="3"/>
  <c r="K209" i="3"/>
  <c r="L209" i="3"/>
  <c r="O105" i="1" l="1"/>
  <c r="O106" i="1" s="1"/>
  <c r="M105" i="1"/>
  <c r="M106" i="1" s="1"/>
  <c r="J349" i="1"/>
  <c r="K105" i="1"/>
  <c r="K106" i="1" s="1"/>
  <c r="K349" i="1"/>
  <c r="N105" i="3"/>
  <c r="N106" i="3" s="1"/>
  <c r="L342" i="3"/>
  <c r="K342" i="3"/>
  <c r="J342" i="3"/>
  <c r="L105" i="3"/>
  <c r="L106" i="3" s="1"/>
  <c r="I342" i="3"/>
  <c r="I349" i="1"/>
  <c r="L349" i="1"/>
  <c r="J261" i="1" a="1"/>
  <c r="J261" i="1" s="1"/>
  <c r="L261" i="1" a="1"/>
  <c r="L261" i="1" s="1"/>
  <c r="K257" i="3" a="1"/>
  <c r="K257" i="3" s="1"/>
  <c r="J105" i="3"/>
  <c r="J106" i="3" s="1"/>
  <c r="AC105" i="3"/>
  <c r="AC106" i="3" s="1"/>
  <c r="AD105" i="3"/>
  <c r="AD106" i="3" s="1"/>
  <c r="P46" i="3"/>
  <c r="Q46" i="3" s="1" a="1"/>
  <c r="Q46" i="3" s="1"/>
  <c r="W46" i="3" s="1"/>
  <c r="AE81" i="1"/>
  <c r="AE77" i="1"/>
  <c r="AE73" i="1"/>
  <c r="AE69" i="1"/>
  <c r="AE65" i="1"/>
  <c r="AE61" i="1"/>
  <c r="AE57" i="1"/>
  <c r="AE53" i="1"/>
  <c r="AE49" i="1"/>
  <c r="AE45" i="1"/>
  <c r="AE41" i="1"/>
  <c r="AE37" i="1"/>
  <c r="AA872" i="3"/>
  <c r="AC867" i="3"/>
  <c r="AA836" i="3"/>
  <c r="AA784" i="3"/>
  <c r="Y633" i="3"/>
  <c r="Z632" i="3"/>
  <c r="Y620" i="3"/>
  <c r="AS619" i="3"/>
  <c r="Y619" i="3"/>
  <c r="AS618" i="3"/>
  <c r="AS608" i="3"/>
  <c r="Y608" i="3"/>
  <c r="AS607" i="3"/>
  <c r="Y607" i="3"/>
  <c r="AS595" i="3"/>
  <c r="Y595" i="3"/>
  <c r="AS594" i="3"/>
  <c r="Y594" i="3"/>
  <c r="AS582" i="3"/>
  <c r="Y582" i="3"/>
  <c r="AS581" i="3"/>
  <c r="Y581" i="3"/>
  <c r="Y573" i="3"/>
  <c r="AM552" i="3"/>
  <c r="AL552" i="3"/>
  <c r="AK552" i="3"/>
  <c r="AJ552" i="3"/>
  <c r="AI552" i="3"/>
  <c r="AH552" i="3"/>
  <c r="AG552" i="3"/>
  <c r="AF552" i="3"/>
  <c r="AE552" i="3"/>
  <c r="AD552" i="3"/>
  <c r="AC552" i="3"/>
  <c r="AB552" i="3"/>
  <c r="AA552" i="3"/>
  <c r="AA551" i="3"/>
  <c r="AA550" i="3"/>
  <c r="AM530" i="3"/>
  <c r="AL530" i="3"/>
  <c r="AK530" i="3"/>
  <c r="AJ530" i="3"/>
  <c r="AI530" i="3"/>
  <c r="AH530" i="3"/>
  <c r="AG530" i="3"/>
  <c r="AF530" i="3"/>
  <c r="AE530" i="3"/>
  <c r="AD530" i="3"/>
  <c r="AC530" i="3"/>
  <c r="AB530" i="3"/>
  <c r="AA530" i="3"/>
  <c r="AA529" i="3"/>
  <c r="AM508" i="3"/>
  <c r="AL508" i="3"/>
  <c r="AK508" i="3"/>
  <c r="AJ508" i="3"/>
  <c r="AI508" i="3"/>
  <c r="AH508" i="3"/>
  <c r="AG508" i="3"/>
  <c r="AF508" i="3"/>
  <c r="AE508" i="3"/>
  <c r="AD508" i="3"/>
  <c r="AC508" i="3"/>
  <c r="AB508" i="3"/>
  <c r="AA508" i="3"/>
  <c r="AA507" i="3"/>
  <c r="AA486" i="3"/>
  <c r="AA485" i="3"/>
  <c r="AC482" i="3"/>
  <c r="AA480" i="3"/>
  <c r="AA459" i="3"/>
  <c r="AA458" i="3"/>
  <c r="AA457" i="3"/>
  <c r="AM437" i="3"/>
  <c r="AL437" i="3"/>
  <c r="AK437" i="3"/>
  <c r="AJ437" i="3"/>
  <c r="AI437" i="3"/>
  <c r="AH437" i="3"/>
  <c r="AG437" i="3"/>
  <c r="AF437" i="3"/>
  <c r="AE437" i="3"/>
  <c r="AD437" i="3"/>
  <c r="AC437" i="3"/>
  <c r="AB437" i="3"/>
  <c r="AA437" i="3"/>
  <c r="AA436" i="3"/>
  <c r="AA415" i="3"/>
  <c r="AA414" i="3"/>
  <c r="AB395" i="3"/>
  <c r="AB439" i="3" s="1" a="1"/>
  <c r="AB439" i="3" s="1"/>
  <c r="AA393" i="3"/>
  <c r="AA392" i="3"/>
  <c r="AC389" i="3"/>
  <c r="AA387" i="3"/>
  <c r="G370" i="3"/>
  <c r="G371" i="3" s="1"/>
  <c r="G372" i="3" s="1"/>
  <c r="G373" i="3" s="1"/>
  <c r="G374" i="3" s="1"/>
  <c r="G375" i="3" s="1"/>
  <c r="G376" i="3" s="1"/>
  <c r="G377" i="3" s="1"/>
  <c r="G378" i="3" s="1"/>
  <c r="G379" i="3" s="1"/>
  <c r="G380" i="3" s="1"/>
  <c r="G381" i="3" s="1"/>
  <c r="G382" i="3" s="1"/>
  <c r="G383" i="3" s="1"/>
  <c r="G384" i="3" s="1"/>
  <c r="H368" i="3"/>
  <c r="G368" i="3"/>
  <c r="H367" i="3"/>
  <c r="G367" i="3"/>
  <c r="G349" i="3"/>
  <c r="G350" i="3" s="1"/>
  <c r="G351" i="3" s="1"/>
  <c r="G352" i="3" s="1"/>
  <c r="G353" i="3" s="1"/>
  <c r="G354" i="3" s="1"/>
  <c r="G355" i="3" s="1"/>
  <c r="G356" i="3" s="1"/>
  <c r="G357" i="3" s="1"/>
  <c r="G358" i="3" s="1"/>
  <c r="G359" i="3" s="1"/>
  <c r="G360" i="3" s="1"/>
  <c r="G361" i="3" s="1"/>
  <c r="G362" i="3" s="1"/>
  <c r="G363" i="3" s="1"/>
  <c r="H347" i="3"/>
  <c r="G347" i="3"/>
  <c r="H346" i="3"/>
  <c r="G346" i="3"/>
  <c r="P342" i="3"/>
  <c r="G342" i="3"/>
  <c r="G327" i="3"/>
  <c r="G328" i="3" s="1"/>
  <c r="G329" i="3" s="1"/>
  <c r="G330" i="3" s="1"/>
  <c r="G331" i="3" s="1"/>
  <c r="G332" i="3" s="1"/>
  <c r="G333" i="3" s="1"/>
  <c r="G334" i="3" s="1"/>
  <c r="G335" i="3" s="1"/>
  <c r="G336" i="3" s="1"/>
  <c r="G337" i="3" s="1"/>
  <c r="G338" i="3" s="1"/>
  <c r="G339" i="3" s="1"/>
  <c r="G340" i="3" s="1"/>
  <c r="G341" i="3" s="1"/>
  <c r="H325" i="3"/>
  <c r="G325" i="3"/>
  <c r="H324" i="3"/>
  <c r="G324" i="3"/>
  <c r="G306" i="3"/>
  <c r="G307" i="3" s="1"/>
  <c r="G308" i="3" s="1"/>
  <c r="G309" i="3" s="1"/>
  <c r="G310" i="3" s="1"/>
  <c r="G311" i="3" s="1"/>
  <c r="G312" i="3" s="1"/>
  <c r="G313" i="3" s="1"/>
  <c r="G314" i="3" s="1"/>
  <c r="G315" i="3" s="1"/>
  <c r="G316" i="3" s="1"/>
  <c r="G317" i="3" s="1"/>
  <c r="G318" i="3" s="1"/>
  <c r="G319" i="3" s="1"/>
  <c r="G320" i="3" s="1"/>
  <c r="H304" i="3"/>
  <c r="G304" i="3"/>
  <c r="H303" i="3"/>
  <c r="G303" i="3"/>
  <c r="D300" i="3"/>
  <c r="G291" i="3"/>
  <c r="F291" i="3"/>
  <c r="F289" i="3"/>
  <c r="F288" i="3"/>
  <c r="F287" i="3"/>
  <c r="F286" i="3"/>
  <c r="F285" i="3"/>
  <c r="F284" i="3"/>
  <c r="K283" i="3"/>
  <c r="I283" i="3"/>
  <c r="H283" i="3"/>
  <c r="K282" i="3"/>
  <c r="I282" i="3"/>
  <c r="H282" i="3"/>
  <c r="G281" i="3"/>
  <c r="G278" i="3"/>
  <c r="G258" i="3"/>
  <c r="G259" i="3" s="1"/>
  <c r="G260" i="3" s="1"/>
  <c r="G261" i="3" s="1"/>
  <c r="G262" i="3" s="1"/>
  <c r="G263" i="3" s="1"/>
  <c r="G264" i="3" s="1"/>
  <c r="G265" i="3" s="1"/>
  <c r="G266" i="3" s="1"/>
  <c r="G267" i="3" s="1"/>
  <c r="G268" i="3" s="1"/>
  <c r="G269" i="3" s="1"/>
  <c r="G270" i="3" s="1"/>
  <c r="G271" i="3" s="1"/>
  <c r="G272" i="3" s="1"/>
  <c r="G273" i="3" s="1"/>
  <c r="G274" i="3" s="1"/>
  <c r="G275" i="3" s="1"/>
  <c r="G276" i="3" s="1"/>
  <c r="G277" i="3" s="1"/>
  <c r="H256" i="3"/>
  <c r="H255" i="3"/>
  <c r="G251" i="3"/>
  <c r="G231" i="3"/>
  <c r="P230" i="3" a="1"/>
  <c r="P230" i="3" s="1"/>
  <c r="H230" i="3" a="1"/>
  <c r="H230" i="3" s="1"/>
  <c r="H229" i="3"/>
  <c r="H228" i="3"/>
  <c r="D220" i="3"/>
  <c r="H209" i="3"/>
  <c r="H208" i="3"/>
  <c r="G204" i="3"/>
  <c r="G189" i="3"/>
  <c r="G190" i="3" s="1"/>
  <c r="G191" i="3" s="1"/>
  <c r="G192" i="3" s="1"/>
  <c r="G193" i="3" s="1"/>
  <c r="G194" i="3" s="1"/>
  <c r="G195" i="3" s="1"/>
  <c r="G196" i="3" s="1"/>
  <c r="G197" i="3" s="1"/>
  <c r="G198" i="3" s="1"/>
  <c r="G199" i="3" s="1"/>
  <c r="G200" i="3" s="1"/>
  <c r="G201" i="3" s="1"/>
  <c r="G202" i="3" s="1"/>
  <c r="G203" i="3" s="1"/>
  <c r="H187" i="3"/>
  <c r="G187" i="3"/>
  <c r="H186" i="3"/>
  <c r="G186" i="3"/>
  <c r="G182" i="3"/>
  <c r="G167" i="3"/>
  <c r="G168" i="3" s="1"/>
  <c r="G169" i="3" s="1"/>
  <c r="G170" i="3" s="1"/>
  <c r="G171" i="3" s="1"/>
  <c r="G172" i="3" s="1"/>
  <c r="G173" i="3" s="1"/>
  <c r="G174" i="3" s="1"/>
  <c r="G175" i="3" s="1"/>
  <c r="G176" i="3" s="1"/>
  <c r="G177" i="3" s="1"/>
  <c r="G178" i="3" s="1"/>
  <c r="G179" i="3" s="1"/>
  <c r="G180" i="3" s="1"/>
  <c r="G181" i="3" s="1"/>
  <c r="H165" i="3"/>
  <c r="G165" i="3"/>
  <c r="H164" i="3"/>
  <c r="G164" i="3"/>
  <c r="G160" i="3"/>
  <c r="G145" i="3"/>
  <c r="G146" i="3" s="1"/>
  <c r="G147" i="3" s="1"/>
  <c r="G148" i="3" s="1"/>
  <c r="G149" i="3" s="1"/>
  <c r="G150" i="3" s="1"/>
  <c r="G151" i="3" s="1"/>
  <c r="G152" i="3" s="1"/>
  <c r="G153" i="3" s="1"/>
  <c r="G154" i="3" s="1"/>
  <c r="G155" i="3" s="1"/>
  <c r="G156" i="3" s="1"/>
  <c r="G157" i="3" s="1"/>
  <c r="G158" i="3" s="1"/>
  <c r="G159" i="3" s="1"/>
  <c r="H143" i="3"/>
  <c r="G143" i="3"/>
  <c r="H142" i="3"/>
  <c r="G142" i="3"/>
  <c r="H139" i="3"/>
  <c r="G124" i="3"/>
  <c r="G125" i="3" s="1"/>
  <c r="G126" i="3" s="1"/>
  <c r="G127" i="3" s="1"/>
  <c r="H122" i="3"/>
  <c r="G122" i="3"/>
  <c r="AA765" i="3" s="1"/>
  <c r="H121" i="3"/>
  <c r="G121" i="3"/>
  <c r="AA764" i="3" s="1"/>
  <c r="F118" i="3"/>
  <c r="H109" i="3"/>
  <c r="H108" i="3"/>
  <c r="AE104" i="3"/>
  <c r="U104" i="3" a="1"/>
  <c r="U104" i="3" s="1"/>
  <c r="R104" i="3" a="1"/>
  <c r="R104" i="3" s="1"/>
  <c r="P104" i="3"/>
  <c r="Q104" i="3" s="1" a="1"/>
  <c r="Q104" i="3" s="1"/>
  <c r="W104" i="3" s="1"/>
  <c r="AE103" i="3"/>
  <c r="U103" i="3" a="1"/>
  <c r="U103" i="3" s="1"/>
  <c r="R103" i="3" a="1"/>
  <c r="R103" i="3" s="1"/>
  <c r="P103" i="3"/>
  <c r="Q103" i="3" s="1" a="1"/>
  <c r="Q103" i="3" s="1"/>
  <c r="W103" i="3" s="1"/>
  <c r="AE102" i="3"/>
  <c r="U102" i="3" a="1"/>
  <c r="U102" i="3" s="1"/>
  <c r="R102" i="3" a="1"/>
  <c r="R102" i="3" s="1"/>
  <c r="P102" i="3"/>
  <c r="Q102" i="3" s="1" a="1"/>
  <c r="Q102" i="3" s="1"/>
  <c r="W102" i="3" s="1"/>
  <c r="AE101" i="3"/>
  <c r="U101" i="3" a="1"/>
  <c r="U101" i="3" s="1"/>
  <c r="R101" i="3" a="1"/>
  <c r="R101" i="3" s="1"/>
  <c r="P101" i="3"/>
  <c r="Q101" i="3" s="1" a="1"/>
  <c r="Q101" i="3" s="1"/>
  <c r="W101" i="3" s="1"/>
  <c r="AE100" i="3"/>
  <c r="U100" i="3" a="1"/>
  <c r="U100" i="3" s="1"/>
  <c r="R100" i="3" a="1"/>
  <c r="R100" i="3" s="1"/>
  <c r="P100" i="3"/>
  <c r="Q100" i="3" s="1" a="1"/>
  <c r="Q100" i="3" s="1"/>
  <c r="W100" i="3" s="1"/>
  <c r="AE99" i="3"/>
  <c r="U99" i="3" a="1"/>
  <c r="U99" i="3" s="1"/>
  <c r="R99" i="3" a="1"/>
  <c r="R99" i="3" s="1"/>
  <c r="P99" i="3"/>
  <c r="Q99" i="3" s="1" a="1"/>
  <c r="Q99" i="3" s="1"/>
  <c r="W99" i="3" s="1"/>
  <c r="AE98" i="3"/>
  <c r="U98" i="3" a="1"/>
  <c r="U98" i="3" s="1"/>
  <c r="R98" i="3" a="1"/>
  <c r="R98" i="3" s="1"/>
  <c r="P98" i="3"/>
  <c r="Q98" i="3" s="1" a="1"/>
  <c r="Q98" i="3" s="1"/>
  <c r="W98" i="3" s="1"/>
  <c r="AE97" i="3"/>
  <c r="U97" i="3" a="1"/>
  <c r="U97" i="3" s="1"/>
  <c r="R97" i="3" a="1"/>
  <c r="R97" i="3" s="1"/>
  <c r="P97" i="3"/>
  <c r="Q97" i="3" s="1" a="1"/>
  <c r="Q97" i="3" s="1"/>
  <c r="W97" i="3" s="1"/>
  <c r="AE96" i="3"/>
  <c r="U96" i="3" a="1"/>
  <c r="U96" i="3" s="1"/>
  <c r="R96" i="3" a="1"/>
  <c r="R96" i="3" s="1"/>
  <c r="P96" i="3"/>
  <c r="Q96" i="3" s="1" a="1"/>
  <c r="Q96" i="3" s="1"/>
  <c r="W96" i="3" s="1"/>
  <c r="AE95" i="3"/>
  <c r="U95" i="3" a="1"/>
  <c r="U95" i="3" s="1"/>
  <c r="R95" i="3" a="1"/>
  <c r="R95" i="3" s="1"/>
  <c r="P95" i="3"/>
  <c r="Q95" i="3" s="1" a="1"/>
  <c r="Q95" i="3" s="1"/>
  <c r="W95" i="3" s="1"/>
  <c r="AE94" i="3"/>
  <c r="U94" i="3" a="1"/>
  <c r="U94" i="3" s="1"/>
  <c r="R94" i="3" a="1"/>
  <c r="R94" i="3" s="1"/>
  <c r="P94" i="3"/>
  <c r="Q94" i="3" s="1" a="1"/>
  <c r="Q94" i="3" s="1"/>
  <c r="W94" i="3" s="1"/>
  <c r="AE93" i="3"/>
  <c r="U93" i="3" a="1"/>
  <c r="U93" i="3" s="1"/>
  <c r="R93" i="3" a="1"/>
  <c r="R93" i="3" s="1"/>
  <c r="P93" i="3"/>
  <c r="Q93" i="3" s="1" a="1"/>
  <c r="Q93" i="3" s="1"/>
  <c r="W93" i="3" s="1"/>
  <c r="AE92" i="3"/>
  <c r="U92" i="3" a="1"/>
  <c r="U92" i="3" s="1"/>
  <c r="R92" i="3" a="1"/>
  <c r="R92" i="3" s="1"/>
  <c r="P92" i="3"/>
  <c r="Q92" i="3" s="1" a="1"/>
  <c r="Q92" i="3" s="1"/>
  <c r="W92" i="3" s="1"/>
  <c r="AE91" i="3"/>
  <c r="U91" i="3" a="1"/>
  <c r="U91" i="3" s="1"/>
  <c r="R91" i="3" a="1"/>
  <c r="R91" i="3" s="1"/>
  <c r="P91" i="3"/>
  <c r="Q91" i="3" s="1" a="1"/>
  <c r="Q91" i="3" s="1"/>
  <c r="W91" i="3" s="1"/>
  <c r="AE90" i="3"/>
  <c r="U90" i="3" a="1"/>
  <c r="U90" i="3" s="1"/>
  <c r="R90" i="3" a="1"/>
  <c r="R90" i="3" s="1"/>
  <c r="P90" i="3"/>
  <c r="Q90" i="3" s="1" a="1"/>
  <c r="Q90" i="3" s="1"/>
  <c r="W90" i="3" s="1"/>
  <c r="AE89" i="3"/>
  <c r="U89" i="3" a="1"/>
  <c r="U89" i="3" s="1"/>
  <c r="R89" i="3" a="1"/>
  <c r="R89" i="3" s="1"/>
  <c r="P89" i="3"/>
  <c r="Q89" i="3" s="1" a="1"/>
  <c r="Q89" i="3" s="1"/>
  <c r="W89" i="3" s="1"/>
  <c r="AE88" i="3"/>
  <c r="U88" i="3" a="1"/>
  <c r="U88" i="3" s="1"/>
  <c r="R88" i="3" a="1"/>
  <c r="R88" i="3" s="1"/>
  <c r="P88" i="3"/>
  <c r="Q88" i="3" s="1" a="1"/>
  <c r="Q88" i="3" s="1"/>
  <c r="W88" i="3" s="1"/>
  <c r="AE87" i="3"/>
  <c r="U87" i="3" a="1"/>
  <c r="U87" i="3" s="1"/>
  <c r="R87" i="3" a="1"/>
  <c r="R87" i="3" s="1"/>
  <c r="P87" i="3"/>
  <c r="Q87" i="3" s="1" a="1"/>
  <c r="Q87" i="3" s="1"/>
  <c r="W87" i="3" s="1"/>
  <c r="AE86" i="3"/>
  <c r="U86" i="3" a="1"/>
  <c r="U86" i="3" s="1"/>
  <c r="R86" i="3" a="1"/>
  <c r="R86" i="3" s="1"/>
  <c r="P86" i="3"/>
  <c r="Q86" i="3" s="1" a="1"/>
  <c r="Q86" i="3" s="1"/>
  <c r="W86" i="3" s="1"/>
  <c r="AE85" i="3"/>
  <c r="U85" i="3" a="1"/>
  <c r="U85" i="3" s="1"/>
  <c r="R85" i="3" a="1"/>
  <c r="R85" i="3" s="1"/>
  <c r="P85" i="3"/>
  <c r="Q85" i="3" s="1" a="1"/>
  <c r="Q85" i="3" s="1"/>
  <c r="W85" i="3" s="1"/>
  <c r="AE84" i="3"/>
  <c r="U84" i="3" a="1"/>
  <c r="U84" i="3" s="1"/>
  <c r="R84" i="3" a="1"/>
  <c r="R84" i="3" s="1"/>
  <c r="P84" i="3"/>
  <c r="Q84" i="3" s="1" a="1"/>
  <c r="Q84" i="3" s="1"/>
  <c r="W84" i="3" s="1"/>
  <c r="AE83" i="3"/>
  <c r="U83" i="3" a="1"/>
  <c r="U83" i="3" s="1"/>
  <c r="R83" i="3" a="1"/>
  <c r="R83" i="3" s="1"/>
  <c r="P83" i="3"/>
  <c r="Q83" i="3" s="1" a="1"/>
  <c r="Q83" i="3" s="1"/>
  <c r="W83" i="3" s="1"/>
  <c r="AE82" i="3"/>
  <c r="U82" i="3" a="1"/>
  <c r="U82" i="3" s="1"/>
  <c r="R82" i="3" a="1"/>
  <c r="R82" i="3" s="1"/>
  <c r="P82" i="3"/>
  <c r="Q82" i="3" s="1" a="1"/>
  <c r="Q82" i="3" s="1"/>
  <c r="W82" i="3" s="1"/>
  <c r="AE81" i="3"/>
  <c r="U81" i="3" a="1"/>
  <c r="U81" i="3" s="1"/>
  <c r="R81" i="3" a="1"/>
  <c r="R81" i="3" s="1"/>
  <c r="P81" i="3"/>
  <c r="Q81" i="3" s="1" a="1"/>
  <c r="Q81" i="3" s="1"/>
  <c r="W81" i="3" s="1"/>
  <c r="AE80" i="3"/>
  <c r="U80" i="3" a="1"/>
  <c r="U80" i="3" s="1"/>
  <c r="R80" i="3" a="1"/>
  <c r="R80" i="3" s="1"/>
  <c r="P80" i="3"/>
  <c r="Q80" i="3" s="1" a="1"/>
  <c r="Q80" i="3" s="1"/>
  <c r="W80" i="3" s="1"/>
  <c r="AE79" i="3"/>
  <c r="U79" i="3" a="1"/>
  <c r="U79" i="3" s="1"/>
  <c r="R79" i="3" a="1"/>
  <c r="R79" i="3" s="1"/>
  <c r="P79" i="3"/>
  <c r="Q79" i="3" s="1" a="1"/>
  <c r="Q79" i="3" s="1"/>
  <c r="W79" i="3" s="1"/>
  <c r="AE78" i="3"/>
  <c r="U78" i="3" a="1"/>
  <c r="U78" i="3" s="1"/>
  <c r="R78" i="3" a="1"/>
  <c r="R78" i="3" s="1"/>
  <c r="P78" i="3"/>
  <c r="Q78" i="3" s="1" a="1"/>
  <c r="Q78" i="3" s="1"/>
  <c r="W78" i="3" s="1"/>
  <c r="AE77" i="3"/>
  <c r="U77" i="3" a="1"/>
  <c r="U77" i="3" s="1"/>
  <c r="R77" i="3" a="1"/>
  <c r="R77" i="3" s="1"/>
  <c r="P77" i="3"/>
  <c r="Q77" i="3" s="1" a="1"/>
  <c r="Q77" i="3" s="1"/>
  <c r="W77" i="3" s="1"/>
  <c r="AE76" i="3"/>
  <c r="U76" i="3" a="1"/>
  <c r="U76" i="3" s="1"/>
  <c r="R76" i="3" a="1"/>
  <c r="R76" i="3" s="1"/>
  <c r="P76" i="3"/>
  <c r="Q76" i="3" s="1" a="1"/>
  <c r="Q76" i="3" s="1"/>
  <c r="W76" i="3" s="1"/>
  <c r="AE75" i="3"/>
  <c r="U75" i="3" a="1"/>
  <c r="U75" i="3" s="1"/>
  <c r="R75" i="3" a="1"/>
  <c r="R75" i="3" s="1"/>
  <c r="P75" i="3"/>
  <c r="Q75" i="3" s="1" a="1"/>
  <c r="Q75" i="3" s="1"/>
  <c r="W75" i="3" s="1"/>
  <c r="AE74" i="3"/>
  <c r="U74" i="3" a="1"/>
  <c r="U74" i="3" s="1"/>
  <c r="R74" i="3" a="1"/>
  <c r="R74" i="3" s="1"/>
  <c r="P74" i="3"/>
  <c r="AE73" i="3"/>
  <c r="U73" i="3" a="1"/>
  <c r="U73" i="3" s="1"/>
  <c r="R73" i="3" a="1"/>
  <c r="R73" i="3" s="1"/>
  <c r="P73" i="3"/>
  <c r="Q73" i="3" s="1" a="1"/>
  <c r="Q73" i="3" s="1"/>
  <c r="W73" i="3" s="1"/>
  <c r="AE72" i="3"/>
  <c r="U72" i="3" a="1"/>
  <c r="U72" i="3" s="1"/>
  <c r="R72" i="3" a="1"/>
  <c r="R72" i="3" s="1"/>
  <c r="P72" i="3"/>
  <c r="Q72" i="3" s="1" a="1"/>
  <c r="Q72" i="3" s="1"/>
  <c r="W72" i="3" s="1"/>
  <c r="AE71" i="3"/>
  <c r="U71" i="3" a="1"/>
  <c r="U71" i="3" s="1"/>
  <c r="R71" i="3" a="1"/>
  <c r="R71" i="3" s="1"/>
  <c r="P71" i="3"/>
  <c r="Q71" i="3" s="1" a="1"/>
  <c r="Q71" i="3" s="1"/>
  <c r="W71" i="3" s="1"/>
  <c r="AE70" i="3"/>
  <c r="U70" i="3" a="1"/>
  <c r="U70" i="3" s="1"/>
  <c r="R70" i="3" a="1"/>
  <c r="R70" i="3" s="1"/>
  <c r="P70" i="3"/>
  <c r="Q70" i="3" s="1" a="1"/>
  <c r="Q70" i="3" s="1"/>
  <c r="W70" i="3" s="1"/>
  <c r="AE69" i="3"/>
  <c r="U69" i="3" a="1"/>
  <c r="U69" i="3" s="1"/>
  <c r="R69" i="3" a="1"/>
  <c r="R69" i="3" s="1"/>
  <c r="P69" i="3"/>
  <c r="Q69" i="3" s="1" a="1"/>
  <c r="Q69" i="3" s="1"/>
  <c r="W69" i="3" s="1"/>
  <c r="AE68" i="3"/>
  <c r="U68" i="3" a="1"/>
  <c r="U68" i="3" s="1"/>
  <c r="R68" i="3" a="1"/>
  <c r="R68" i="3" s="1"/>
  <c r="P68" i="3"/>
  <c r="Q68" i="3" s="1" a="1"/>
  <c r="Q68" i="3" s="1"/>
  <c r="W68" i="3" s="1"/>
  <c r="AE67" i="3"/>
  <c r="U67" i="3" a="1"/>
  <c r="U67" i="3" s="1"/>
  <c r="R67" i="3" a="1"/>
  <c r="R67" i="3" s="1"/>
  <c r="P67" i="3"/>
  <c r="Q67" i="3" s="1" a="1"/>
  <c r="Q67" i="3" s="1"/>
  <c r="W67" i="3" s="1"/>
  <c r="AE66" i="3"/>
  <c r="U66" i="3" a="1"/>
  <c r="U66" i="3" s="1"/>
  <c r="R66" i="3" a="1"/>
  <c r="R66" i="3" s="1"/>
  <c r="P66" i="3"/>
  <c r="Q66" i="3" s="1" a="1"/>
  <c r="Q66" i="3" s="1"/>
  <c r="W66" i="3" s="1"/>
  <c r="AE65" i="3"/>
  <c r="U65" i="3" a="1"/>
  <c r="U65" i="3" s="1"/>
  <c r="R65" i="3" a="1"/>
  <c r="R65" i="3" s="1"/>
  <c r="P65" i="3"/>
  <c r="Q65" i="3" s="1" a="1"/>
  <c r="Q65" i="3" s="1"/>
  <c r="W65" i="3" s="1"/>
  <c r="AE64" i="3"/>
  <c r="U64" i="3" a="1"/>
  <c r="U64" i="3" s="1"/>
  <c r="R64" i="3" a="1"/>
  <c r="R64" i="3" s="1"/>
  <c r="P64" i="3"/>
  <c r="Q64" i="3" s="1" a="1"/>
  <c r="Q64" i="3" s="1"/>
  <c r="W64" i="3" s="1"/>
  <c r="AE63" i="3"/>
  <c r="U63" i="3" a="1"/>
  <c r="U63" i="3" s="1"/>
  <c r="R63" i="3" a="1"/>
  <c r="R63" i="3" s="1"/>
  <c r="P63" i="3"/>
  <c r="Q63" i="3" s="1" a="1"/>
  <c r="Q63" i="3" s="1"/>
  <c r="W63" i="3" s="1"/>
  <c r="AE62" i="3"/>
  <c r="U62" i="3" a="1"/>
  <c r="U62" i="3" s="1"/>
  <c r="R62" i="3" a="1"/>
  <c r="R62" i="3" s="1"/>
  <c r="P62" i="3"/>
  <c r="Q62" i="3" s="1" a="1"/>
  <c r="Q62" i="3" s="1"/>
  <c r="W62" i="3" s="1"/>
  <c r="AE61" i="3"/>
  <c r="U61" i="3" a="1"/>
  <c r="U61" i="3" s="1"/>
  <c r="R61" i="3" a="1"/>
  <c r="R61" i="3" s="1"/>
  <c r="P61" i="3"/>
  <c r="Q61" i="3" s="1" a="1"/>
  <c r="Q61" i="3" s="1"/>
  <c r="W61" i="3" s="1"/>
  <c r="AE60" i="3"/>
  <c r="U60" i="3" a="1"/>
  <c r="U60" i="3" s="1"/>
  <c r="R60" i="3" a="1"/>
  <c r="R60" i="3" s="1"/>
  <c r="P60" i="3"/>
  <c r="Q60" i="3" s="1" a="1"/>
  <c r="Q60" i="3" s="1"/>
  <c r="W60" i="3" s="1"/>
  <c r="AE59" i="3"/>
  <c r="U59" i="3" a="1"/>
  <c r="U59" i="3" s="1"/>
  <c r="R59" i="3" a="1"/>
  <c r="R59" i="3" s="1"/>
  <c r="P59" i="3"/>
  <c r="Q59" i="3" s="1" a="1"/>
  <c r="Q59" i="3" s="1"/>
  <c r="W59" i="3" s="1"/>
  <c r="AE58" i="3"/>
  <c r="U58" i="3" a="1"/>
  <c r="U58" i="3" s="1"/>
  <c r="R58" i="3" a="1"/>
  <c r="R58" i="3" s="1"/>
  <c r="P58" i="3"/>
  <c r="Q58" i="3" s="1" a="1"/>
  <c r="Q58" i="3" s="1"/>
  <c r="W58" i="3" s="1"/>
  <c r="AE57" i="3"/>
  <c r="U57" i="3" a="1"/>
  <c r="U57" i="3" s="1"/>
  <c r="R57" i="3" a="1"/>
  <c r="R57" i="3" s="1"/>
  <c r="P57" i="3"/>
  <c r="Q57" i="3" s="1" a="1"/>
  <c r="Q57" i="3" s="1"/>
  <c r="W57" i="3" s="1"/>
  <c r="AE56" i="3"/>
  <c r="U56" i="3" a="1"/>
  <c r="U56" i="3" s="1"/>
  <c r="R56" i="3" a="1"/>
  <c r="R56" i="3" s="1"/>
  <c r="P56" i="3"/>
  <c r="Q56" i="3" s="1" a="1"/>
  <c r="Q56" i="3" s="1"/>
  <c r="W56" i="3" s="1"/>
  <c r="AE55" i="3"/>
  <c r="U55" i="3" a="1"/>
  <c r="U55" i="3" s="1"/>
  <c r="R55" i="3" a="1"/>
  <c r="R55" i="3" s="1"/>
  <c r="P55" i="3"/>
  <c r="Q55" i="3" s="1" a="1"/>
  <c r="Q55" i="3" s="1"/>
  <c r="W55" i="3" s="1"/>
  <c r="AE54" i="3"/>
  <c r="U54" i="3" a="1"/>
  <c r="U54" i="3" s="1"/>
  <c r="R54" i="3" a="1"/>
  <c r="R54" i="3" s="1"/>
  <c r="P54" i="3"/>
  <c r="Q54" i="3" s="1" a="1"/>
  <c r="Q54" i="3" s="1"/>
  <c r="W54" i="3" s="1"/>
  <c r="AE53" i="3"/>
  <c r="U53" i="3" a="1"/>
  <c r="U53" i="3" s="1"/>
  <c r="R53" i="3" a="1"/>
  <c r="R53" i="3" s="1"/>
  <c r="P53" i="3"/>
  <c r="Q53" i="3" s="1" a="1"/>
  <c r="Q53" i="3" s="1"/>
  <c r="W53" i="3" s="1"/>
  <c r="AE52" i="3"/>
  <c r="U52" i="3" a="1"/>
  <c r="U52" i="3" s="1"/>
  <c r="R52" i="3" a="1"/>
  <c r="R52" i="3" s="1"/>
  <c r="P52" i="3"/>
  <c r="Q52" i="3" s="1" a="1"/>
  <c r="Q52" i="3" s="1"/>
  <c r="W52" i="3" s="1"/>
  <c r="AE51" i="3"/>
  <c r="U51" i="3" a="1"/>
  <c r="U51" i="3" s="1"/>
  <c r="R51" i="3" a="1"/>
  <c r="R51" i="3" s="1"/>
  <c r="P51" i="3"/>
  <c r="Q51" i="3" s="1" a="1"/>
  <c r="Q51" i="3" s="1"/>
  <c r="W51" i="3" s="1"/>
  <c r="AE50" i="3"/>
  <c r="U50" i="3" a="1"/>
  <c r="U50" i="3" s="1"/>
  <c r="R50" i="3" a="1"/>
  <c r="R50" i="3" s="1"/>
  <c r="P50" i="3"/>
  <c r="Q50" i="3" s="1" a="1"/>
  <c r="Q50" i="3" s="1"/>
  <c r="W50" i="3" s="1"/>
  <c r="AE49" i="3"/>
  <c r="U49" i="3" a="1"/>
  <c r="U49" i="3" s="1"/>
  <c r="R49" i="3" a="1"/>
  <c r="R49" i="3" s="1"/>
  <c r="P49" i="3"/>
  <c r="Q49" i="3" s="1" a="1"/>
  <c r="Q49" i="3" s="1"/>
  <c r="W49" i="3" s="1"/>
  <c r="AE48" i="3"/>
  <c r="U48" i="3" a="1"/>
  <c r="U48" i="3" s="1"/>
  <c r="R48" i="3" a="1"/>
  <c r="R48" i="3" s="1"/>
  <c r="P48" i="3"/>
  <c r="Q48" i="3" s="1" a="1"/>
  <c r="Q48" i="3" s="1"/>
  <c r="W48" i="3" s="1"/>
  <c r="AE47" i="3"/>
  <c r="U47" i="3" a="1"/>
  <c r="U47" i="3" s="1"/>
  <c r="R47" i="3" a="1"/>
  <c r="R47" i="3" s="1"/>
  <c r="P47" i="3"/>
  <c r="Q47" i="3" s="1" a="1"/>
  <c r="Q47" i="3" s="1"/>
  <c r="W47" i="3" s="1"/>
  <c r="AE46" i="3"/>
  <c r="U46" i="3" a="1"/>
  <c r="U46" i="3" s="1"/>
  <c r="R46" i="3" a="1"/>
  <c r="R46" i="3" s="1"/>
  <c r="AE45" i="3"/>
  <c r="U45" i="3" a="1"/>
  <c r="U45" i="3" s="1"/>
  <c r="R45" i="3" a="1"/>
  <c r="R45" i="3" s="1"/>
  <c r="P45" i="3"/>
  <c r="Q45" i="3" s="1" a="1"/>
  <c r="Q45" i="3" s="1"/>
  <c r="W45" i="3" s="1"/>
  <c r="AE44" i="3"/>
  <c r="U44" i="3" a="1"/>
  <c r="U44" i="3" s="1"/>
  <c r="R44" i="3" a="1"/>
  <c r="R44" i="3" s="1"/>
  <c r="P44" i="3"/>
  <c r="Q44" i="3" s="1" a="1"/>
  <c r="Q44" i="3" s="1"/>
  <c r="W44" i="3" s="1"/>
  <c r="AE43" i="3"/>
  <c r="U43" i="3" a="1"/>
  <c r="U43" i="3" s="1"/>
  <c r="R43" i="3" a="1"/>
  <c r="R43" i="3" s="1"/>
  <c r="P43" i="3"/>
  <c r="Q43" i="3" s="1" a="1"/>
  <c r="Q43" i="3" s="1"/>
  <c r="W43" i="3" s="1"/>
  <c r="AE42" i="3"/>
  <c r="U42" i="3" a="1"/>
  <c r="U42" i="3" s="1"/>
  <c r="R42" i="3" a="1"/>
  <c r="R42" i="3" s="1"/>
  <c r="P42" i="3"/>
  <c r="Q42" i="3" s="1" a="1"/>
  <c r="Q42" i="3" s="1"/>
  <c r="W42" i="3" s="1"/>
  <c r="AE41" i="3"/>
  <c r="U41" i="3" a="1"/>
  <c r="U41" i="3" s="1"/>
  <c r="R41" i="3" a="1"/>
  <c r="R41" i="3" s="1"/>
  <c r="P41" i="3"/>
  <c r="Q41" i="3" s="1" a="1"/>
  <c r="Q41" i="3" s="1"/>
  <c r="W41" i="3" s="1"/>
  <c r="AE40" i="3"/>
  <c r="U40" i="3" a="1"/>
  <c r="U40" i="3" s="1"/>
  <c r="R40" i="3" a="1"/>
  <c r="R40" i="3" s="1"/>
  <c r="P40" i="3"/>
  <c r="Q40" i="3" s="1" a="1"/>
  <c r="Q40" i="3" s="1"/>
  <c r="W40" i="3" s="1"/>
  <c r="AE39" i="3"/>
  <c r="U39" i="3" a="1"/>
  <c r="U39" i="3" s="1"/>
  <c r="R39" i="3" a="1"/>
  <c r="R39" i="3" s="1"/>
  <c r="P39" i="3"/>
  <c r="Q39" i="3" s="1" a="1"/>
  <c r="Q39" i="3" s="1"/>
  <c r="W39" i="3" s="1"/>
  <c r="AE38" i="3"/>
  <c r="U38" i="3" a="1"/>
  <c r="U38" i="3" s="1"/>
  <c r="R38" i="3" a="1"/>
  <c r="R38" i="3" s="1"/>
  <c r="P38" i="3"/>
  <c r="Q38" i="3" s="1" a="1"/>
  <c r="Q38" i="3" s="1"/>
  <c r="W38" i="3" s="1"/>
  <c r="AE37" i="3"/>
  <c r="U37" i="3" a="1"/>
  <c r="U37" i="3" s="1"/>
  <c r="R37" i="3" a="1"/>
  <c r="R37" i="3" s="1"/>
  <c r="P37" i="3"/>
  <c r="Q37" i="3" s="1" a="1"/>
  <c r="Q37" i="3" s="1"/>
  <c r="W37" i="3" s="1"/>
  <c r="AE36" i="3"/>
  <c r="U36" i="3" a="1"/>
  <c r="U36" i="3" s="1"/>
  <c r="R36" i="3" a="1"/>
  <c r="R36" i="3" s="1"/>
  <c r="P36" i="3"/>
  <c r="Q36" i="3" s="1" a="1"/>
  <c r="Q36" i="3" s="1"/>
  <c r="W36" i="3" s="1"/>
  <c r="AE35" i="3"/>
  <c r="U35" i="3" a="1"/>
  <c r="U35" i="3" s="1"/>
  <c r="R35" i="3" a="1"/>
  <c r="R35" i="3" s="1"/>
  <c r="P35" i="3"/>
  <c r="Q35" i="3" s="1" a="1"/>
  <c r="Q35" i="3" s="1"/>
  <c r="W35" i="3" s="1"/>
  <c r="AE34" i="3"/>
  <c r="U34" i="3" a="1"/>
  <c r="U34" i="3" s="1"/>
  <c r="R34" i="3" a="1"/>
  <c r="R34" i="3" s="1"/>
  <c r="P34" i="3"/>
  <c r="Q34" i="3" s="1" a="1"/>
  <c r="Q34" i="3" s="1"/>
  <c r="W34" i="3" s="1"/>
  <c r="AE33" i="3"/>
  <c r="U33" i="3" a="1"/>
  <c r="U33" i="3" s="1"/>
  <c r="R33" i="3" a="1"/>
  <c r="R33" i="3" s="1"/>
  <c r="P33" i="3"/>
  <c r="Q33" i="3" s="1" a="1"/>
  <c r="Q33" i="3" s="1"/>
  <c r="W33" i="3" s="1"/>
  <c r="AE32" i="3"/>
  <c r="U32" i="3" a="1"/>
  <c r="U32" i="3" s="1"/>
  <c r="R32" i="3" a="1"/>
  <c r="R32" i="3" s="1"/>
  <c r="P32" i="3"/>
  <c r="Q32" i="3" s="1" a="1"/>
  <c r="Q32" i="3" s="1"/>
  <c r="W32" i="3" s="1"/>
  <c r="AE31" i="3"/>
  <c r="U31" i="3" a="1"/>
  <c r="U31" i="3" s="1"/>
  <c r="R31" i="3" a="1"/>
  <c r="R31" i="3" s="1"/>
  <c r="P31" i="3"/>
  <c r="Q31" i="3" s="1" a="1"/>
  <c r="Q31" i="3" s="1"/>
  <c r="W31" i="3" s="1"/>
  <c r="AE30" i="3"/>
  <c r="U30" i="3" a="1"/>
  <c r="U30" i="3" s="1"/>
  <c r="R30" i="3" a="1"/>
  <c r="R30" i="3" s="1"/>
  <c r="P30" i="3"/>
  <c r="Q30" i="3" s="1" a="1"/>
  <c r="Q30" i="3" s="1"/>
  <c r="W30" i="3" s="1"/>
  <c r="AE29" i="3"/>
  <c r="U29" i="3" a="1"/>
  <c r="U29" i="3" s="1"/>
  <c r="R29" i="3" a="1"/>
  <c r="R29" i="3" s="1"/>
  <c r="P29" i="3"/>
  <c r="Q29" i="3" s="1" a="1"/>
  <c r="Q29" i="3" s="1"/>
  <c r="W29" i="3" s="1"/>
  <c r="AE28" i="3"/>
  <c r="U28" i="3" a="1"/>
  <c r="U28" i="3" s="1"/>
  <c r="R28" i="3" a="1"/>
  <c r="R28" i="3" s="1"/>
  <c r="P28" i="3"/>
  <c r="Q28" i="3" s="1" a="1"/>
  <c r="Q28" i="3" s="1"/>
  <c r="W28" i="3" s="1"/>
  <c r="AE27" i="3"/>
  <c r="U27" i="3" a="1"/>
  <c r="U27" i="3" s="1"/>
  <c r="R27" i="3" a="1"/>
  <c r="R27" i="3" s="1"/>
  <c r="P27" i="3"/>
  <c r="Q27" i="3" s="1" a="1"/>
  <c r="Q27" i="3" s="1"/>
  <c r="W27" i="3" s="1"/>
  <c r="AE26" i="3"/>
  <c r="U26" i="3" a="1"/>
  <c r="U26" i="3" s="1"/>
  <c r="R26" i="3" a="1"/>
  <c r="R26" i="3" s="1"/>
  <c r="P26" i="3"/>
  <c r="Q26" i="3" s="1" a="1"/>
  <c r="Q26" i="3" s="1"/>
  <c r="W26" i="3" s="1"/>
  <c r="AE25" i="3"/>
  <c r="U25" i="3" a="1"/>
  <c r="U25" i="3" s="1"/>
  <c r="R25" i="3" a="1"/>
  <c r="R25" i="3" s="1"/>
  <c r="P25" i="3"/>
  <c r="Q25" i="3" s="1" a="1"/>
  <c r="Q25" i="3" s="1"/>
  <c r="W25" i="3" s="1"/>
  <c r="AE24" i="3"/>
  <c r="U24" i="3" a="1"/>
  <c r="U24" i="3" s="1"/>
  <c r="R24" i="3" a="1"/>
  <c r="R24" i="3" s="1"/>
  <c r="P24" i="3"/>
  <c r="Q24" i="3" s="1" a="1"/>
  <c r="Q24" i="3" s="1"/>
  <c r="W24" i="3" s="1"/>
  <c r="AE23" i="3"/>
  <c r="U23" i="3" a="1"/>
  <c r="U23" i="3" s="1"/>
  <c r="R23" i="3" a="1"/>
  <c r="R23" i="3" s="1"/>
  <c r="P23" i="3"/>
  <c r="Q23" i="3" s="1" a="1"/>
  <c r="Q23" i="3" s="1"/>
  <c r="W23" i="3" s="1"/>
  <c r="AE22" i="3"/>
  <c r="U22" i="3" a="1"/>
  <c r="U22" i="3" s="1"/>
  <c r="R22" i="3" a="1"/>
  <c r="R22" i="3" s="1"/>
  <c r="P22" i="3"/>
  <c r="Q22" i="3" s="1" a="1"/>
  <c r="Q22" i="3" s="1"/>
  <c r="W22" i="3" s="1"/>
  <c r="AE21" i="3"/>
  <c r="U21" i="3" a="1"/>
  <c r="U21" i="3" s="1"/>
  <c r="R21" i="3" a="1"/>
  <c r="R21" i="3" s="1"/>
  <c r="P21" i="3"/>
  <c r="Q21" i="3" s="1" a="1"/>
  <c r="Q21" i="3" s="1"/>
  <c r="W21" i="3" s="1"/>
  <c r="AE20" i="3"/>
  <c r="U20" i="3" a="1"/>
  <c r="U20" i="3" s="1"/>
  <c r="R20" i="3" a="1"/>
  <c r="R20" i="3" s="1"/>
  <c r="P20" i="3"/>
  <c r="Q20" i="3" s="1" a="1"/>
  <c r="Q20" i="3" s="1"/>
  <c r="W20" i="3" s="1"/>
  <c r="AE19" i="3"/>
  <c r="U19" i="3" a="1"/>
  <c r="U19" i="3" s="1"/>
  <c r="R19" i="3" a="1"/>
  <c r="R19" i="3" s="1"/>
  <c r="P19" i="3"/>
  <c r="Q19" i="3" s="1" a="1"/>
  <c r="Q19" i="3" s="1"/>
  <c r="W19" i="3" s="1"/>
  <c r="AE18" i="3"/>
  <c r="U18" i="3" a="1"/>
  <c r="U18" i="3" s="1"/>
  <c r="R18" i="3" a="1"/>
  <c r="R18" i="3" s="1"/>
  <c r="P18" i="3"/>
  <c r="Q18" i="3" s="1" a="1"/>
  <c r="Q18" i="3" s="1"/>
  <c r="W18" i="3" s="1"/>
  <c r="AE17" i="3"/>
  <c r="U17" i="3" a="1"/>
  <c r="U17" i="3" s="1"/>
  <c r="R17" i="3" a="1"/>
  <c r="R17" i="3" s="1"/>
  <c r="P17" i="3"/>
  <c r="Q17" i="3" s="1" a="1"/>
  <c r="Q17" i="3" s="1"/>
  <c r="W17" i="3" s="1"/>
  <c r="AE16" i="3"/>
  <c r="U16" i="3" a="1"/>
  <c r="U16" i="3" s="1"/>
  <c r="R16" i="3" a="1"/>
  <c r="R16" i="3" s="1"/>
  <c r="P16" i="3"/>
  <c r="Q16" i="3" s="1" a="1"/>
  <c r="Q16" i="3" s="1"/>
  <c r="W16" i="3" s="1"/>
  <c r="AE15" i="3"/>
  <c r="U15" i="3" a="1"/>
  <c r="U15" i="3" s="1"/>
  <c r="R15" i="3" a="1"/>
  <c r="R15" i="3" s="1"/>
  <c r="P15" i="3"/>
  <c r="Q15" i="3" s="1" a="1"/>
  <c r="Q15" i="3" s="1"/>
  <c r="W15" i="3" s="1"/>
  <c r="AE14" i="3"/>
  <c r="U14" i="3" a="1"/>
  <c r="U14" i="3" s="1"/>
  <c r="R14" i="3" a="1"/>
  <c r="R14" i="3" s="1"/>
  <c r="P14" i="3"/>
  <c r="Q14" i="3" s="1" a="1"/>
  <c r="Q14" i="3" s="1"/>
  <c r="W14" i="3" s="1"/>
  <c r="AE13" i="3"/>
  <c r="U13" i="3" a="1"/>
  <c r="U13" i="3" s="1"/>
  <c r="R13" i="3" a="1"/>
  <c r="R13" i="3" s="1"/>
  <c r="P13" i="3"/>
  <c r="Q13" i="3" s="1" a="1"/>
  <c r="Q13" i="3" s="1"/>
  <c r="W13" i="3" s="1"/>
  <c r="AE12" i="3"/>
  <c r="U12" i="3" a="1"/>
  <c r="U12" i="3" s="1"/>
  <c r="R12" i="3" a="1"/>
  <c r="R12" i="3" s="1"/>
  <c r="P12" i="3"/>
  <c r="Q12" i="3" s="1" a="1"/>
  <c r="Q12" i="3" s="1"/>
  <c r="W12" i="3" s="1"/>
  <c r="AE11" i="3"/>
  <c r="U11" i="3" a="1"/>
  <c r="U11" i="3" s="1"/>
  <c r="R11" i="3" a="1"/>
  <c r="R11" i="3" s="1"/>
  <c r="P11" i="3"/>
  <c r="Q11" i="3" s="1" a="1"/>
  <c r="Q11" i="3" s="1"/>
  <c r="W11" i="3" s="1"/>
  <c r="AE10" i="3"/>
  <c r="U10" i="3" a="1"/>
  <c r="U10" i="3" s="1"/>
  <c r="R10" i="3" a="1"/>
  <c r="R10" i="3" s="1"/>
  <c r="P10" i="3"/>
  <c r="Q10" i="3" s="1" a="1"/>
  <c r="Q10" i="3" s="1"/>
  <c r="W10" i="3" s="1"/>
  <c r="AE9" i="3"/>
  <c r="U9" i="3" a="1"/>
  <c r="U9" i="3" s="1"/>
  <c r="R9" i="3" a="1"/>
  <c r="R9" i="3" s="1"/>
  <c r="P9" i="3"/>
  <c r="Q9" i="3" s="1" a="1"/>
  <c r="Q9" i="3" s="1"/>
  <c r="W9" i="3" s="1"/>
  <c r="AE8" i="3"/>
  <c r="U8" i="3" a="1"/>
  <c r="U8" i="3" s="1"/>
  <c r="R8" i="3" a="1"/>
  <c r="R8" i="3" s="1"/>
  <c r="P8" i="3"/>
  <c r="Q8" i="3" s="1" a="1"/>
  <c r="Q8" i="3" s="1"/>
  <c r="W8" i="3" s="1"/>
  <c r="AE7" i="3"/>
  <c r="U7" i="3" a="1"/>
  <c r="U7" i="3" s="1"/>
  <c r="R7" i="3" a="1"/>
  <c r="R7" i="3" s="1"/>
  <c r="P7" i="3"/>
  <c r="Q7" i="3" s="1" a="1"/>
  <c r="Q7" i="3" s="1"/>
  <c r="W7" i="3" s="1"/>
  <c r="AE6" i="3"/>
  <c r="U6" i="3" a="1"/>
  <c r="U6" i="3" s="1"/>
  <c r="R6" i="3" a="1"/>
  <c r="R6" i="3" s="1"/>
  <c r="P6" i="3"/>
  <c r="Q6" i="3" s="1" a="1"/>
  <c r="Q6" i="3" s="1"/>
  <c r="W6" i="3" s="1"/>
  <c r="AE5" i="3"/>
  <c r="U5" i="3" a="1"/>
  <c r="U5" i="3" s="1"/>
  <c r="R5" i="3" a="1"/>
  <c r="R5" i="3" s="1"/>
  <c r="P5" i="3"/>
  <c r="AE29" i="1"/>
  <c r="AE30" i="1"/>
  <c r="AE31" i="1"/>
  <c r="AE32" i="1"/>
  <c r="AE33" i="1"/>
  <c r="AE34" i="1"/>
  <c r="AE35" i="1"/>
  <c r="AE36" i="1"/>
  <c r="AE38" i="1"/>
  <c r="AE39" i="1"/>
  <c r="AE40" i="1"/>
  <c r="AE42" i="1"/>
  <c r="AE43" i="1"/>
  <c r="AE44" i="1"/>
  <c r="AE46" i="1"/>
  <c r="AE47" i="1"/>
  <c r="AE48" i="1"/>
  <c r="AE50" i="1"/>
  <c r="AE51" i="1"/>
  <c r="AE52" i="1"/>
  <c r="AE54" i="1"/>
  <c r="AE55" i="1"/>
  <c r="AE56" i="1"/>
  <c r="AE58" i="1"/>
  <c r="AE59" i="1"/>
  <c r="AE60" i="1"/>
  <c r="AE62" i="1"/>
  <c r="AE63" i="1"/>
  <c r="AE64" i="1"/>
  <c r="AE66" i="1"/>
  <c r="AE67" i="1"/>
  <c r="AE68" i="1"/>
  <c r="AE70" i="1"/>
  <c r="AE71" i="1"/>
  <c r="AE72" i="1"/>
  <c r="AE74" i="1"/>
  <c r="AE75" i="1"/>
  <c r="AE76" i="1"/>
  <c r="AE78" i="1"/>
  <c r="AE79" i="1"/>
  <c r="AE80" i="1"/>
  <c r="AE82" i="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M231" i="3" l="1" a="1"/>
  <c r="M231" i="3" s="1"/>
  <c r="N231" i="3" a="1"/>
  <c r="N231" i="3" s="1"/>
  <c r="O231" i="3" a="1"/>
  <c r="O231" i="3" s="1"/>
  <c r="Q74" i="3" a="1"/>
  <c r="Q74" i="3" s="1"/>
  <c r="W74" i="3" s="1"/>
  <c r="N123" i="3" a="1"/>
  <c r="N123" i="3" s="1"/>
  <c r="N124" i="3" a="1"/>
  <c r="N124" i="3" s="1"/>
  <c r="N125" i="3" a="1"/>
  <c r="N125" i="3" s="1"/>
  <c r="N126" i="3" a="1"/>
  <c r="N126" i="3" s="1"/>
  <c r="N127" i="3" a="1"/>
  <c r="N127" i="3" s="1"/>
  <c r="O123" i="3" a="1"/>
  <c r="O123" i="3" s="1"/>
  <c r="O124" i="3" a="1"/>
  <c r="O124" i="3" s="1"/>
  <c r="O126" i="3" a="1"/>
  <c r="O126" i="3" s="1"/>
  <c r="O127" i="3" a="1"/>
  <c r="O127" i="3" s="1"/>
  <c r="M125" i="3" a="1"/>
  <c r="M125" i="3" s="1"/>
  <c r="M127" i="3" a="1"/>
  <c r="M127" i="3" s="1"/>
  <c r="M124" i="3" a="1"/>
  <c r="M124" i="3" s="1"/>
  <c r="O125" i="3" a="1"/>
  <c r="O125" i="3" s="1"/>
  <c r="M123" i="3" a="1"/>
  <c r="M123" i="3" s="1"/>
  <c r="M126" i="3" a="1"/>
  <c r="M126" i="3" s="1"/>
  <c r="K231" i="3" a="1"/>
  <c r="K231" i="3" s="1"/>
  <c r="J231" i="3" a="1"/>
  <c r="J231" i="3" s="1"/>
  <c r="I231" i="3" a="1"/>
  <c r="I231" i="3" s="1"/>
  <c r="L231" i="3" a="1"/>
  <c r="L231" i="3" s="1"/>
  <c r="Q5" i="3" a="1"/>
  <c r="Q5" i="3" s="1"/>
  <c r="I123" i="3" a="1"/>
  <c r="I123" i="3" s="1"/>
  <c r="L123" i="3" a="1"/>
  <c r="L123" i="3" s="1"/>
  <c r="K124" i="3" a="1"/>
  <c r="K124" i="3" s="1"/>
  <c r="K125" i="3" a="1"/>
  <c r="K125" i="3" s="1"/>
  <c r="J126" i="3" a="1"/>
  <c r="J126" i="3" s="1"/>
  <c r="J127" i="3" a="1"/>
  <c r="J127" i="3" s="1"/>
  <c r="I124" i="3" a="1"/>
  <c r="I124" i="3" s="1"/>
  <c r="L124" i="3" a="1"/>
  <c r="L124" i="3" s="1"/>
  <c r="K126" i="3" a="1"/>
  <c r="K126" i="3" s="1"/>
  <c r="K127" i="3" a="1"/>
  <c r="K127" i="3" s="1"/>
  <c r="J123" i="3" a="1"/>
  <c r="J123" i="3" s="1"/>
  <c r="J124" i="3" a="1"/>
  <c r="J124" i="3" s="1"/>
  <c r="I125" i="3" a="1"/>
  <c r="I125" i="3" s="1"/>
  <c r="L125" i="3" a="1"/>
  <c r="L125" i="3" s="1"/>
  <c r="L126" i="3" a="1"/>
  <c r="L126" i="3" s="1"/>
  <c r="L127" i="3" a="1"/>
  <c r="L127" i="3" s="1"/>
  <c r="K123" i="3" a="1"/>
  <c r="K123" i="3" s="1"/>
  <c r="J125" i="3" a="1"/>
  <c r="J125" i="3" s="1"/>
  <c r="I127" i="3" a="1"/>
  <c r="I127" i="3" s="1"/>
  <c r="I126" i="3" a="1"/>
  <c r="I126" i="3" s="1"/>
  <c r="H342" i="3"/>
  <c r="H105" i="3"/>
  <c r="H106" i="3" s="1"/>
  <c r="AL22" i="3" a="1"/>
  <c r="AL22" i="3" s="1"/>
  <c r="Q105" i="3"/>
  <c r="W5" i="3"/>
  <c r="R105" i="3"/>
  <c r="P160" i="3" s="1"/>
  <c r="G128" i="3"/>
  <c r="G129" i="3" s="1"/>
  <c r="J129" i="3" s="1" a="1"/>
  <c r="J129" i="3" s="1"/>
  <c r="H127" i="3" a="1"/>
  <c r="H127" i="3" s="1"/>
  <c r="AL14" i="3" a="1"/>
  <c r="AL14" i="3" s="1"/>
  <c r="AH17" i="3" a="1"/>
  <c r="AH17" i="3" s="1"/>
  <c r="AM568" i="3" a="1"/>
  <c r="AM568" i="3" s="1"/>
  <c r="AL568" i="3" a="1"/>
  <c r="AL568" i="3" s="1"/>
  <c r="AJ568" i="3" a="1"/>
  <c r="AJ568" i="3" s="1"/>
  <c r="AF568" i="3" a="1"/>
  <c r="AF568" i="3" s="1"/>
  <c r="AB568" i="3" a="1"/>
  <c r="AB568" i="3" s="1"/>
  <c r="AK567" i="3" a="1"/>
  <c r="AK567" i="3" s="1"/>
  <c r="AG567" i="3" a="1"/>
  <c r="AG567" i="3" s="1"/>
  <c r="AC567" i="3" a="1"/>
  <c r="AC567" i="3" s="1"/>
  <c r="AL566" i="3" a="1"/>
  <c r="AL566" i="3" s="1"/>
  <c r="AH566" i="3" a="1"/>
  <c r="AH566" i="3" s="1"/>
  <c r="AD566" i="3" a="1"/>
  <c r="AD566" i="3" s="1"/>
  <c r="AM565" i="3" a="1"/>
  <c r="AM565" i="3" s="1"/>
  <c r="AI565" i="3" a="1"/>
  <c r="AI565" i="3" s="1"/>
  <c r="AE565" i="3" a="1"/>
  <c r="AE565" i="3" s="1"/>
  <c r="AJ564" i="3" a="1"/>
  <c r="AJ564" i="3" s="1"/>
  <c r="AF564" i="3" a="1"/>
  <c r="AF564" i="3" s="1"/>
  <c r="AB564" i="3" a="1"/>
  <c r="AB564" i="3" s="1"/>
  <c r="AK563" i="3" a="1"/>
  <c r="AK563" i="3" s="1"/>
  <c r="AI568" i="3" a="1"/>
  <c r="AI568" i="3" s="1"/>
  <c r="AE568" i="3" a="1"/>
  <c r="AE568" i="3" s="1"/>
  <c r="AJ567" i="3" a="1"/>
  <c r="AJ567" i="3" s="1"/>
  <c r="AF567" i="3" a="1"/>
  <c r="AF567" i="3" s="1"/>
  <c r="AB567" i="3" a="1"/>
  <c r="AB567" i="3" s="1"/>
  <c r="AK566" i="3" a="1"/>
  <c r="AK566" i="3" s="1"/>
  <c r="AG566" i="3" a="1"/>
  <c r="AG566" i="3" s="1"/>
  <c r="AC566" i="3" a="1"/>
  <c r="AC566" i="3" s="1"/>
  <c r="AL565" i="3" a="1"/>
  <c r="AL565" i="3" s="1"/>
  <c r="AH565" i="3" a="1"/>
  <c r="AH565" i="3" s="1"/>
  <c r="AD565" i="3" a="1"/>
  <c r="AD565" i="3" s="1"/>
  <c r="AM564" i="3" a="1"/>
  <c r="AM564" i="3" s="1"/>
  <c r="AI564" i="3" a="1"/>
  <c r="AI564" i="3" s="1"/>
  <c r="AE564" i="3" a="1"/>
  <c r="AE564" i="3" s="1"/>
  <c r="AJ563" i="3" a="1"/>
  <c r="AJ563" i="3" s="1"/>
  <c r="AF563" i="3" a="1"/>
  <c r="AF563" i="3" s="1"/>
  <c r="AB563" i="3" a="1"/>
  <c r="AB563" i="3" s="1"/>
  <c r="AK562" i="3" a="1"/>
  <c r="AK562" i="3" s="1"/>
  <c r="AH562" i="3" a="1"/>
  <c r="AH562" i="3" s="1"/>
  <c r="AF562" i="3" a="1"/>
  <c r="AF562" i="3" s="1"/>
  <c r="AH568" i="3" a="1"/>
  <c r="AH568" i="3" s="1"/>
  <c r="AD568" i="3" a="1"/>
  <c r="AD568" i="3" s="1"/>
  <c r="AM567" i="3" a="1"/>
  <c r="AM567" i="3" s="1"/>
  <c r="AI567" i="3" a="1"/>
  <c r="AI567" i="3" s="1"/>
  <c r="AE567" i="3" a="1"/>
  <c r="AE567" i="3" s="1"/>
  <c r="AJ566" i="3" a="1"/>
  <c r="AJ566" i="3" s="1"/>
  <c r="AF566" i="3" a="1"/>
  <c r="AF566" i="3" s="1"/>
  <c r="AB566" i="3" a="1"/>
  <c r="AB566" i="3" s="1"/>
  <c r="AK565" i="3" a="1"/>
  <c r="AK565" i="3" s="1"/>
  <c r="AG565" i="3" a="1"/>
  <c r="AG565" i="3" s="1"/>
  <c r="AC565" i="3" a="1"/>
  <c r="AC565" i="3" s="1"/>
  <c r="AL564" i="3" a="1"/>
  <c r="AL564" i="3" s="1"/>
  <c r="AH564" i="3" a="1"/>
  <c r="AH564" i="3" s="1"/>
  <c r="AD564" i="3" a="1"/>
  <c r="AD564" i="3" s="1"/>
  <c r="AM563" i="3" a="1"/>
  <c r="AM563" i="3" s="1"/>
  <c r="AI563" i="3" a="1"/>
  <c r="AI563" i="3" s="1"/>
  <c r="AE563" i="3" a="1"/>
  <c r="AE563" i="3" s="1"/>
  <c r="AJ562" i="3" a="1"/>
  <c r="AJ562" i="3" s="1"/>
  <c r="AK568" i="3" a="1"/>
  <c r="AK568" i="3" s="1"/>
  <c r="AG568" i="3" a="1"/>
  <c r="AG568" i="3" s="1"/>
  <c r="AC568" i="3" a="1"/>
  <c r="AC568" i="3" s="1"/>
  <c r="AL567" i="3" a="1"/>
  <c r="AL567" i="3" s="1"/>
  <c r="AH567" i="3" a="1"/>
  <c r="AH567" i="3" s="1"/>
  <c r="AD567" i="3" a="1"/>
  <c r="AD567" i="3" s="1"/>
  <c r="AM566" i="3" a="1"/>
  <c r="AM566" i="3" s="1"/>
  <c r="AI566" i="3" a="1"/>
  <c r="AI566" i="3" s="1"/>
  <c r="AE566" i="3" a="1"/>
  <c r="AE566" i="3" s="1"/>
  <c r="AJ565" i="3" a="1"/>
  <c r="AJ565" i="3" s="1"/>
  <c r="AF565" i="3" a="1"/>
  <c r="AF565" i="3" s="1"/>
  <c r="AK564" i="3" a="1"/>
  <c r="AK564" i="3" s="1"/>
  <c r="AH563" i="3" a="1"/>
  <c r="AH563" i="3" s="1"/>
  <c r="AM562" i="3" a="1"/>
  <c r="AM562" i="3" s="1"/>
  <c r="AG562" i="3" a="1"/>
  <c r="AG562" i="3" s="1"/>
  <c r="AD562" i="3" a="1"/>
  <c r="AD562" i="3" s="1"/>
  <c r="AI561" i="3" a="1"/>
  <c r="AI561" i="3" s="1"/>
  <c r="AF561" i="3" a="1"/>
  <c r="AF561" i="3" s="1"/>
  <c r="AK560" i="3" a="1"/>
  <c r="AK560" i="3" s="1"/>
  <c r="AF560" i="3" a="1"/>
  <c r="AF560" i="3" s="1"/>
  <c r="AC560" i="3" a="1"/>
  <c r="AC560" i="3" s="1"/>
  <c r="AK559" i="3" a="1"/>
  <c r="AK559" i="3" s="1"/>
  <c r="AH559" i="3" a="1"/>
  <c r="AH559" i="3" s="1"/>
  <c r="AC559" i="3" a="1"/>
  <c r="AC559" i="3" s="1"/>
  <c r="AM558" i="3" a="1"/>
  <c r="AM558" i="3" s="1"/>
  <c r="AH558" i="3" a="1"/>
  <c r="AH558" i="3" s="1"/>
  <c r="AE558" i="3" a="1"/>
  <c r="AE558" i="3" s="1"/>
  <c r="AM557" i="3" a="1"/>
  <c r="AM557" i="3" s="1"/>
  <c r="AJ557" i="3" a="1"/>
  <c r="AJ557" i="3" s="1"/>
  <c r="AE557" i="3" a="1"/>
  <c r="AE557" i="3" s="1"/>
  <c r="AB557" i="3" a="1"/>
  <c r="AB557" i="3" s="1"/>
  <c r="AJ556" i="3" a="1"/>
  <c r="AJ556" i="3" s="1"/>
  <c r="AG556" i="3" a="1"/>
  <c r="AG556" i="3" s="1"/>
  <c r="AB556" i="3" a="1"/>
  <c r="AB556" i="3" s="1"/>
  <c r="AL555" i="3" a="1"/>
  <c r="AL555" i="3" s="1"/>
  <c r="AG555" i="3" a="1"/>
  <c r="AG555" i="3" s="1"/>
  <c r="AD555" i="3" a="1"/>
  <c r="AD555" i="3" s="1"/>
  <c r="AL554" i="3" a="1"/>
  <c r="AL554" i="3" s="1"/>
  <c r="AI554" i="3" a="1"/>
  <c r="AI554" i="3" s="1"/>
  <c r="AD554" i="3" a="1"/>
  <c r="AD554" i="3" s="1"/>
  <c r="AI553" i="3" a="1"/>
  <c r="AI553" i="3" s="1"/>
  <c r="AF553" i="3" a="1"/>
  <c r="AF553" i="3" s="1"/>
  <c r="AG564" i="3" a="1"/>
  <c r="AG564" i="3" s="1"/>
  <c r="AG563" i="3" a="1"/>
  <c r="AG563" i="3" s="1"/>
  <c r="AL562" i="3" a="1"/>
  <c r="AL562" i="3" s="1"/>
  <c r="AC562" i="3" a="1"/>
  <c r="AC562" i="3" s="1"/>
  <c r="AK561" i="3" a="1"/>
  <c r="AK561" i="3" s="1"/>
  <c r="AH561" i="3" a="1"/>
  <c r="AH561" i="3" s="1"/>
  <c r="AC561" i="3" a="1"/>
  <c r="AC561" i="3" s="1"/>
  <c r="AM560" i="3" a="1"/>
  <c r="AM560" i="3" s="1"/>
  <c r="AH560" i="3" a="1"/>
  <c r="AH560" i="3" s="1"/>
  <c r="AE560" i="3" a="1"/>
  <c r="AE560" i="3" s="1"/>
  <c r="AM559" i="3" a="1"/>
  <c r="AM559" i="3" s="1"/>
  <c r="AJ559" i="3" a="1"/>
  <c r="AJ559" i="3" s="1"/>
  <c r="AE559" i="3" a="1"/>
  <c r="AE559" i="3" s="1"/>
  <c r="AB559" i="3" a="1"/>
  <c r="AB559" i="3" s="1"/>
  <c r="AJ558" i="3" a="1"/>
  <c r="AJ558" i="3" s="1"/>
  <c r="AG558" i="3" a="1"/>
  <c r="AG558" i="3" s="1"/>
  <c r="AB558" i="3" a="1"/>
  <c r="AB558" i="3" s="1"/>
  <c r="AL557" i="3" a="1"/>
  <c r="AL557" i="3" s="1"/>
  <c r="AG557" i="3" a="1"/>
  <c r="AG557" i="3" s="1"/>
  <c r="AD557" i="3" a="1"/>
  <c r="AD557" i="3" s="1"/>
  <c r="AL556" i="3" a="1"/>
  <c r="AL556" i="3" s="1"/>
  <c r="AI556" i="3" a="1"/>
  <c r="AI556" i="3" s="1"/>
  <c r="AD556" i="3" a="1"/>
  <c r="AD556" i="3" s="1"/>
  <c r="AI555" i="3" a="1"/>
  <c r="AI555" i="3" s="1"/>
  <c r="AF555" i="3" a="1"/>
  <c r="AF555" i="3" s="1"/>
  <c r="AK554" i="3" a="1"/>
  <c r="AK554" i="3" s="1"/>
  <c r="AF554" i="3" a="1"/>
  <c r="AF554" i="3" s="1"/>
  <c r="AC554" i="3" a="1"/>
  <c r="AC554" i="3" s="1"/>
  <c r="AK553" i="3" a="1"/>
  <c r="AK553" i="3" s="1"/>
  <c r="AH553" i="3" a="1"/>
  <c r="AH553" i="3" s="1"/>
  <c r="AC553" i="3" a="1"/>
  <c r="AC553" i="3" s="1"/>
  <c r="AC564" i="3" a="1"/>
  <c r="AC564" i="3" s="1"/>
  <c r="AD563" i="3" a="1"/>
  <c r="AD563" i="3" s="1"/>
  <c r="AE562" i="3" a="1"/>
  <c r="AE562" i="3" s="1"/>
  <c r="AM561" i="3" a="1"/>
  <c r="AM561" i="3" s="1"/>
  <c r="AJ561" i="3" a="1"/>
  <c r="AJ561" i="3" s="1"/>
  <c r="AE561" i="3" a="1"/>
  <c r="AE561" i="3" s="1"/>
  <c r="AB561" i="3" a="1"/>
  <c r="AB561" i="3" s="1"/>
  <c r="AJ560" i="3" a="1"/>
  <c r="AJ560" i="3" s="1"/>
  <c r="AG560" i="3" a="1"/>
  <c r="AG560" i="3" s="1"/>
  <c r="AB560" i="3" a="1"/>
  <c r="AB560" i="3" s="1"/>
  <c r="AL559" i="3" a="1"/>
  <c r="AL559" i="3" s="1"/>
  <c r="AG559" i="3" a="1"/>
  <c r="AG559" i="3" s="1"/>
  <c r="AD559" i="3" a="1"/>
  <c r="AD559" i="3" s="1"/>
  <c r="AL558" i="3" a="1"/>
  <c r="AL558" i="3" s="1"/>
  <c r="AI558" i="3" a="1"/>
  <c r="AI558" i="3" s="1"/>
  <c r="AD558" i="3" a="1"/>
  <c r="AD558" i="3" s="1"/>
  <c r="AI557" i="3" a="1"/>
  <c r="AI557" i="3" s="1"/>
  <c r="AF557" i="3" a="1"/>
  <c r="AF557" i="3" s="1"/>
  <c r="AK556" i="3" a="1"/>
  <c r="AK556" i="3" s="1"/>
  <c r="AF556" i="3" a="1"/>
  <c r="AF556" i="3" s="1"/>
  <c r="AC556" i="3" a="1"/>
  <c r="AC556" i="3" s="1"/>
  <c r="AK555" i="3" a="1"/>
  <c r="AK555" i="3" s="1"/>
  <c r="AH555" i="3" a="1"/>
  <c r="AH555" i="3" s="1"/>
  <c r="AC555" i="3" a="1"/>
  <c r="AC555" i="3" s="1"/>
  <c r="AM554" i="3" a="1"/>
  <c r="AM554" i="3" s="1"/>
  <c r="AH554" i="3" a="1"/>
  <c r="AH554" i="3" s="1"/>
  <c r="AE554" i="3" a="1"/>
  <c r="AE554" i="3" s="1"/>
  <c r="AM553" i="3" a="1"/>
  <c r="AM553" i="3" s="1"/>
  <c r="AJ553" i="3" a="1"/>
  <c r="AJ553" i="3" s="1"/>
  <c r="AE553" i="3" a="1"/>
  <c r="AE553" i="3" s="1"/>
  <c r="AB553" i="3" a="1"/>
  <c r="AB553" i="3" s="1"/>
  <c r="AB565" i="3" a="1"/>
  <c r="AB565" i="3" s="1"/>
  <c r="AL563" i="3" a="1"/>
  <c r="AL563" i="3" s="1"/>
  <c r="AC563" i="3" a="1"/>
  <c r="AC563" i="3" s="1"/>
  <c r="AI562" i="3" a="1"/>
  <c r="AI562" i="3" s="1"/>
  <c r="AB562" i="3" a="1"/>
  <c r="AB562" i="3" s="1"/>
  <c r="AL561" i="3" a="1"/>
  <c r="AL561" i="3" s="1"/>
  <c r="AG561" i="3" a="1"/>
  <c r="AG561" i="3" s="1"/>
  <c r="AD561" i="3" a="1"/>
  <c r="AD561" i="3" s="1"/>
  <c r="AL560" i="3" a="1"/>
  <c r="AL560" i="3" s="1"/>
  <c r="AI560" i="3" a="1"/>
  <c r="AI560" i="3" s="1"/>
  <c r="AD560" i="3" a="1"/>
  <c r="AD560" i="3" s="1"/>
  <c r="AI559" i="3" a="1"/>
  <c r="AI559" i="3" s="1"/>
  <c r="AF559" i="3" a="1"/>
  <c r="AF559" i="3" s="1"/>
  <c r="AK558" i="3" a="1"/>
  <c r="AK558" i="3" s="1"/>
  <c r="AF558" i="3" a="1"/>
  <c r="AF558" i="3" s="1"/>
  <c r="AC558" i="3" a="1"/>
  <c r="AC558" i="3" s="1"/>
  <c r="AK557" i="3" a="1"/>
  <c r="AK557" i="3" s="1"/>
  <c r="AH557" i="3" a="1"/>
  <c r="AH557" i="3" s="1"/>
  <c r="AC557" i="3" a="1"/>
  <c r="AC557" i="3" s="1"/>
  <c r="AM556" i="3" a="1"/>
  <c r="AM556" i="3" s="1"/>
  <c r="AH556" i="3" a="1"/>
  <c r="AH556" i="3" s="1"/>
  <c r="AE556" i="3" a="1"/>
  <c r="AE556" i="3" s="1"/>
  <c r="AM555" i="3" a="1"/>
  <c r="AM555" i="3" s="1"/>
  <c r="AJ555" i="3" a="1"/>
  <c r="AJ555" i="3" s="1"/>
  <c r="AE555" i="3" a="1"/>
  <c r="AE555" i="3" s="1"/>
  <c r="AB555" i="3" a="1"/>
  <c r="AB555" i="3" s="1"/>
  <c r="AJ554" i="3" a="1"/>
  <c r="AJ554" i="3" s="1"/>
  <c r="AG554" i="3" a="1"/>
  <c r="AG554" i="3" s="1"/>
  <c r="AB554" i="3" a="1"/>
  <c r="AB554" i="3" s="1"/>
  <c r="AL553" i="3" a="1"/>
  <c r="AL553" i="3" s="1"/>
  <c r="AG553" i="3" a="1"/>
  <c r="AG553" i="3" s="1"/>
  <c r="AD553" i="3" a="1"/>
  <c r="AD553" i="3" s="1"/>
  <c r="AL524" i="3" a="1"/>
  <c r="AL524" i="3" s="1"/>
  <c r="AJ524" i="3" a="1"/>
  <c r="AJ524" i="3" s="1"/>
  <c r="AH524" i="3" a="1"/>
  <c r="AH524" i="3" s="1"/>
  <c r="AF524" i="3" a="1"/>
  <c r="AF524" i="3" s="1"/>
  <c r="AM524" i="3" a="1"/>
  <c r="AM524" i="3" s="1"/>
  <c r="AK524" i="3" a="1"/>
  <c r="AK524" i="3" s="1"/>
  <c r="AI524" i="3" a="1"/>
  <c r="AI524" i="3" s="1"/>
  <c r="AG524" i="3" a="1"/>
  <c r="AG524" i="3" s="1"/>
  <c r="AD524" i="3" a="1"/>
  <c r="AD524" i="3" s="1"/>
  <c r="AI523" i="3" a="1"/>
  <c r="AI523" i="3" s="1"/>
  <c r="AF523" i="3" a="1"/>
  <c r="AF523" i="3" s="1"/>
  <c r="AK522" i="3" a="1"/>
  <c r="AK522" i="3" s="1"/>
  <c r="AF522" i="3" a="1"/>
  <c r="AF522" i="3" s="1"/>
  <c r="AC522" i="3" a="1"/>
  <c r="AC522" i="3" s="1"/>
  <c r="AK521" i="3" a="1"/>
  <c r="AK521" i="3" s="1"/>
  <c r="AH521" i="3" a="1"/>
  <c r="AH521" i="3" s="1"/>
  <c r="AC521" i="3" a="1"/>
  <c r="AC521" i="3" s="1"/>
  <c r="AM520" i="3" a="1"/>
  <c r="AM520" i="3" s="1"/>
  <c r="AH520" i="3" a="1"/>
  <c r="AH520" i="3" s="1"/>
  <c r="AE520" i="3" a="1"/>
  <c r="AE520" i="3" s="1"/>
  <c r="AM519" i="3" a="1"/>
  <c r="AM519" i="3" s="1"/>
  <c r="AJ519" i="3" a="1"/>
  <c r="AJ519" i="3" s="1"/>
  <c r="AE519" i="3" a="1"/>
  <c r="AE519" i="3" s="1"/>
  <c r="AB519" i="3" a="1"/>
  <c r="AB519" i="3" s="1"/>
  <c r="AJ518" i="3" a="1"/>
  <c r="AJ518" i="3" s="1"/>
  <c r="AG518" i="3" a="1"/>
  <c r="AG518" i="3" s="1"/>
  <c r="AB518" i="3" a="1"/>
  <c r="AB518" i="3" s="1"/>
  <c r="AL517" i="3" a="1"/>
  <c r="AL517" i="3" s="1"/>
  <c r="AG517" i="3" a="1"/>
  <c r="AG517" i="3" s="1"/>
  <c r="AD517" i="3" a="1"/>
  <c r="AD517" i="3" s="1"/>
  <c r="AL516" i="3" a="1"/>
  <c r="AL516" i="3" s="1"/>
  <c r="AI516" i="3" a="1"/>
  <c r="AI516" i="3" s="1"/>
  <c r="AD516" i="3" a="1"/>
  <c r="AD516" i="3" s="1"/>
  <c r="AI515" i="3" a="1"/>
  <c r="AI515" i="3" s="1"/>
  <c r="AF515" i="3" a="1"/>
  <c r="AF515" i="3" s="1"/>
  <c r="AK514" i="3" a="1"/>
  <c r="AK514" i="3" s="1"/>
  <c r="AF514" i="3" a="1"/>
  <c r="AF514" i="3" s="1"/>
  <c r="AC514" i="3" a="1"/>
  <c r="AC514" i="3" s="1"/>
  <c r="AK513" i="3" a="1"/>
  <c r="AK513" i="3" s="1"/>
  <c r="AM501" i="3" a="1"/>
  <c r="AM501" i="3" s="1"/>
  <c r="AM545" i="3" s="1" a="1"/>
  <c r="AM545" i="3" s="1"/>
  <c r="AK501" i="3" a="1"/>
  <c r="AK501" i="3" s="1"/>
  <c r="AK545" i="3" s="1" a="1"/>
  <c r="AK545" i="3" s="1"/>
  <c r="AI501" i="3" a="1"/>
  <c r="AI501" i="3" s="1"/>
  <c r="AI545" i="3" s="1" a="1"/>
  <c r="AI545" i="3" s="1"/>
  <c r="AG501" i="3" a="1"/>
  <c r="AG501" i="3" s="1"/>
  <c r="AG545" i="3" s="1" a="1"/>
  <c r="AG545" i="3" s="1"/>
  <c r="AE501" i="3" a="1"/>
  <c r="AE501" i="3" s="1"/>
  <c r="AE545" i="3" s="1" a="1"/>
  <c r="AE545" i="3" s="1"/>
  <c r="AC501" i="3" a="1"/>
  <c r="AC501" i="3" s="1"/>
  <c r="AC545" i="3" s="1" a="1"/>
  <c r="AC545" i="3" s="1"/>
  <c r="AL499" i="3" a="1"/>
  <c r="AL499" i="3" s="1"/>
  <c r="AL543" i="3" s="1" a="1"/>
  <c r="AL543" i="3" s="1"/>
  <c r="AJ499" i="3" a="1"/>
  <c r="AJ499" i="3" s="1"/>
  <c r="AJ543" i="3" s="1" a="1"/>
  <c r="AJ543" i="3" s="1"/>
  <c r="AH499" i="3" a="1"/>
  <c r="AH499" i="3" s="1"/>
  <c r="AH543" i="3" s="1" a="1"/>
  <c r="AH543" i="3" s="1"/>
  <c r="AF499" i="3" a="1"/>
  <c r="AF499" i="3" s="1"/>
  <c r="AF543" i="3" s="1" a="1"/>
  <c r="AF543" i="3" s="1"/>
  <c r="AD499" i="3" a="1"/>
  <c r="AD499" i="3" s="1"/>
  <c r="AD543" i="3" s="1" a="1"/>
  <c r="AD543" i="3" s="1"/>
  <c r="AB499" i="3" a="1"/>
  <c r="AB499" i="3" s="1"/>
  <c r="AC524" i="3" a="1"/>
  <c r="AC524" i="3" s="1"/>
  <c r="AK523" i="3" a="1"/>
  <c r="AK523" i="3" s="1"/>
  <c r="AH523" i="3" a="1"/>
  <c r="AH523" i="3" s="1"/>
  <c r="AC523" i="3" a="1"/>
  <c r="AC523" i="3" s="1"/>
  <c r="AM522" i="3" a="1"/>
  <c r="AM522" i="3" s="1"/>
  <c r="AH522" i="3" a="1"/>
  <c r="AH522" i="3" s="1"/>
  <c r="AE522" i="3" a="1"/>
  <c r="AE522" i="3" s="1"/>
  <c r="AM521" i="3" a="1"/>
  <c r="AM521" i="3" s="1"/>
  <c r="AJ521" i="3" a="1"/>
  <c r="AJ521" i="3" s="1"/>
  <c r="AE521" i="3" a="1"/>
  <c r="AE521" i="3" s="1"/>
  <c r="AB521" i="3" a="1"/>
  <c r="AB521" i="3" s="1"/>
  <c r="AJ520" i="3" a="1"/>
  <c r="AJ520" i="3" s="1"/>
  <c r="AG520" i="3" a="1"/>
  <c r="AG520" i="3" s="1"/>
  <c r="AB520" i="3" a="1"/>
  <c r="AB520" i="3" s="1"/>
  <c r="AL519" i="3" a="1"/>
  <c r="AL519" i="3" s="1"/>
  <c r="AG519" i="3" a="1"/>
  <c r="AG519" i="3" s="1"/>
  <c r="AD519" i="3" a="1"/>
  <c r="AD519" i="3" s="1"/>
  <c r="AL518" i="3" a="1"/>
  <c r="AL518" i="3" s="1"/>
  <c r="AI518" i="3" a="1"/>
  <c r="AI518" i="3" s="1"/>
  <c r="AD518" i="3" a="1"/>
  <c r="AD518" i="3" s="1"/>
  <c r="AI517" i="3" a="1"/>
  <c r="AI517" i="3" s="1"/>
  <c r="AF517" i="3" a="1"/>
  <c r="AF517" i="3" s="1"/>
  <c r="AK516" i="3" a="1"/>
  <c r="AK516" i="3" s="1"/>
  <c r="AF516" i="3" a="1"/>
  <c r="AF516" i="3" s="1"/>
  <c r="AC516" i="3" a="1"/>
  <c r="AC516" i="3" s="1"/>
  <c r="AK515" i="3" a="1"/>
  <c r="AK515" i="3" s="1"/>
  <c r="AH515" i="3" a="1"/>
  <c r="AH515" i="3" s="1"/>
  <c r="AC515" i="3" a="1"/>
  <c r="AC515" i="3" s="1"/>
  <c r="AM514" i="3" a="1"/>
  <c r="AM514" i="3" s="1"/>
  <c r="AH514" i="3" a="1"/>
  <c r="AH514" i="3" s="1"/>
  <c r="AE514" i="3" a="1"/>
  <c r="AE514" i="3" s="1"/>
  <c r="AM513" i="3" a="1"/>
  <c r="AM513" i="3" s="1"/>
  <c r="AJ513" i="3" a="1"/>
  <c r="AJ513" i="3" s="1"/>
  <c r="AH513" i="3" a="1"/>
  <c r="AH513" i="3" s="1"/>
  <c r="AF513" i="3" a="1"/>
  <c r="AF513" i="3" s="1"/>
  <c r="AD513" i="3" a="1"/>
  <c r="AD513" i="3" s="1"/>
  <c r="AB513" i="3" a="1"/>
  <c r="AB513" i="3" s="1"/>
  <c r="AM512" i="3" a="1"/>
  <c r="AM512" i="3" s="1"/>
  <c r="AK512" i="3" a="1"/>
  <c r="AK512" i="3" s="1"/>
  <c r="AI512" i="3" a="1"/>
  <c r="AI512" i="3" s="1"/>
  <c r="AG512" i="3" a="1"/>
  <c r="AG512" i="3" s="1"/>
  <c r="AE512" i="3" a="1"/>
  <c r="AE512" i="3" s="1"/>
  <c r="AC512" i="3" a="1"/>
  <c r="AC512" i="3" s="1"/>
  <c r="AL511" i="3" a="1"/>
  <c r="AL511" i="3" s="1"/>
  <c r="AJ511" i="3" a="1"/>
  <c r="AJ511" i="3" s="1"/>
  <c r="AH511" i="3" a="1"/>
  <c r="AH511" i="3" s="1"/>
  <c r="AF511" i="3" a="1"/>
  <c r="AF511" i="3" s="1"/>
  <c r="AD511" i="3" a="1"/>
  <c r="AD511" i="3" s="1"/>
  <c r="AB511" i="3" a="1"/>
  <c r="AB511" i="3" s="1"/>
  <c r="AM510" i="3" a="1"/>
  <c r="AM510" i="3" s="1"/>
  <c r="AK510" i="3" a="1"/>
  <c r="AK510" i="3" s="1"/>
  <c r="AI510" i="3" a="1"/>
  <c r="AI510" i="3" s="1"/>
  <c r="AG510" i="3" a="1"/>
  <c r="AG510" i="3" s="1"/>
  <c r="AE510" i="3" a="1"/>
  <c r="AE510" i="3" s="1"/>
  <c r="AC510" i="3" a="1"/>
  <c r="AC510" i="3" s="1"/>
  <c r="AL509" i="3" a="1"/>
  <c r="AL509" i="3" s="1"/>
  <c r="AJ509" i="3" a="1"/>
  <c r="AJ509" i="3" s="1"/>
  <c r="AH509" i="3" a="1"/>
  <c r="AH509" i="3" s="1"/>
  <c r="AF509" i="3" a="1"/>
  <c r="AF509" i="3" s="1"/>
  <c r="AD509" i="3" a="1"/>
  <c r="AD509" i="3" s="1"/>
  <c r="AB509" i="3" a="1"/>
  <c r="AB509" i="3" s="1"/>
  <c r="AL502" i="3" a="1"/>
  <c r="AL502" i="3" s="1"/>
  <c r="AL546" i="3" s="1" a="1"/>
  <c r="AL546" i="3" s="1"/>
  <c r="AE524" i="3" a="1"/>
  <c r="AE524" i="3" s="1"/>
  <c r="AM523" i="3" a="1"/>
  <c r="AM523" i="3" s="1"/>
  <c r="AJ523" i="3" a="1"/>
  <c r="AJ523" i="3" s="1"/>
  <c r="AE523" i="3" a="1"/>
  <c r="AE523" i="3" s="1"/>
  <c r="AB523" i="3" a="1"/>
  <c r="AB523" i="3" s="1"/>
  <c r="AJ522" i="3" a="1"/>
  <c r="AJ522" i="3" s="1"/>
  <c r="AG522" i="3" a="1"/>
  <c r="AG522" i="3" s="1"/>
  <c r="AB522" i="3" a="1"/>
  <c r="AB522" i="3" s="1"/>
  <c r="AL521" i="3" a="1"/>
  <c r="AL521" i="3" s="1"/>
  <c r="AG521" i="3" a="1"/>
  <c r="AG521" i="3" s="1"/>
  <c r="AD521" i="3" a="1"/>
  <c r="AD521" i="3" s="1"/>
  <c r="AL520" i="3" a="1"/>
  <c r="AL520" i="3" s="1"/>
  <c r="AI520" i="3" a="1"/>
  <c r="AI520" i="3" s="1"/>
  <c r="AD520" i="3" a="1"/>
  <c r="AD520" i="3" s="1"/>
  <c r="AI519" i="3" a="1"/>
  <c r="AI519" i="3" s="1"/>
  <c r="AF519" i="3" a="1"/>
  <c r="AF519" i="3" s="1"/>
  <c r="AK518" i="3" a="1"/>
  <c r="AK518" i="3" s="1"/>
  <c r="AF518" i="3" a="1"/>
  <c r="AF518" i="3" s="1"/>
  <c r="AC518" i="3" a="1"/>
  <c r="AC518" i="3" s="1"/>
  <c r="AK517" i="3" a="1"/>
  <c r="AK517" i="3" s="1"/>
  <c r="AH517" i="3" a="1"/>
  <c r="AH517" i="3" s="1"/>
  <c r="AC517" i="3" a="1"/>
  <c r="AC517" i="3" s="1"/>
  <c r="AM516" i="3" a="1"/>
  <c r="AM516" i="3" s="1"/>
  <c r="AH516" i="3" a="1"/>
  <c r="AH516" i="3" s="1"/>
  <c r="AE516" i="3" a="1"/>
  <c r="AE516" i="3" s="1"/>
  <c r="AM515" i="3" a="1"/>
  <c r="AM515" i="3" s="1"/>
  <c r="AJ515" i="3" a="1"/>
  <c r="AJ515" i="3" s="1"/>
  <c r="AE515" i="3" a="1"/>
  <c r="AE515" i="3" s="1"/>
  <c r="AB515" i="3" a="1"/>
  <c r="AB515" i="3" s="1"/>
  <c r="AJ514" i="3" a="1"/>
  <c r="AJ514" i="3" s="1"/>
  <c r="AG514" i="3" a="1"/>
  <c r="AG514" i="3" s="1"/>
  <c r="AB514" i="3" a="1"/>
  <c r="AB514" i="3" s="1"/>
  <c r="AL513" i="3" a="1"/>
  <c r="AL513" i="3" s="1"/>
  <c r="AL501" i="3" a="1"/>
  <c r="AL501" i="3" s="1"/>
  <c r="AL545" i="3" s="1" a="1"/>
  <c r="AL545" i="3" s="1"/>
  <c r="AJ501" i="3" a="1"/>
  <c r="AJ501" i="3" s="1"/>
  <c r="AJ545" i="3" s="1" a="1"/>
  <c r="AJ545" i="3" s="1"/>
  <c r="AH501" i="3" a="1"/>
  <c r="AH501" i="3" s="1"/>
  <c r="AH545" i="3" s="1" a="1"/>
  <c r="AH545" i="3" s="1"/>
  <c r="AF501" i="3" a="1"/>
  <c r="AF501" i="3" s="1"/>
  <c r="AF545" i="3" s="1" a="1"/>
  <c r="AF545" i="3" s="1"/>
  <c r="AD501" i="3" a="1"/>
  <c r="AD501" i="3" s="1"/>
  <c r="AD545" i="3" s="1" a="1"/>
  <c r="AD545" i="3" s="1"/>
  <c r="AB501" i="3" a="1"/>
  <c r="AB501" i="3" s="1"/>
  <c r="AM499" i="3" a="1"/>
  <c r="AM499" i="3" s="1"/>
  <c r="AM543" i="3" s="1" a="1"/>
  <c r="AM543" i="3" s="1"/>
  <c r="AK499" i="3" a="1"/>
  <c r="AK499" i="3" s="1"/>
  <c r="AK543" i="3" s="1" a="1"/>
  <c r="AK543" i="3" s="1"/>
  <c r="AI499" i="3" a="1"/>
  <c r="AI499" i="3" s="1"/>
  <c r="AI543" i="3" s="1" a="1"/>
  <c r="AI543" i="3" s="1"/>
  <c r="AG499" i="3" a="1"/>
  <c r="AG499" i="3" s="1"/>
  <c r="AG543" i="3" s="1" a="1"/>
  <c r="AG543" i="3" s="1"/>
  <c r="AE499" i="3" a="1"/>
  <c r="AE499" i="3" s="1"/>
  <c r="AE543" i="3" s="1" a="1"/>
  <c r="AE543" i="3" s="1"/>
  <c r="AC499" i="3" a="1"/>
  <c r="AC499" i="3" s="1"/>
  <c r="AC543" i="3" s="1" a="1"/>
  <c r="AC543" i="3" s="1"/>
  <c r="AL497" i="3" a="1"/>
  <c r="AL497" i="3" s="1"/>
  <c r="AL541" i="3" s="1" a="1"/>
  <c r="AL541" i="3" s="1"/>
  <c r="AJ497" i="3" a="1"/>
  <c r="AJ497" i="3" s="1"/>
  <c r="AJ541" i="3" s="1" a="1"/>
  <c r="AJ541" i="3" s="1"/>
  <c r="AH497" i="3" a="1"/>
  <c r="AH497" i="3" s="1"/>
  <c r="AH541" i="3" s="1" a="1"/>
  <c r="AH541" i="3" s="1"/>
  <c r="AF497" i="3" a="1"/>
  <c r="AF497" i="3" s="1"/>
  <c r="AF541" i="3" s="1" a="1"/>
  <c r="AF541" i="3" s="1"/>
  <c r="AD497" i="3" a="1"/>
  <c r="AD497" i="3" s="1"/>
  <c r="AD541" i="3" s="1" a="1"/>
  <c r="AD541" i="3" s="1"/>
  <c r="AB497" i="3" a="1"/>
  <c r="AB497" i="3" s="1"/>
  <c r="AM495" i="3" a="1"/>
  <c r="AM495" i="3" s="1"/>
  <c r="AM539" i="3" s="1" a="1"/>
  <c r="AM539" i="3" s="1"/>
  <c r="AK495" i="3" a="1"/>
  <c r="AK495" i="3" s="1"/>
  <c r="AK539" i="3" s="1" a="1"/>
  <c r="AK539" i="3" s="1"/>
  <c r="AI495" i="3" a="1"/>
  <c r="AI495" i="3" s="1"/>
  <c r="AI539" i="3" s="1" a="1"/>
  <c r="AI539" i="3" s="1"/>
  <c r="AG495" i="3" a="1"/>
  <c r="AG495" i="3" s="1"/>
  <c r="AG539" i="3" s="1" a="1"/>
  <c r="AG539" i="3" s="1"/>
  <c r="AE495" i="3" a="1"/>
  <c r="AE495" i="3" s="1"/>
  <c r="AE539" i="3" s="1" a="1"/>
  <c r="AE539" i="3" s="1"/>
  <c r="AC495" i="3" a="1"/>
  <c r="AC495" i="3" s="1"/>
  <c r="AC539" i="3" s="1" a="1"/>
  <c r="AC539" i="3" s="1"/>
  <c r="AL493" i="3" a="1"/>
  <c r="AL493" i="3" s="1"/>
  <c r="AL537" i="3" s="1" a="1"/>
  <c r="AL537" i="3" s="1"/>
  <c r="AJ493" i="3" a="1"/>
  <c r="AJ493" i="3" s="1"/>
  <c r="AJ537" i="3" s="1" a="1"/>
  <c r="AJ537" i="3" s="1"/>
  <c r="AB524" i="3" a="1"/>
  <c r="AB524" i="3" s="1"/>
  <c r="AL523" i="3" a="1"/>
  <c r="AL523" i="3" s="1"/>
  <c r="AG523" i="3" a="1"/>
  <c r="AG523" i="3" s="1"/>
  <c r="AD523" i="3" a="1"/>
  <c r="AD523" i="3" s="1"/>
  <c r="AL522" i="3" a="1"/>
  <c r="AL522" i="3" s="1"/>
  <c r="AI522" i="3" a="1"/>
  <c r="AI522" i="3" s="1"/>
  <c r="AD522" i="3" a="1"/>
  <c r="AD522" i="3" s="1"/>
  <c r="AI521" i="3" a="1"/>
  <c r="AI521" i="3" s="1"/>
  <c r="AF521" i="3" a="1"/>
  <c r="AF521" i="3" s="1"/>
  <c r="AK520" i="3" a="1"/>
  <c r="AK520" i="3" s="1"/>
  <c r="AF520" i="3" a="1"/>
  <c r="AF520" i="3" s="1"/>
  <c r="AC520" i="3" a="1"/>
  <c r="AC520" i="3" s="1"/>
  <c r="AH518" i="3" a="1"/>
  <c r="AH518" i="3" s="1"/>
  <c r="AJ517" i="3" a="1"/>
  <c r="AJ517" i="3" s="1"/>
  <c r="AB516" i="3" a="1"/>
  <c r="AB516" i="3" s="1"/>
  <c r="AD515" i="3" a="1"/>
  <c r="AD515" i="3" s="1"/>
  <c r="AI513" i="3" a="1"/>
  <c r="AI513" i="3" s="1"/>
  <c r="AF512" i="3" a="1"/>
  <c r="AF512" i="3" s="1"/>
  <c r="AK511" i="3" a="1"/>
  <c r="AK511" i="3" s="1"/>
  <c r="AC511" i="3" a="1"/>
  <c r="AC511" i="3" s="1"/>
  <c r="AH510" i="3" a="1"/>
  <c r="AH510" i="3" s="1"/>
  <c r="AM509" i="3" a="1"/>
  <c r="AM509" i="3" s="1"/>
  <c r="AE509" i="3" a="1"/>
  <c r="AE509" i="3" s="1"/>
  <c r="AK502" i="3" a="1"/>
  <c r="AK502" i="3" s="1"/>
  <c r="AK546" i="3" s="1" a="1"/>
  <c r="AK546" i="3" s="1"/>
  <c r="AG502" i="3" a="1"/>
  <c r="AG502" i="3" s="1"/>
  <c r="AG546" i="3" s="1" a="1"/>
  <c r="AG546" i="3" s="1"/>
  <c r="AC502" i="3" a="1"/>
  <c r="AC502" i="3" s="1"/>
  <c r="AC546" i="3" s="1" a="1"/>
  <c r="AC546" i="3" s="1"/>
  <c r="AL500" i="3" a="1"/>
  <c r="AL500" i="3" s="1"/>
  <c r="AL544" i="3" s="1" a="1"/>
  <c r="AL544" i="3" s="1"/>
  <c r="AH500" i="3" a="1"/>
  <c r="AH500" i="3" s="1"/>
  <c r="AH544" i="3" s="1" a="1"/>
  <c r="AH544" i="3" s="1"/>
  <c r="AD500" i="3" a="1"/>
  <c r="AD500" i="3" s="1"/>
  <c r="AD544" i="3" s="1" a="1"/>
  <c r="AD544" i="3" s="1"/>
  <c r="AM498" i="3" a="1"/>
  <c r="AM498" i="3" s="1"/>
  <c r="AM542" i="3" s="1" a="1"/>
  <c r="AM542" i="3" s="1"/>
  <c r="AH498" i="3" a="1"/>
  <c r="AH498" i="3" s="1"/>
  <c r="AH542" i="3" s="1" a="1"/>
  <c r="AH542" i="3" s="1"/>
  <c r="AE498" i="3" a="1"/>
  <c r="AE498" i="3" s="1"/>
  <c r="AE542" i="3" s="1" a="1"/>
  <c r="AE542" i="3" s="1"/>
  <c r="AG497" i="3" a="1"/>
  <c r="AG497" i="3" s="1"/>
  <c r="AG541" i="3" s="1" a="1"/>
  <c r="AG541" i="3" s="1"/>
  <c r="AI496" i="3" a="1"/>
  <c r="AI496" i="3" s="1"/>
  <c r="AI540" i="3" s="1" a="1"/>
  <c r="AI540" i="3" s="1"/>
  <c r="AF496" i="3" a="1"/>
  <c r="AF496" i="3" s="1"/>
  <c r="AF540" i="3" s="1" a="1"/>
  <c r="AF540" i="3" s="1"/>
  <c r="AH495" i="3" a="1"/>
  <c r="AH495" i="3" s="1"/>
  <c r="AH539" i="3" s="1" a="1"/>
  <c r="AH539" i="3" s="1"/>
  <c r="AJ494" i="3" a="1"/>
  <c r="AJ494" i="3" s="1"/>
  <c r="AJ538" i="3" s="1" a="1"/>
  <c r="AJ538" i="3" s="1"/>
  <c r="AG494" i="3" a="1"/>
  <c r="AG494" i="3" s="1"/>
  <c r="AG538" i="3" s="1" a="1"/>
  <c r="AG538" i="3" s="1"/>
  <c r="AB494" i="3" a="1"/>
  <c r="AB494" i="3" s="1"/>
  <c r="AI493" i="3" a="1"/>
  <c r="AI493" i="3" s="1"/>
  <c r="AI537" i="3" s="1" a="1"/>
  <c r="AI537" i="3" s="1"/>
  <c r="AG493" i="3" a="1"/>
  <c r="AG493" i="3" s="1"/>
  <c r="AG537" i="3" s="1" a="1"/>
  <c r="AG537" i="3" s="1"/>
  <c r="AE493" i="3" a="1"/>
  <c r="AE493" i="3" s="1"/>
  <c r="AE537" i="3" s="1" a="1"/>
  <c r="AE537" i="3" s="1"/>
  <c r="AC493" i="3" a="1"/>
  <c r="AC493" i="3" s="1"/>
  <c r="AC537" i="3" s="1" a="1"/>
  <c r="AC537" i="3" s="1"/>
  <c r="AL491" i="3" a="1"/>
  <c r="AL491" i="3" s="1"/>
  <c r="AL535" i="3" s="1" a="1"/>
  <c r="AL535" i="3" s="1"/>
  <c r="AJ491" i="3" a="1"/>
  <c r="AJ491" i="3" s="1"/>
  <c r="AJ535" i="3" s="1" a="1"/>
  <c r="AJ535" i="3" s="1"/>
  <c r="AH491" i="3" a="1"/>
  <c r="AH491" i="3" s="1"/>
  <c r="AH535" i="3" s="1" a="1"/>
  <c r="AH535" i="3" s="1"/>
  <c r="AF491" i="3" a="1"/>
  <c r="AF491" i="3" s="1"/>
  <c r="AF535" i="3" s="1" a="1"/>
  <c r="AF535" i="3" s="1"/>
  <c r="AD491" i="3" a="1"/>
  <c r="AD491" i="3" s="1"/>
  <c r="AD535" i="3" s="1" a="1"/>
  <c r="AD535" i="3" s="1"/>
  <c r="AB491" i="3" a="1"/>
  <c r="AB491" i="3" s="1"/>
  <c r="AM489" i="3" a="1"/>
  <c r="AM489" i="3" s="1"/>
  <c r="AM533" i="3" s="1" a="1"/>
  <c r="AM533" i="3" s="1"/>
  <c r="AK489" i="3" a="1"/>
  <c r="AK489" i="3" s="1"/>
  <c r="AK533" i="3" s="1" a="1"/>
  <c r="AK533" i="3" s="1"/>
  <c r="AI489" i="3" a="1"/>
  <c r="AI489" i="3" s="1"/>
  <c r="AI533" i="3" s="1" a="1"/>
  <c r="AI533" i="3" s="1"/>
  <c r="AG489" i="3" a="1"/>
  <c r="AG489" i="3" s="1"/>
  <c r="AG533" i="3" s="1" a="1"/>
  <c r="AG533" i="3" s="1"/>
  <c r="AE489" i="3" a="1"/>
  <c r="AE489" i="3" s="1"/>
  <c r="AE533" i="3" s="1" a="1"/>
  <c r="AE533" i="3" s="1"/>
  <c r="AC519" i="3" a="1"/>
  <c r="AC519" i="3" s="1"/>
  <c r="AE518" i="3" a="1"/>
  <c r="AE518" i="3" s="1"/>
  <c r="AJ516" i="3" a="1"/>
  <c r="AJ516" i="3" s="1"/>
  <c r="AL515" i="3" a="1"/>
  <c r="AL515" i="3" s="1"/>
  <c r="AD514" i="3" a="1"/>
  <c r="AD514" i="3" s="1"/>
  <c r="AG513" i="3" a="1"/>
  <c r="AG513" i="3" s="1"/>
  <c r="AL512" i="3" a="1"/>
  <c r="AL512" i="3" s="1"/>
  <c r="AD512" i="3" a="1"/>
  <c r="AD512" i="3" s="1"/>
  <c r="AI511" i="3" a="1"/>
  <c r="AI511" i="3" s="1"/>
  <c r="AF510" i="3" a="1"/>
  <c r="AF510" i="3" s="1"/>
  <c r="AK509" i="3" a="1"/>
  <c r="AK509" i="3" s="1"/>
  <c r="AC509" i="3" a="1"/>
  <c r="AC509" i="3" s="1"/>
  <c r="AJ502" i="3" a="1"/>
  <c r="AJ502" i="3" s="1"/>
  <c r="AJ546" i="3" s="1" a="1"/>
  <c r="AJ546" i="3" s="1"/>
  <c r="AF502" i="3" a="1"/>
  <c r="AF502" i="3" s="1"/>
  <c r="AF546" i="3" s="1" a="1"/>
  <c r="AF546" i="3" s="1"/>
  <c r="AB502" i="3" a="1"/>
  <c r="AB502" i="3" s="1"/>
  <c r="AK500" i="3" a="1"/>
  <c r="AK500" i="3" s="1"/>
  <c r="AK544" i="3" s="1" a="1"/>
  <c r="AK544" i="3" s="1"/>
  <c r="AG500" i="3" a="1"/>
  <c r="AG500" i="3" s="1"/>
  <c r="AG544" i="3" s="1" a="1"/>
  <c r="AG544" i="3" s="1"/>
  <c r="AC500" i="3" a="1"/>
  <c r="AC500" i="3" s="1"/>
  <c r="AC544" i="3" s="1" a="1"/>
  <c r="AC544" i="3" s="1"/>
  <c r="AJ498" i="3" a="1"/>
  <c r="AJ498" i="3" s="1"/>
  <c r="AJ542" i="3" s="1" a="1"/>
  <c r="AJ542" i="3" s="1"/>
  <c r="AG498" i="3" a="1"/>
  <c r="AG498" i="3" s="1"/>
  <c r="AG542" i="3" s="1" a="1"/>
  <c r="AG542" i="3" s="1"/>
  <c r="AB498" i="3" a="1"/>
  <c r="AB498" i="3" s="1"/>
  <c r="AI497" i="3" a="1"/>
  <c r="AI497" i="3" s="1"/>
  <c r="AI541" i="3" s="1" a="1"/>
  <c r="AI541" i="3" s="1"/>
  <c r="AK496" i="3" a="1"/>
  <c r="AK496" i="3" s="1"/>
  <c r="AK540" i="3" s="1" a="1"/>
  <c r="AK540" i="3" s="1"/>
  <c r="AH496" i="3" a="1"/>
  <c r="AH496" i="3" s="1"/>
  <c r="AH540" i="3" s="1" a="1"/>
  <c r="AH540" i="3" s="1"/>
  <c r="AC496" i="3" a="1"/>
  <c r="AC496" i="3" s="1"/>
  <c r="AC540" i="3" s="1" a="1"/>
  <c r="AC540" i="3" s="1"/>
  <c r="AJ495" i="3" a="1"/>
  <c r="AJ495" i="3" s="1"/>
  <c r="AJ539" i="3" s="1" a="1"/>
  <c r="AJ539" i="3" s="1"/>
  <c r="AB495" i="3" a="1"/>
  <c r="AB495" i="3" s="1"/>
  <c r="AK519" i="3" a="1"/>
  <c r="AK519" i="3" s="1"/>
  <c r="AM518" i="3" a="1"/>
  <c r="AM518" i="3" s="1"/>
  <c r="AE517" i="3" a="1"/>
  <c r="AE517" i="3" s="1"/>
  <c r="AG516" i="3" a="1"/>
  <c r="AG516" i="3" s="1"/>
  <c r="AL514" i="3" a="1"/>
  <c r="AL514" i="3" s="1"/>
  <c r="AE513" i="3" a="1"/>
  <c r="AE513" i="3" s="1"/>
  <c r="AJ512" i="3" a="1"/>
  <c r="AJ512" i="3" s="1"/>
  <c r="AB512" i="3" a="1"/>
  <c r="AB512" i="3" s="1"/>
  <c r="AG511" i="3" a="1"/>
  <c r="AG511" i="3" s="1"/>
  <c r="AL510" i="3" a="1"/>
  <c r="AL510" i="3" s="1"/>
  <c r="AD510" i="3" a="1"/>
  <c r="AD510" i="3" s="1"/>
  <c r="AI509" i="3" a="1"/>
  <c r="AI509" i="3" s="1"/>
  <c r="AI502" i="3" a="1"/>
  <c r="AI502" i="3" s="1"/>
  <c r="AI546" i="3" s="1" a="1"/>
  <c r="AI546" i="3" s="1"/>
  <c r="AE502" i="3" a="1"/>
  <c r="AE502" i="3" s="1"/>
  <c r="AE546" i="3" s="1" a="1"/>
  <c r="AE546" i="3" s="1"/>
  <c r="AJ500" i="3" a="1"/>
  <c r="AJ500" i="3" s="1"/>
  <c r="AJ544" i="3" s="1" a="1"/>
  <c r="AJ544" i="3" s="1"/>
  <c r="AF500" i="3" a="1"/>
  <c r="AF500" i="3" s="1"/>
  <c r="AF544" i="3" s="1" a="1"/>
  <c r="AF544" i="3" s="1"/>
  <c r="AB500" i="3" a="1"/>
  <c r="AB500" i="3" s="1"/>
  <c r="AL498" i="3" a="1"/>
  <c r="AL498" i="3" s="1"/>
  <c r="AL542" i="3" s="1" a="1"/>
  <c r="AL542" i="3" s="1"/>
  <c r="AI498" i="3" a="1"/>
  <c r="AI498" i="3" s="1"/>
  <c r="AI542" i="3" s="1" a="1"/>
  <c r="AI542" i="3" s="1"/>
  <c r="AD498" i="3" a="1"/>
  <c r="AD498" i="3" s="1"/>
  <c r="AD542" i="3" s="1" a="1"/>
  <c r="AD542" i="3" s="1"/>
  <c r="AK497" i="3" a="1"/>
  <c r="AK497" i="3" s="1"/>
  <c r="AK541" i="3" s="1" a="1"/>
  <c r="AK541" i="3" s="1"/>
  <c r="AC497" i="3" a="1"/>
  <c r="AC497" i="3" s="1"/>
  <c r="AC541" i="3" s="1" a="1"/>
  <c r="AC541" i="3" s="1"/>
  <c r="AM496" i="3" a="1"/>
  <c r="AM496" i="3" s="1"/>
  <c r="AM540" i="3" s="1" a="1"/>
  <c r="AM540" i="3" s="1"/>
  <c r="AJ496" i="3" a="1"/>
  <c r="AJ496" i="3" s="1"/>
  <c r="AJ540" i="3" s="1" a="1"/>
  <c r="AJ540" i="3" s="1"/>
  <c r="AE496" i="3" a="1"/>
  <c r="AE496" i="3" s="1"/>
  <c r="AE540" i="3" s="1" a="1"/>
  <c r="AE540" i="3" s="1"/>
  <c r="AB496" i="3" a="1"/>
  <c r="AB496" i="3" s="1"/>
  <c r="AL495" i="3" a="1"/>
  <c r="AL495" i="3" s="1"/>
  <c r="AL539" i="3" s="1" a="1"/>
  <c r="AL539" i="3" s="1"/>
  <c r="AD495" i="3" a="1"/>
  <c r="AD495" i="3" s="1"/>
  <c r="AD539" i="3" s="1" a="1"/>
  <c r="AD539" i="3" s="1"/>
  <c r="AK494" i="3" a="1"/>
  <c r="AK494" i="3" s="1"/>
  <c r="AK538" i="3" s="1" a="1"/>
  <c r="AK538" i="3" s="1"/>
  <c r="AF494" i="3" a="1"/>
  <c r="AF494" i="3" s="1"/>
  <c r="AF538" i="3" s="1" a="1"/>
  <c r="AF538" i="3" s="1"/>
  <c r="AC494" i="3" a="1"/>
  <c r="AC494" i="3" s="1"/>
  <c r="AC538" i="3" s="1" a="1"/>
  <c r="AC538" i="3" s="1"/>
  <c r="AM493" i="3" a="1"/>
  <c r="AM493" i="3" s="1"/>
  <c r="AM537" i="3" s="1" a="1"/>
  <c r="AM537" i="3" s="1"/>
  <c r="AH493" i="3" a="1"/>
  <c r="AH493" i="3" s="1"/>
  <c r="AH537" i="3" s="1" a="1"/>
  <c r="AH537" i="3" s="1"/>
  <c r="AF493" i="3" a="1"/>
  <c r="AF493" i="3" s="1"/>
  <c r="AF537" i="3" s="1" a="1"/>
  <c r="AF537" i="3" s="1"/>
  <c r="AD493" i="3" a="1"/>
  <c r="AD493" i="3" s="1"/>
  <c r="AD537" i="3" s="1" a="1"/>
  <c r="AD537" i="3" s="1"/>
  <c r="AB493" i="3" a="1"/>
  <c r="AB493" i="3" s="1"/>
  <c r="AM491" i="3" a="1"/>
  <c r="AM491" i="3" s="1"/>
  <c r="AM535" i="3" s="1" a="1"/>
  <c r="AM535" i="3" s="1"/>
  <c r="AK491" i="3" a="1"/>
  <c r="AK491" i="3" s="1"/>
  <c r="AK535" i="3" s="1" a="1"/>
  <c r="AK535" i="3" s="1"/>
  <c r="AI491" i="3" a="1"/>
  <c r="AI491" i="3" s="1"/>
  <c r="AI535" i="3" s="1" a="1"/>
  <c r="AI535" i="3" s="1"/>
  <c r="AG491" i="3" a="1"/>
  <c r="AG491" i="3" s="1"/>
  <c r="AG535" i="3" s="1" a="1"/>
  <c r="AG535" i="3" s="1"/>
  <c r="AE491" i="3" a="1"/>
  <c r="AE491" i="3" s="1"/>
  <c r="AE535" i="3" s="1" a="1"/>
  <c r="AE535" i="3" s="1"/>
  <c r="AC491" i="3" a="1"/>
  <c r="AC491" i="3" s="1"/>
  <c r="AC535" i="3" s="1" a="1"/>
  <c r="AC535" i="3" s="1"/>
  <c r="AL489" i="3" a="1"/>
  <c r="AL489" i="3" s="1"/>
  <c r="AL533" i="3" s="1" a="1"/>
  <c r="AL533" i="3" s="1"/>
  <c r="AJ489" i="3" a="1"/>
  <c r="AJ489" i="3" s="1"/>
  <c r="AJ533" i="3" s="1" a="1"/>
  <c r="AJ533" i="3" s="1"/>
  <c r="AH489" i="3" a="1"/>
  <c r="AH489" i="3" s="1"/>
  <c r="AH533" i="3" s="1" a="1"/>
  <c r="AH533" i="3" s="1"/>
  <c r="AF489" i="3" a="1"/>
  <c r="AF489" i="3" s="1"/>
  <c r="AF533" i="3" s="1" a="1"/>
  <c r="AF533" i="3" s="1"/>
  <c r="AD489" i="3" a="1"/>
  <c r="AD489" i="3" s="1"/>
  <c r="AD533" i="3" s="1" a="1"/>
  <c r="AD533" i="3" s="1"/>
  <c r="AB489" i="3" a="1"/>
  <c r="AB489" i="3" s="1"/>
  <c r="AM487" i="3" a="1"/>
  <c r="AM487" i="3" s="1"/>
  <c r="AK487" i="3" a="1"/>
  <c r="AK487" i="3" s="1"/>
  <c r="AI487" i="3" a="1"/>
  <c r="AI487" i="3" s="1"/>
  <c r="AG487" i="3" a="1"/>
  <c r="AG487" i="3" s="1"/>
  <c r="AE487" i="3" a="1"/>
  <c r="AE487" i="3" s="1"/>
  <c r="AC487" i="3" a="1"/>
  <c r="AC487" i="3" s="1"/>
  <c r="AL431" i="3" a="1"/>
  <c r="AL431" i="3" s="1"/>
  <c r="AJ431" i="3" a="1"/>
  <c r="AJ431" i="3" s="1"/>
  <c r="AH431" i="3" a="1"/>
  <c r="AH431" i="3" s="1"/>
  <c r="AF431" i="3" a="1"/>
  <c r="AF431" i="3" s="1"/>
  <c r="AD431" i="3" a="1"/>
  <c r="AD431" i="3" s="1"/>
  <c r="AB431" i="3" a="1"/>
  <c r="AB431" i="3" s="1"/>
  <c r="AM430" i="3" a="1"/>
  <c r="AM430" i="3" s="1"/>
  <c r="AK430" i="3" a="1"/>
  <c r="AK430" i="3" s="1"/>
  <c r="AI430" i="3" a="1"/>
  <c r="AI430" i="3" s="1"/>
  <c r="AG430" i="3" a="1"/>
  <c r="AG430" i="3" s="1"/>
  <c r="AE430" i="3" a="1"/>
  <c r="AE430" i="3" s="1"/>
  <c r="AC430" i="3" a="1"/>
  <c r="AC430" i="3" s="1"/>
  <c r="AL429" i="3" a="1"/>
  <c r="AL429" i="3" s="1"/>
  <c r="AJ429" i="3" a="1"/>
  <c r="AJ429" i="3" s="1"/>
  <c r="AH429" i="3" a="1"/>
  <c r="AH429" i="3" s="1"/>
  <c r="AF429" i="3" a="1"/>
  <c r="AF429" i="3" s="1"/>
  <c r="AD429" i="3" a="1"/>
  <c r="AD429" i="3" s="1"/>
  <c r="AB429" i="3" a="1"/>
  <c r="AB429" i="3" s="1"/>
  <c r="AM428" i="3" a="1"/>
  <c r="AM428" i="3" s="1"/>
  <c r="AK428" i="3" a="1"/>
  <c r="AK428" i="3" s="1"/>
  <c r="AI428" i="3" a="1"/>
  <c r="AI428" i="3" s="1"/>
  <c r="AG428" i="3" a="1"/>
  <c r="AG428" i="3" s="1"/>
  <c r="AE428" i="3" a="1"/>
  <c r="AE428" i="3" s="1"/>
  <c r="AC428" i="3" a="1"/>
  <c r="AC428" i="3" s="1"/>
  <c r="AL427" i="3" a="1"/>
  <c r="AL427" i="3" s="1"/>
  <c r="AJ427" i="3" a="1"/>
  <c r="AJ427" i="3" s="1"/>
  <c r="AH427" i="3" a="1"/>
  <c r="AH427" i="3" s="1"/>
  <c r="AH519" i="3" a="1"/>
  <c r="AH519" i="3" s="1"/>
  <c r="AM517" i="3" a="1"/>
  <c r="AM517" i="3" s="1"/>
  <c r="AB517" i="3" a="1"/>
  <c r="AB517" i="3" s="1"/>
  <c r="AG515" i="3" a="1"/>
  <c r="AG515" i="3" s="1"/>
  <c r="AI514" i="3" a="1"/>
  <c r="AI514" i="3" s="1"/>
  <c r="AC513" i="3" a="1"/>
  <c r="AC513" i="3" s="1"/>
  <c r="AH512" i="3" a="1"/>
  <c r="AH512" i="3" s="1"/>
  <c r="AM511" i="3" a="1"/>
  <c r="AM511" i="3" s="1"/>
  <c r="AE511" i="3" a="1"/>
  <c r="AE511" i="3" s="1"/>
  <c r="AJ510" i="3" a="1"/>
  <c r="AJ510" i="3" s="1"/>
  <c r="AB510" i="3" a="1"/>
  <c r="AB510" i="3" s="1"/>
  <c r="AG509" i="3" a="1"/>
  <c r="AG509" i="3" s="1"/>
  <c r="AM502" i="3" a="1"/>
  <c r="AM502" i="3" s="1"/>
  <c r="AM546" i="3" s="1" a="1"/>
  <c r="AM546" i="3" s="1"/>
  <c r="AH502" i="3" a="1"/>
  <c r="AH502" i="3" s="1"/>
  <c r="AH546" i="3" s="1" a="1"/>
  <c r="AH546" i="3" s="1"/>
  <c r="AD502" i="3" a="1"/>
  <c r="AD502" i="3" s="1"/>
  <c r="AD546" i="3" s="1" a="1"/>
  <c r="AD546" i="3" s="1"/>
  <c r="AM500" i="3" a="1"/>
  <c r="AM500" i="3" s="1"/>
  <c r="AM544" i="3" s="1" a="1"/>
  <c r="AM544" i="3" s="1"/>
  <c r="AI500" i="3" a="1"/>
  <c r="AI500" i="3" s="1"/>
  <c r="AI544" i="3" s="1" a="1"/>
  <c r="AI544" i="3" s="1"/>
  <c r="AE500" i="3" a="1"/>
  <c r="AE500" i="3" s="1"/>
  <c r="AE544" i="3" s="1" a="1"/>
  <c r="AE544" i="3" s="1"/>
  <c r="AK498" i="3" a="1"/>
  <c r="AK498" i="3" s="1"/>
  <c r="AK542" i="3" s="1" a="1"/>
  <c r="AK542" i="3" s="1"/>
  <c r="AF498" i="3" a="1"/>
  <c r="AF498" i="3" s="1"/>
  <c r="AF542" i="3" s="1" a="1"/>
  <c r="AF542" i="3" s="1"/>
  <c r="AC498" i="3" a="1"/>
  <c r="AC498" i="3" s="1"/>
  <c r="AC542" i="3" s="1" a="1"/>
  <c r="AC542" i="3" s="1"/>
  <c r="AM497" i="3" a="1"/>
  <c r="AM497" i="3" s="1"/>
  <c r="AM541" i="3" s="1" a="1"/>
  <c r="AM541" i="3" s="1"/>
  <c r="AE497" i="3" a="1"/>
  <c r="AE497" i="3" s="1"/>
  <c r="AE541" i="3" s="1" a="1"/>
  <c r="AE541" i="3" s="1"/>
  <c r="AL496" i="3" a="1"/>
  <c r="AL496" i="3" s="1"/>
  <c r="AL540" i="3" s="1" a="1"/>
  <c r="AL540" i="3" s="1"/>
  <c r="AG496" i="3" a="1"/>
  <c r="AG496" i="3" s="1"/>
  <c r="AG540" i="3" s="1" a="1"/>
  <c r="AG540" i="3" s="1"/>
  <c r="AD496" i="3" a="1"/>
  <c r="AD496" i="3" s="1"/>
  <c r="AD540" i="3" s="1" a="1"/>
  <c r="AD540" i="3" s="1"/>
  <c r="AF495" i="3" a="1"/>
  <c r="AF495" i="3" s="1"/>
  <c r="AF539" i="3" s="1" a="1"/>
  <c r="AF539" i="3" s="1"/>
  <c r="AM494" i="3" a="1"/>
  <c r="AM494" i="3" s="1"/>
  <c r="AM538" i="3" s="1" a="1"/>
  <c r="AM538" i="3" s="1"/>
  <c r="AH494" i="3" a="1"/>
  <c r="AH494" i="3" s="1"/>
  <c r="AH538" i="3" s="1" a="1"/>
  <c r="AH538" i="3" s="1"/>
  <c r="AE494" i="3" a="1"/>
  <c r="AE494" i="3" s="1"/>
  <c r="AE538" i="3" s="1" a="1"/>
  <c r="AE538" i="3" s="1"/>
  <c r="AL492" i="3" a="1"/>
  <c r="AL492" i="3" s="1"/>
  <c r="AL536" i="3" s="1" a="1"/>
  <c r="AL536" i="3" s="1"/>
  <c r="AJ492" i="3" a="1"/>
  <c r="AJ492" i="3" s="1"/>
  <c r="AJ536" i="3" s="1" a="1"/>
  <c r="AJ536" i="3" s="1"/>
  <c r="AH492" i="3" a="1"/>
  <c r="AH492" i="3" s="1"/>
  <c r="AH536" i="3" s="1" a="1"/>
  <c r="AH536" i="3" s="1"/>
  <c r="AF492" i="3" a="1"/>
  <c r="AF492" i="3" s="1"/>
  <c r="AF536" i="3" s="1" a="1"/>
  <c r="AF536" i="3" s="1"/>
  <c r="AD492" i="3" a="1"/>
  <c r="AD492" i="3" s="1"/>
  <c r="AD536" i="3" s="1" a="1"/>
  <c r="AD536" i="3" s="1"/>
  <c r="AB492" i="3" a="1"/>
  <c r="AB492" i="3" s="1"/>
  <c r="AM490" i="3" a="1"/>
  <c r="AM490" i="3" s="1"/>
  <c r="AM534" i="3" s="1" a="1"/>
  <c r="AM534" i="3" s="1"/>
  <c r="AK490" i="3" a="1"/>
  <c r="AK490" i="3" s="1"/>
  <c r="AK534" i="3" s="1" a="1"/>
  <c r="AK534" i="3" s="1"/>
  <c r="AI490" i="3" a="1"/>
  <c r="AI490" i="3" s="1"/>
  <c r="AI534" i="3" s="1" a="1"/>
  <c r="AI534" i="3" s="1"/>
  <c r="AG490" i="3" a="1"/>
  <c r="AG490" i="3" s="1"/>
  <c r="AG534" i="3" s="1" a="1"/>
  <c r="AG534" i="3" s="1"/>
  <c r="AE490" i="3" a="1"/>
  <c r="AE490" i="3" s="1"/>
  <c r="AE534" i="3" s="1" a="1"/>
  <c r="AE534" i="3" s="1"/>
  <c r="AC490" i="3" a="1"/>
  <c r="AC490" i="3" s="1"/>
  <c r="AC534" i="3" s="1" a="1"/>
  <c r="AC534" i="3" s="1"/>
  <c r="AL488" i="3" a="1"/>
  <c r="AL488" i="3" s="1"/>
  <c r="AL532" i="3" s="1" a="1"/>
  <c r="AL532" i="3" s="1"/>
  <c r="AJ488" i="3" a="1"/>
  <c r="AJ488" i="3" s="1"/>
  <c r="AJ532" i="3" s="1" a="1"/>
  <c r="AJ532" i="3" s="1"/>
  <c r="AH488" i="3" a="1"/>
  <c r="AH488" i="3" s="1"/>
  <c r="AH532" i="3" s="1" a="1"/>
  <c r="AH532" i="3" s="1"/>
  <c r="AF488" i="3" a="1"/>
  <c r="AF488" i="3" s="1"/>
  <c r="AF532" i="3" s="1" a="1"/>
  <c r="AF532" i="3" s="1"/>
  <c r="AD488" i="3" a="1"/>
  <c r="AD488" i="3" s="1"/>
  <c r="AD532" i="3" s="1" a="1"/>
  <c r="AD532" i="3" s="1"/>
  <c r="AB488" i="3" a="1"/>
  <c r="AB488" i="3" s="1"/>
  <c r="AL475" i="3" a="1"/>
  <c r="AL475" i="3" s="1"/>
  <c r="AJ475" i="3" a="1"/>
  <c r="AJ475" i="3" s="1"/>
  <c r="AH475" i="3" a="1"/>
  <c r="AH475" i="3" s="1"/>
  <c r="AF475" i="3" a="1"/>
  <c r="AF475" i="3" s="1"/>
  <c r="AD475" i="3" a="1"/>
  <c r="AD475" i="3" s="1"/>
  <c r="AB475" i="3" a="1"/>
  <c r="AB475" i="3" s="1"/>
  <c r="AM474" i="3" a="1"/>
  <c r="AM474" i="3" s="1"/>
  <c r="AK474" i="3" a="1"/>
  <c r="AK474" i="3" s="1"/>
  <c r="AI474" i="3" a="1"/>
  <c r="AI474" i="3" s="1"/>
  <c r="AG474" i="3" a="1"/>
  <c r="AG474" i="3" s="1"/>
  <c r="AE474" i="3" a="1"/>
  <c r="AE474" i="3" s="1"/>
  <c r="AC474" i="3" a="1"/>
  <c r="AC474" i="3" s="1"/>
  <c r="AL473" i="3" a="1"/>
  <c r="AL473" i="3" s="1"/>
  <c r="AJ473" i="3" a="1"/>
  <c r="AJ473" i="3" s="1"/>
  <c r="AH473" i="3" a="1"/>
  <c r="AH473" i="3" s="1"/>
  <c r="AF473" i="3" a="1"/>
  <c r="AF473" i="3" s="1"/>
  <c r="AD473" i="3" a="1"/>
  <c r="AD473" i="3" s="1"/>
  <c r="AB473" i="3" a="1"/>
  <c r="AB473" i="3" s="1"/>
  <c r="AM472" i="3" a="1"/>
  <c r="AM472" i="3" s="1"/>
  <c r="AK472" i="3" a="1"/>
  <c r="AK472" i="3" s="1"/>
  <c r="AI472" i="3" a="1"/>
  <c r="AI472" i="3" s="1"/>
  <c r="AG472" i="3" a="1"/>
  <c r="AG472" i="3" s="1"/>
  <c r="AE472" i="3" a="1"/>
  <c r="AE472" i="3" s="1"/>
  <c r="AC472" i="3" a="1"/>
  <c r="AC472" i="3" s="1"/>
  <c r="AL471" i="3" a="1"/>
  <c r="AL471" i="3" s="1"/>
  <c r="AJ471" i="3" a="1"/>
  <c r="AJ471" i="3" s="1"/>
  <c r="AH471" i="3" a="1"/>
  <c r="AH471" i="3" s="1"/>
  <c r="AF471" i="3" a="1"/>
  <c r="AF471" i="3" s="1"/>
  <c r="AD471" i="3" a="1"/>
  <c r="AD471" i="3" s="1"/>
  <c r="AB471" i="3" a="1"/>
  <c r="AB471" i="3" s="1"/>
  <c r="AM470" i="3" a="1"/>
  <c r="AM470" i="3" s="1"/>
  <c r="AK470" i="3" a="1"/>
  <c r="AK470" i="3" s="1"/>
  <c r="AI470" i="3" a="1"/>
  <c r="AI470" i="3" s="1"/>
  <c r="AG470" i="3" a="1"/>
  <c r="AG470" i="3" s="1"/>
  <c r="AE470" i="3" a="1"/>
  <c r="AE470" i="3" s="1"/>
  <c r="AC470" i="3" a="1"/>
  <c r="AC470" i="3" s="1"/>
  <c r="AL469" i="3" a="1"/>
  <c r="AL469" i="3" s="1"/>
  <c r="AJ469" i="3" a="1"/>
  <c r="AJ469" i="3" s="1"/>
  <c r="AH469" i="3" a="1"/>
  <c r="AH469" i="3" s="1"/>
  <c r="AM492" i="3" a="1"/>
  <c r="AM492" i="3" s="1"/>
  <c r="AM536" i="3" s="1" a="1"/>
  <c r="AM536" i="3" s="1"/>
  <c r="AE492" i="3" a="1"/>
  <c r="AE492" i="3" s="1"/>
  <c r="AE536" i="3" s="1" a="1"/>
  <c r="AE536" i="3" s="1"/>
  <c r="AF490" i="3" a="1"/>
  <c r="AF490" i="3" s="1"/>
  <c r="AF534" i="3" s="1" a="1"/>
  <c r="AF534" i="3" s="1"/>
  <c r="AC489" i="3" a="1"/>
  <c r="AC489" i="3" s="1"/>
  <c r="AC533" i="3" s="1" a="1"/>
  <c r="AC533" i="3" s="1"/>
  <c r="AL487" i="3" a="1"/>
  <c r="AL487" i="3" s="1"/>
  <c r="AH487" i="3" a="1"/>
  <c r="AH487" i="3" s="1"/>
  <c r="AD487" i="3" a="1"/>
  <c r="AD487" i="3" s="1"/>
  <c r="AF469" i="3" a="1"/>
  <c r="AF469" i="3" s="1"/>
  <c r="AK468" i="3" a="1"/>
  <c r="AK468" i="3" s="1"/>
  <c r="AF468" i="3" a="1"/>
  <c r="AF468" i="3" s="1"/>
  <c r="AC468" i="3" a="1"/>
  <c r="AC468" i="3" s="1"/>
  <c r="AK467" i="3" a="1"/>
  <c r="AK467" i="3" s="1"/>
  <c r="AH467" i="3" a="1"/>
  <c r="AH467" i="3" s="1"/>
  <c r="AC467" i="3" a="1"/>
  <c r="AC467" i="3" s="1"/>
  <c r="AM466" i="3" a="1"/>
  <c r="AM466" i="3" s="1"/>
  <c r="AH466" i="3" a="1"/>
  <c r="AH466" i="3" s="1"/>
  <c r="AE466" i="3" a="1"/>
  <c r="AE466" i="3" s="1"/>
  <c r="AM465" i="3" a="1"/>
  <c r="AM465" i="3" s="1"/>
  <c r="AJ465" i="3" a="1"/>
  <c r="AJ465" i="3" s="1"/>
  <c r="AE465" i="3" a="1"/>
  <c r="AE465" i="3" s="1"/>
  <c r="AB465" i="3" a="1"/>
  <c r="AB465" i="3" s="1"/>
  <c r="AJ464" i="3" a="1"/>
  <c r="AJ464" i="3" s="1"/>
  <c r="AG464" i="3" a="1"/>
  <c r="AG464" i="3" s="1"/>
  <c r="AB464" i="3" a="1"/>
  <c r="AB464" i="3" s="1"/>
  <c r="AL463" i="3" a="1"/>
  <c r="AL463" i="3" s="1"/>
  <c r="AG463" i="3" a="1"/>
  <c r="AG463" i="3" s="1"/>
  <c r="AD463" i="3" a="1"/>
  <c r="AD463" i="3" s="1"/>
  <c r="AL462" i="3" a="1"/>
  <c r="AL462" i="3" s="1"/>
  <c r="AI462" i="3" a="1"/>
  <c r="AI462" i="3" s="1"/>
  <c r="AD462" i="3" a="1"/>
  <c r="AD462" i="3" s="1"/>
  <c r="AI461" i="3" a="1"/>
  <c r="AI461" i="3" s="1"/>
  <c r="AF461" i="3" a="1"/>
  <c r="AF461" i="3" s="1"/>
  <c r="AK460" i="3" a="1"/>
  <c r="AK460" i="3" s="1"/>
  <c r="AF460" i="3" a="1"/>
  <c r="AF460" i="3" s="1"/>
  <c r="AC460" i="3" a="1"/>
  <c r="AC460" i="3" s="1"/>
  <c r="AI431" i="3" a="1"/>
  <c r="AI431" i="3" s="1"/>
  <c r="AD494" i="3" a="1"/>
  <c r="AD494" i="3" s="1"/>
  <c r="AD538" i="3" s="1" a="1"/>
  <c r="AD538" i="3" s="1"/>
  <c r="AK492" i="3" a="1"/>
  <c r="AK492" i="3" s="1"/>
  <c r="AK536" i="3" s="1" a="1"/>
  <c r="AK536" i="3" s="1"/>
  <c r="AC492" i="3" a="1"/>
  <c r="AC492" i="3" s="1"/>
  <c r="AC536" i="3" s="1" a="1"/>
  <c r="AC536" i="3" s="1"/>
  <c r="AL490" i="3" a="1"/>
  <c r="AL490" i="3" s="1"/>
  <c r="AL534" i="3" s="1" a="1"/>
  <c r="AL534" i="3" s="1"/>
  <c r="AD490" i="3" a="1"/>
  <c r="AD490" i="3" s="1"/>
  <c r="AD534" i="3" s="1" a="1"/>
  <c r="AD534" i="3" s="1"/>
  <c r="AK488" i="3" a="1"/>
  <c r="AK488" i="3" s="1"/>
  <c r="AK532" i="3" s="1" a="1"/>
  <c r="AK532" i="3" s="1"/>
  <c r="AG488" i="3" a="1"/>
  <c r="AG488" i="3" s="1"/>
  <c r="AG532" i="3" s="1" a="1"/>
  <c r="AG532" i="3" s="1"/>
  <c r="AC488" i="3" a="1"/>
  <c r="AC488" i="3" s="1"/>
  <c r="AC532" i="3" s="1" a="1"/>
  <c r="AC532" i="3" s="1"/>
  <c r="AK475" i="3" a="1"/>
  <c r="AK475" i="3" s="1"/>
  <c r="AG475" i="3" a="1"/>
  <c r="AG475" i="3" s="1"/>
  <c r="AC475" i="3" a="1"/>
  <c r="AC475" i="3" s="1"/>
  <c r="AL474" i="3" a="1"/>
  <c r="AL474" i="3" s="1"/>
  <c r="AH474" i="3" a="1"/>
  <c r="AH474" i="3" s="1"/>
  <c r="AD474" i="3" a="1"/>
  <c r="AD474" i="3" s="1"/>
  <c r="AM473" i="3" a="1"/>
  <c r="AM473" i="3" s="1"/>
  <c r="AI473" i="3" a="1"/>
  <c r="AI473" i="3" s="1"/>
  <c r="AE473" i="3" a="1"/>
  <c r="AE473" i="3" s="1"/>
  <c r="AJ472" i="3" a="1"/>
  <c r="AJ472" i="3" s="1"/>
  <c r="AF472" i="3" a="1"/>
  <c r="AF472" i="3" s="1"/>
  <c r="AB472" i="3" a="1"/>
  <c r="AB472" i="3" s="1"/>
  <c r="AK471" i="3" a="1"/>
  <c r="AK471" i="3" s="1"/>
  <c r="AG471" i="3" a="1"/>
  <c r="AG471" i="3" s="1"/>
  <c r="AC471" i="3" a="1"/>
  <c r="AC471" i="3" s="1"/>
  <c r="AL470" i="3" a="1"/>
  <c r="AL470" i="3" s="1"/>
  <c r="AH470" i="3" a="1"/>
  <c r="AH470" i="3" s="1"/>
  <c r="AD470" i="3" a="1"/>
  <c r="AD470" i="3" s="1"/>
  <c r="AM469" i="3" a="1"/>
  <c r="AM469" i="3" s="1"/>
  <c r="AI469" i="3" a="1"/>
  <c r="AI469" i="3" s="1"/>
  <c r="AC469" i="3" a="1"/>
  <c r="AC469" i="3" s="1"/>
  <c r="AM468" i="3" a="1"/>
  <c r="AM468" i="3" s="1"/>
  <c r="AH468" i="3" a="1"/>
  <c r="AH468" i="3" s="1"/>
  <c r="AE468" i="3" a="1"/>
  <c r="AE468" i="3" s="1"/>
  <c r="AM467" i="3" a="1"/>
  <c r="AM467" i="3" s="1"/>
  <c r="AJ467" i="3" a="1"/>
  <c r="AJ467" i="3" s="1"/>
  <c r="AE467" i="3" a="1"/>
  <c r="AE467" i="3" s="1"/>
  <c r="AB467" i="3" a="1"/>
  <c r="AB467" i="3" s="1"/>
  <c r="AJ466" i="3" a="1"/>
  <c r="AJ466" i="3" s="1"/>
  <c r="AG466" i="3" a="1"/>
  <c r="AG466" i="3" s="1"/>
  <c r="AB466" i="3" a="1"/>
  <c r="AB466" i="3" s="1"/>
  <c r="AL465" i="3" a="1"/>
  <c r="AL465" i="3" s="1"/>
  <c r="AG465" i="3" a="1"/>
  <c r="AG465" i="3" s="1"/>
  <c r="AL494" i="3" a="1"/>
  <c r="AL494" i="3" s="1"/>
  <c r="AL538" i="3" s="1" a="1"/>
  <c r="AL538" i="3" s="1"/>
  <c r="AI492" i="3" a="1"/>
  <c r="AI492" i="3" s="1"/>
  <c r="AI536" i="3" s="1" a="1"/>
  <c r="AI536" i="3" s="1"/>
  <c r="AJ490" i="3" a="1"/>
  <c r="AJ490" i="3" s="1"/>
  <c r="AJ534" i="3" s="1" a="1"/>
  <c r="AJ534" i="3" s="1"/>
  <c r="AB490" i="3" a="1"/>
  <c r="AB490" i="3" s="1"/>
  <c r="AJ487" i="3" a="1"/>
  <c r="AJ487" i="3" s="1"/>
  <c r="AF487" i="3" a="1"/>
  <c r="AF487" i="3" s="1"/>
  <c r="AB487" i="3" a="1"/>
  <c r="AB487" i="3" s="1"/>
  <c r="AE469" i="3" a="1"/>
  <c r="AE469" i="3" s="1"/>
  <c r="AB469" i="3" a="1"/>
  <c r="AB469" i="3" s="1"/>
  <c r="AJ468" i="3" a="1"/>
  <c r="AJ468" i="3" s="1"/>
  <c r="AG468" i="3" a="1"/>
  <c r="AG468" i="3" s="1"/>
  <c r="AB468" i="3" a="1"/>
  <c r="AB468" i="3" s="1"/>
  <c r="AL467" i="3" a="1"/>
  <c r="AL467" i="3" s="1"/>
  <c r="AG467" i="3" a="1"/>
  <c r="AG467" i="3" s="1"/>
  <c r="AD467" i="3" a="1"/>
  <c r="AD467" i="3" s="1"/>
  <c r="AL466" i="3" a="1"/>
  <c r="AL466" i="3" s="1"/>
  <c r="AI466" i="3" a="1"/>
  <c r="AI466" i="3" s="1"/>
  <c r="AD466" i="3" a="1"/>
  <c r="AD466" i="3" s="1"/>
  <c r="AI465" i="3" a="1"/>
  <c r="AI465" i="3" s="1"/>
  <c r="AF465" i="3" a="1"/>
  <c r="AF465" i="3" s="1"/>
  <c r="AK464" i="3" a="1"/>
  <c r="AK464" i="3" s="1"/>
  <c r="AF464" i="3" a="1"/>
  <c r="AF464" i="3" s="1"/>
  <c r="AC464" i="3" a="1"/>
  <c r="AC464" i="3" s="1"/>
  <c r="AK463" i="3" a="1"/>
  <c r="AK463" i="3" s="1"/>
  <c r="AH463" i="3" a="1"/>
  <c r="AH463" i="3" s="1"/>
  <c r="AC463" i="3" a="1"/>
  <c r="AC463" i="3" s="1"/>
  <c r="AM462" i="3" a="1"/>
  <c r="AM462" i="3" s="1"/>
  <c r="AH462" i="3" a="1"/>
  <c r="AH462" i="3" s="1"/>
  <c r="AE462" i="3" a="1"/>
  <c r="AE462" i="3" s="1"/>
  <c r="AM461" i="3" a="1"/>
  <c r="AM461" i="3" s="1"/>
  <c r="AJ461" i="3" a="1"/>
  <c r="AJ461" i="3" s="1"/>
  <c r="AE461" i="3" a="1"/>
  <c r="AE461" i="3" s="1"/>
  <c r="AI494" i="3" a="1"/>
  <c r="AI494" i="3" s="1"/>
  <c r="AI538" i="3" s="1" a="1"/>
  <c r="AI538" i="3" s="1"/>
  <c r="AK493" i="3" a="1"/>
  <c r="AK493" i="3" s="1"/>
  <c r="AK537" i="3" s="1" a="1"/>
  <c r="AK537" i="3" s="1"/>
  <c r="AG492" i="3" a="1"/>
  <c r="AG492" i="3" s="1"/>
  <c r="AG536" i="3" s="1" a="1"/>
  <c r="AG536" i="3" s="1"/>
  <c r="AH490" i="3" a="1"/>
  <c r="AH490" i="3" s="1"/>
  <c r="AH534" i="3" s="1" a="1"/>
  <c r="AH534" i="3" s="1"/>
  <c r="AM488" i="3" a="1"/>
  <c r="AM488" i="3" s="1"/>
  <c r="AM532" i="3" s="1" a="1"/>
  <c r="AM532" i="3" s="1"/>
  <c r="AI488" i="3" a="1"/>
  <c r="AI488" i="3" s="1"/>
  <c r="AI532" i="3" s="1" a="1"/>
  <c r="AI532" i="3" s="1"/>
  <c r="AE488" i="3" a="1"/>
  <c r="AE488" i="3" s="1"/>
  <c r="AE532" i="3" s="1" a="1"/>
  <c r="AE532" i="3" s="1"/>
  <c r="AM475" i="3" a="1"/>
  <c r="AM475" i="3" s="1"/>
  <c r="AI475" i="3" a="1"/>
  <c r="AI475" i="3" s="1"/>
  <c r="AE475" i="3" a="1"/>
  <c r="AE475" i="3" s="1"/>
  <c r="AJ474" i="3" a="1"/>
  <c r="AJ474" i="3" s="1"/>
  <c r="AF474" i="3" a="1"/>
  <c r="AF474" i="3" s="1"/>
  <c r="AB474" i="3" a="1"/>
  <c r="AB474" i="3" s="1"/>
  <c r="AK473" i="3" a="1"/>
  <c r="AK473" i="3" s="1"/>
  <c r="AG473" i="3" a="1"/>
  <c r="AG473" i="3" s="1"/>
  <c r="AC473" i="3" a="1"/>
  <c r="AC473" i="3" s="1"/>
  <c r="AL472" i="3" a="1"/>
  <c r="AL472" i="3" s="1"/>
  <c r="AH472" i="3" a="1"/>
  <c r="AH472" i="3" s="1"/>
  <c r="AD472" i="3" a="1"/>
  <c r="AD472" i="3" s="1"/>
  <c r="AM471" i="3" a="1"/>
  <c r="AM471" i="3" s="1"/>
  <c r="AI471" i="3" a="1"/>
  <c r="AI471" i="3" s="1"/>
  <c r="AE471" i="3" a="1"/>
  <c r="AE471" i="3" s="1"/>
  <c r="AJ470" i="3" a="1"/>
  <c r="AJ470" i="3" s="1"/>
  <c r="AF470" i="3" a="1"/>
  <c r="AF470" i="3" s="1"/>
  <c r="AB470" i="3" a="1"/>
  <c r="AB470" i="3" s="1"/>
  <c r="AK469" i="3" a="1"/>
  <c r="AK469" i="3" s="1"/>
  <c r="AG469" i="3" a="1"/>
  <c r="AG469" i="3" s="1"/>
  <c r="AD469" i="3" a="1"/>
  <c r="AD469" i="3" s="1"/>
  <c r="AL468" i="3" a="1"/>
  <c r="AL468" i="3" s="1"/>
  <c r="AI468" i="3" a="1"/>
  <c r="AI468" i="3" s="1"/>
  <c r="AD468" i="3" a="1"/>
  <c r="AD468" i="3" s="1"/>
  <c r="AI467" i="3" a="1"/>
  <c r="AI467" i="3" s="1"/>
  <c r="AF467" i="3" a="1"/>
  <c r="AF467" i="3" s="1"/>
  <c r="AK466" i="3" a="1"/>
  <c r="AK466" i="3" s="1"/>
  <c r="AF466" i="3" a="1"/>
  <c r="AF466" i="3" s="1"/>
  <c r="AC466" i="3" a="1"/>
  <c r="AC466" i="3" s="1"/>
  <c r="AK465" i="3" a="1"/>
  <c r="AK465" i="3" s="1"/>
  <c r="AH465" i="3" a="1"/>
  <c r="AH465" i="3" s="1"/>
  <c r="AC465" i="3" a="1"/>
  <c r="AC465" i="3" s="1"/>
  <c r="AE464" i="3" a="1"/>
  <c r="AE464" i="3" s="1"/>
  <c r="AM463" i="3" a="1"/>
  <c r="AM463" i="3" s="1"/>
  <c r="AB463" i="3" a="1"/>
  <c r="AB463" i="3" s="1"/>
  <c r="AJ462" i="3" a="1"/>
  <c r="AJ462" i="3" s="1"/>
  <c r="AL461" i="3" a="1"/>
  <c r="AL461" i="3" s="1"/>
  <c r="AG461" i="3" a="1"/>
  <c r="AG461" i="3" s="1"/>
  <c r="AB461" i="3" a="1"/>
  <c r="AB461" i="3" s="1"/>
  <c r="AL460" i="3" a="1"/>
  <c r="AL460" i="3" s="1"/>
  <c r="AH460" i="3" a="1"/>
  <c r="AH460" i="3" s="1"/>
  <c r="AM431" i="3" a="1"/>
  <c r="AM431" i="3" s="1"/>
  <c r="AC431" i="3" a="1"/>
  <c r="AC431" i="3" s="1"/>
  <c r="AH430" i="3" a="1"/>
  <c r="AH430" i="3" s="1"/>
  <c r="AM429" i="3" a="1"/>
  <c r="AM429" i="3" s="1"/>
  <c r="AE429" i="3" a="1"/>
  <c r="AE429" i="3" s="1"/>
  <c r="AJ428" i="3" a="1"/>
  <c r="AJ428" i="3" s="1"/>
  <c r="AB428" i="3" a="1"/>
  <c r="AB428" i="3" s="1"/>
  <c r="AG427" i="3" a="1"/>
  <c r="AG427" i="3" s="1"/>
  <c r="AE427" i="3" a="1"/>
  <c r="AE427" i="3" s="1"/>
  <c r="AI464" i="3" a="1"/>
  <c r="AI464" i="3" s="1"/>
  <c r="AD464" i="3" a="1"/>
  <c r="AD464" i="3" s="1"/>
  <c r="AF463" i="3" a="1"/>
  <c r="AF463" i="3" s="1"/>
  <c r="AC462" i="3" a="1"/>
  <c r="AC462" i="3" s="1"/>
  <c r="AK461" i="3" a="1"/>
  <c r="AK461" i="3" s="1"/>
  <c r="AG460" i="3" a="1"/>
  <c r="AG460" i="3" s="1"/>
  <c r="AD460" i="3" a="1"/>
  <c r="AD460" i="3" s="1"/>
  <c r="AE431" i="3" a="1"/>
  <c r="AE431" i="3" s="1"/>
  <c r="AJ430" i="3" a="1"/>
  <c r="AJ430" i="3" s="1"/>
  <c r="AB430" i="3" a="1"/>
  <c r="AB430" i="3" s="1"/>
  <c r="AG429" i="3" a="1"/>
  <c r="AG429" i="3" s="1"/>
  <c r="AL428" i="3" a="1"/>
  <c r="AL428" i="3" s="1"/>
  <c r="AD428" i="3" a="1"/>
  <c r="AD428" i="3" s="1"/>
  <c r="AI427" i="3" a="1"/>
  <c r="AI427" i="3" s="1"/>
  <c r="AL408" i="3" a="1"/>
  <c r="AL408" i="3" s="1"/>
  <c r="AL452" i="3" s="1" a="1"/>
  <c r="AL452" i="3" s="1"/>
  <c r="AJ408" i="3" a="1"/>
  <c r="AJ408" i="3" s="1"/>
  <c r="AJ452" i="3" s="1" a="1"/>
  <c r="AJ452" i="3" s="1"/>
  <c r="AH408" i="3" a="1"/>
  <c r="AH408" i="3" s="1"/>
  <c r="AH452" i="3" s="1" a="1"/>
  <c r="AH452" i="3" s="1"/>
  <c r="AF408" i="3" a="1"/>
  <c r="AF408" i="3" s="1"/>
  <c r="AF452" i="3" s="1" a="1"/>
  <c r="AF452" i="3" s="1"/>
  <c r="AD408" i="3" a="1"/>
  <c r="AD408" i="3" s="1"/>
  <c r="AD452" i="3" s="1" a="1"/>
  <c r="AD452" i="3" s="1"/>
  <c r="AB408" i="3" a="1"/>
  <c r="AB408" i="3" s="1"/>
  <c r="AM406" i="3" a="1"/>
  <c r="AM406" i="3" s="1"/>
  <c r="AM450" i="3" s="1" a="1"/>
  <c r="AM450" i="3" s="1"/>
  <c r="AM464" i="3" a="1"/>
  <c r="AM464" i="3" s="1"/>
  <c r="AH464" i="3" a="1"/>
  <c r="AH464" i="3" s="1"/>
  <c r="AJ463" i="3" a="1"/>
  <c r="AJ463" i="3" s="1"/>
  <c r="AE463" i="3" a="1"/>
  <c r="AE463" i="3" s="1"/>
  <c r="AG462" i="3" a="1"/>
  <c r="AG462" i="3" s="1"/>
  <c r="AB462" i="3" a="1"/>
  <c r="AB462" i="3" s="1"/>
  <c r="AD461" i="3" a="1"/>
  <c r="AD461" i="3" s="1"/>
  <c r="AM460" i="3" a="1"/>
  <c r="AM460" i="3" s="1"/>
  <c r="AJ460" i="3" a="1"/>
  <c r="AJ460" i="3" s="1"/>
  <c r="AK431" i="3" a="1"/>
  <c r="AK431" i="3" s="1"/>
  <c r="AL430" i="3" a="1"/>
  <c r="AL430" i="3" s="1"/>
  <c r="AD430" i="3" a="1"/>
  <c r="AD430" i="3" s="1"/>
  <c r="AI429" i="3" a="1"/>
  <c r="AI429" i="3" s="1"/>
  <c r="AF428" i="3" a="1"/>
  <c r="AF428" i="3" s="1"/>
  <c r="AK427" i="3" a="1"/>
  <c r="AK427" i="3" s="1"/>
  <c r="AF427" i="3" a="1"/>
  <c r="AF427" i="3" s="1"/>
  <c r="AD427" i="3" a="1"/>
  <c r="AD427" i="3" s="1"/>
  <c r="AB427" i="3" a="1"/>
  <c r="AB427" i="3" s="1"/>
  <c r="AM426" i="3" a="1"/>
  <c r="AM426" i="3" s="1"/>
  <c r="AK426" i="3" a="1"/>
  <c r="AK426" i="3" s="1"/>
  <c r="AI426" i="3" a="1"/>
  <c r="AI426" i="3" s="1"/>
  <c r="AG426" i="3" a="1"/>
  <c r="AG426" i="3" s="1"/>
  <c r="AD465" i="3" a="1"/>
  <c r="AD465" i="3" s="1"/>
  <c r="AL464" i="3" a="1"/>
  <c r="AL464" i="3" s="1"/>
  <c r="AI463" i="3" a="1"/>
  <c r="AI463" i="3" s="1"/>
  <c r="AK462" i="3" a="1"/>
  <c r="AK462" i="3" s="1"/>
  <c r="AF462" i="3" a="1"/>
  <c r="AF462" i="3" s="1"/>
  <c r="AH461" i="3" a="1"/>
  <c r="AH461" i="3" s="1"/>
  <c r="AC461" i="3" a="1"/>
  <c r="AC461" i="3" s="1"/>
  <c r="AI460" i="3" a="1"/>
  <c r="AI460" i="3" s="1"/>
  <c r="AE460" i="3" a="1"/>
  <c r="AE460" i="3" s="1"/>
  <c r="AB460" i="3" a="1"/>
  <c r="AB460" i="3" s="1"/>
  <c r="AG431" i="3" a="1"/>
  <c r="AG431" i="3" s="1"/>
  <c r="AF430" i="3" a="1"/>
  <c r="AF430" i="3" s="1"/>
  <c r="AK429" i="3" a="1"/>
  <c r="AK429" i="3" s="1"/>
  <c r="AC429" i="3" a="1"/>
  <c r="AC429" i="3" s="1"/>
  <c r="AH428" i="3" a="1"/>
  <c r="AH428" i="3" s="1"/>
  <c r="AM427" i="3" a="1"/>
  <c r="AM427" i="3" s="1"/>
  <c r="AF426" i="3" a="1"/>
  <c r="AF426" i="3" s="1"/>
  <c r="AB426" i="3" a="1"/>
  <c r="AB426" i="3" s="1"/>
  <c r="AK425" i="3" a="1"/>
  <c r="AK425" i="3" s="1"/>
  <c r="AG425" i="3" a="1"/>
  <c r="AG425" i="3" s="1"/>
  <c r="AC425" i="3" a="1"/>
  <c r="AC425" i="3" s="1"/>
  <c r="AL424" i="3" a="1"/>
  <c r="AL424" i="3" s="1"/>
  <c r="AH424" i="3" a="1"/>
  <c r="AH424" i="3" s="1"/>
  <c r="AD424" i="3" a="1"/>
  <c r="AD424" i="3" s="1"/>
  <c r="AM423" i="3" a="1"/>
  <c r="AM423" i="3" s="1"/>
  <c r="AI423" i="3" a="1"/>
  <c r="AI423" i="3" s="1"/>
  <c r="AE423" i="3" a="1"/>
  <c r="AE423" i="3" s="1"/>
  <c r="AJ422" i="3" a="1"/>
  <c r="AJ422" i="3" s="1"/>
  <c r="AF422" i="3" a="1"/>
  <c r="AF422" i="3" s="1"/>
  <c r="AB422" i="3" a="1"/>
  <c r="AB422" i="3" s="1"/>
  <c r="AK421" i="3" a="1"/>
  <c r="AK421" i="3" s="1"/>
  <c r="AG421" i="3" a="1"/>
  <c r="AG421" i="3" s="1"/>
  <c r="AC421" i="3" a="1"/>
  <c r="AC421" i="3" s="1"/>
  <c r="AL420" i="3" a="1"/>
  <c r="AL420" i="3" s="1"/>
  <c r="AH420" i="3" a="1"/>
  <c r="AH420" i="3" s="1"/>
  <c r="AD420" i="3" a="1"/>
  <c r="AD420" i="3" s="1"/>
  <c r="AM419" i="3" a="1"/>
  <c r="AM419" i="3" s="1"/>
  <c r="AI419" i="3" a="1"/>
  <c r="AI419" i="3" s="1"/>
  <c r="AE419" i="3" a="1"/>
  <c r="AE419" i="3" s="1"/>
  <c r="AJ418" i="3" a="1"/>
  <c r="AJ418" i="3" s="1"/>
  <c r="AF418" i="3" a="1"/>
  <c r="AF418" i="3" s="1"/>
  <c r="AB418" i="3" a="1"/>
  <c r="AB418" i="3" s="1"/>
  <c r="AK417" i="3" a="1"/>
  <c r="AK417" i="3" s="1"/>
  <c r="AG417" i="3" a="1"/>
  <c r="AG417" i="3" s="1"/>
  <c r="AC417" i="3" a="1"/>
  <c r="AC417" i="3" s="1"/>
  <c r="AL416" i="3" a="1"/>
  <c r="AL416" i="3" s="1"/>
  <c r="AF416" i="3" a="1"/>
  <c r="AF416" i="3" s="1"/>
  <c r="AC416" i="3" a="1"/>
  <c r="AC416" i="3" s="1"/>
  <c r="AM409" i="3" a="1"/>
  <c r="AM409" i="3" s="1"/>
  <c r="AM453" i="3" s="1" a="1"/>
  <c r="AM453" i="3" s="1"/>
  <c r="AH409" i="3" a="1"/>
  <c r="AH409" i="3" s="1"/>
  <c r="AH453" i="3" s="1" a="1"/>
  <c r="AH453" i="3" s="1"/>
  <c r="AE409" i="3" a="1"/>
  <c r="AE409" i="3" s="1"/>
  <c r="AE453" i="3" s="1" a="1"/>
  <c r="AE453" i="3" s="1"/>
  <c r="AG408" i="3" a="1"/>
  <c r="AG408" i="3" s="1"/>
  <c r="AG452" i="3" s="1" a="1"/>
  <c r="AG452" i="3" s="1"/>
  <c r="AI407" i="3" a="1"/>
  <c r="AI407" i="3" s="1"/>
  <c r="AI451" i="3" s="1" a="1"/>
  <c r="AI451" i="3" s="1"/>
  <c r="AF407" i="3" a="1"/>
  <c r="AF407" i="3" s="1"/>
  <c r="AF451" i="3" s="1" a="1"/>
  <c r="AF451" i="3" s="1"/>
  <c r="AK406" i="3" a="1"/>
  <c r="AK406" i="3" s="1"/>
  <c r="AK450" i="3" s="1" a="1"/>
  <c r="AK450" i="3" s="1"/>
  <c r="AI406" i="3" a="1"/>
  <c r="AI406" i="3" s="1"/>
  <c r="AI450" i="3" s="1" a="1"/>
  <c r="AI450" i="3" s="1"/>
  <c r="AG406" i="3" a="1"/>
  <c r="AG406" i="3" s="1"/>
  <c r="AG450" i="3" s="1" a="1"/>
  <c r="AG450" i="3" s="1"/>
  <c r="AE406" i="3" a="1"/>
  <c r="AE406" i="3" s="1"/>
  <c r="AE450" i="3" s="1" a="1"/>
  <c r="AE450" i="3" s="1"/>
  <c r="AC406" i="3" a="1"/>
  <c r="AC406" i="3" s="1"/>
  <c r="AC450" i="3" s="1" a="1"/>
  <c r="AC450" i="3" s="1"/>
  <c r="AL404" i="3" a="1"/>
  <c r="AL404" i="3" s="1"/>
  <c r="AL448" i="3" s="1" a="1"/>
  <c r="AL448" i="3" s="1"/>
  <c r="AJ404" i="3" a="1"/>
  <c r="AJ404" i="3" s="1"/>
  <c r="AJ448" i="3" s="1" a="1"/>
  <c r="AJ448" i="3" s="1"/>
  <c r="AH404" i="3" a="1"/>
  <c r="AH404" i="3" s="1"/>
  <c r="AH448" i="3" s="1" a="1"/>
  <c r="AH448" i="3" s="1"/>
  <c r="AF404" i="3" a="1"/>
  <c r="AF404" i="3" s="1"/>
  <c r="AF448" i="3" s="1" a="1"/>
  <c r="AF448" i="3" s="1"/>
  <c r="AD404" i="3" a="1"/>
  <c r="AD404" i="3" s="1"/>
  <c r="AD448" i="3" s="1" a="1"/>
  <c r="AD448" i="3" s="1"/>
  <c r="AB404" i="3" a="1"/>
  <c r="AB404" i="3" s="1"/>
  <c r="AM402" i="3" a="1"/>
  <c r="AM402" i="3" s="1"/>
  <c r="AM446" i="3" s="1" a="1"/>
  <c r="AM446" i="3" s="1"/>
  <c r="AK402" i="3" a="1"/>
  <c r="AK402" i="3" s="1"/>
  <c r="AK446" i="3" s="1" a="1"/>
  <c r="AK446" i="3" s="1"/>
  <c r="AI402" i="3" a="1"/>
  <c r="AI402" i="3" s="1"/>
  <c r="AI446" i="3" s="1" a="1"/>
  <c r="AI446" i="3" s="1"/>
  <c r="AG402" i="3" a="1"/>
  <c r="AG402" i="3" s="1"/>
  <c r="AG446" i="3" s="1" a="1"/>
  <c r="AG446" i="3" s="1"/>
  <c r="AE402" i="3" a="1"/>
  <c r="AE402" i="3" s="1"/>
  <c r="AE446" i="3" s="1" a="1"/>
  <c r="AE446" i="3" s="1"/>
  <c r="AC402" i="3" a="1"/>
  <c r="AC402" i="3" s="1"/>
  <c r="AC446" i="3" s="1" a="1"/>
  <c r="AC446" i="3" s="1"/>
  <c r="AL400" i="3" a="1"/>
  <c r="AL400" i="3" s="1"/>
  <c r="AL444" i="3" s="1" a="1"/>
  <c r="AL444" i="3" s="1"/>
  <c r="AJ400" i="3" a="1"/>
  <c r="AJ400" i="3" s="1"/>
  <c r="AJ444" i="3" s="1" a="1"/>
  <c r="AJ444" i="3" s="1"/>
  <c r="AH400" i="3" a="1"/>
  <c r="AH400" i="3" s="1"/>
  <c r="AH444" i="3" s="1" a="1"/>
  <c r="AH444" i="3" s="1"/>
  <c r="AF400" i="3" a="1"/>
  <c r="AF400" i="3" s="1"/>
  <c r="AF444" i="3" s="1" a="1"/>
  <c r="AF444" i="3" s="1"/>
  <c r="AD400" i="3" a="1"/>
  <c r="AD400" i="3" s="1"/>
  <c r="AD444" i="3" s="1" a="1"/>
  <c r="AD444" i="3" s="1"/>
  <c r="AB400" i="3" a="1"/>
  <c r="AB400" i="3" s="1"/>
  <c r="AM398" i="3" a="1"/>
  <c r="AM398" i="3" s="1"/>
  <c r="AM442" i="3" s="1" a="1"/>
  <c r="AM442" i="3" s="1"/>
  <c r="AK398" i="3" a="1"/>
  <c r="AK398" i="3" s="1"/>
  <c r="AK442" i="3" s="1" a="1"/>
  <c r="AK442" i="3" s="1"/>
  <c r="AI398" i="3" a="1"/>
  <c r="AI398" i="3" s="1"/>
  <c r="AI442" i="3" s="1" a="1"/>
  <c r="AI442" i="3" s="1"/>
  <c r="AG398" i="3" a="1"/>
  <c r="AG398" i="3" s="1"/>
  <c r="AG442" i="3" s="1" a="1"/>
  <c r="AG442" i="3" s="1"/>
  <c r="AE398" i="3" a="1"/>
  <c r="AE398" i="3" s="1"/>
  <c r="AE442" i="3" s="1" a="1"/>
  <c r="AE442" i="3" s="1"/>
  <c r="AC398" i="3" a="1"/>
  <c r="AC398" i="3" s="1"/>
  <c r="AC442" i="3" s="1" a="1"/>
  <c r="AC442" i="3" s="1"/>
  <c r="AL396" i="3" a="1"/>
  <c r="AL396" i="3" s="1"/>
  <c r="AL440" i="3" s="1" a="1"/>
  <c r="AL440" i="3" s="1"/>
  <c r="AJ396" i="3" a="1"/>
  <c r="AJ396" i="3" s="1"/>
  <c r="AJ440" i="3" s="1" a="1"/>
  <c r="AJ440" i="3" s="1"/>
  <c r="AH396" i="3" a="1"/>
  <c r="AH396" i="3" s="1"/>
  <c r="AH440" i="3" s="1" a="1"/>
  <c r="AH440" i="3" s="1"/>
  <c r="AF396" i="3" a="1"/>
  <c r="AF396" i="3" s="1"/>
  <c r="AF440" i="3" s="1" a="1"/>
  <c r="AF440" i="3" s="1"/>
  <c r="AD396" i="3" a="1"/>
  <c r="AD396" i="3" s="1"/>
  <c r="AD440" i="3" s="1" a="1"/>
  <c r="AD440" i="3" s="1"/>
  <c r="AB396" i="3" a="1"/>
  <c r="AB396" i="3" s="1"/>
  <c r="AL426" i="3" a="1"/>
  <c r="AL426" i="3" s="1"/>
  <c r="AE426" i="3" a="1"/>
  <c r="AE426" i="3" s="1"/>
  <c r="AJ425" i="3" a="1"/>
  <c r="AJ425" i="3" s="1"/>
  <c r="AF425" i="3" a="1"/>
  <c r="AF425" i="3" s="1"/>
  <c r="AB425" i="3" a="1"/>
  <c r="AB425" i="3" s="1"/>
  <c r="AK424" i="3" a="1"/>
  <c r="AK424" i="3" s="1"/>
  <c r="AG424" i="3" a="1"/>
  <c r="AG424" i="3" s="1"/>
  <c r="AC424" i="3" a="1"/>
  <c r="AC424" i="3" s="1"/>
  <c r="AL423" i="3" a="1"/>
  <c r="AL423" i="3" s="1"/>
  <c r="AH423" i="3" a="1"/>
  <c r="AH423" i="3" s="1"/>
  <c r="AD423" i="3" a="1"/>
  <c r="AD423" i="3" s="1"/>
  <c r="AM422" i="3" a="1"/>
  <c r="AM422" i="3" s="1"/>
  <c r="AI422" i="3" a="1"/>
  <c r="AI422" i="3" s="1"/>
  <c r="AE422" i="3" a="1"/>
  <c r="AE422" i="3" s="1"/>
  <c r="AJ421" i="3" a="1"/>
  <c r="AJ421" i="3" s="1"/>
  <c r="AF421" i="3" a="1"/>
  <c r="AF421" i="3" s="1"/>
  <c r="AB421" i="3" a="1"/>
  <c r="AB421" i="3" s="1"/>
  <c r="AK420" i="3" a="1"/>
  <c r="AK420" i="3" s="1"/>
  <c r="AG420" i="3" a="1"/>
  <c r="AG420" i="3" s="1"/>
  <c r="AC420" i="3" a="1"/>
  <c r="AC420" i="3" s="1"/>
  <c r="AL419" i="3" a="1"/>
  <c r="AL419" i="3" s="1"/>
  <c r="AH419" i="3" a="1"/>
  <c r="AH419" i="3" s="1"/>
  <c r="AD419" i="3" a="1"/>
  <c r="AD419" i="3" s="1"/>
  <c r="AM418" i="3" a="1"/>
  <c r="AM418" i="3" s="1"/>
  <c r="AI418" i="3" a="1"/>
  <c r="AI418" i="3" s="1"/>
  <c r="AE418" i="3" a="1"/>
  <c r="AE418" i="3" s="1"/>
  <c r="AJ417" i="3" a="1"/>
  <c r="AJ417" i="3" s="1"/>
  <c r="AF417" i="3" a="1"/>
  <c r="AF417" i="3" s="1"/>
  <c r="AB417" i="3" a="1"/>
  <c r="AB417" i="3" s="1"/>
  <c r="AK416" i="3" a="1"/>
  <c r="AK416" i="3" s="1"/>
  <c r="AH416" i="3" a="1"/>
  <c r="AH416" i="3" s="1"/>
  <c r="AE416" i="3" a="1"/>
  <c r="AE416" i="3" s="1"/>
  <c r="AJ409" i="3" a="1"/>
  <c r="AJ409" i="3" s="1"/>
  <c r="AJ453" i="3" s="1" a="1"/>
  <c r="AJ453" i="3" s="1"/>
  <c r="AG409" i="3" a="1"/>
  <c r="AG409" i="3" s="1"/>
  <c r="AG453" i="3" s="1" a="1"/>
  <c r="AG453" i="3" s="1"/>
  <c r="AB409" i="3" a="1"/>
  <c r="AB409" i="3" s="1"/>
  <c r="AI408" i="3" a="1"/>
  <c r="AI408" i="3" s="1"/>
  <c r="AI452" i="3" s="1" a="1"/>
  <c r="AI452" i="3" s="1"/>
  <c r="AK407" i="3" a="1"/>
  <c r="AK407" i="3" s="1"/>
  <c r="AK451" i="3" s="1" a="1"/>
  <c r="AK451" i="3" s="1"/>
  <c r="AH407" i="3" a="1"/>
  <c r="AH407" i="3" s="1"/>
  <c r="AH451" i="3" s="1" a="1"/>
  <c r="AH451" i="3" s="1"/>
  <c r="AC407" i="3" a="1"/>
  <c r="AC407" i="3" s="1"/>
  <c r="AC451" i="3" s="1" a="1"/>
  <c r="AC451" i="3" s="1"/>
  <c r="AM405" i="3" a="1"/>
  <c r="AM405" i="3" s="1"/>
  <c r="AM449" i="3" s="1" a="1"/>
  <c r="AM449" i="3" s="1"/>
  <c r="AK405" i="3" a="1"/>
  <c r="AK405" i="3" s="1"/>
  <c r="AK449" i="3" s="1" a="1"/>
  <c r="AK449" i="3" s="1"/>
  <c r="AI405" i="3" a="1"/>
  <c r="AI405" i="3" s="1"/>
  <c r="AI449" i="3" s="1" a="1"/>
  <c r="AI449" i="3" s="1"/>
  <c r="AG405" i="3" a="1"/>
  <c r="AG405" i="3" s="1"/>
  <c r="AG449" i="3" s="1" a="1"/>
  <c r="AG449" i="3" s="1"/>
  <c r="AE405" i="3" a="1"/>
  <c r="AE405" i="3" s="1"/>
  <c r="AE449" i="3" s="1" a="1"/>
  <c r="AE449" i="3" s="1"/>
  <c r="AC405" i="3" a="1"/>
  <c r="AC405" i="3" s="1"/>
  <c r="AC449" i="3" s="1" a="1"/>
  <c r="AC449" i="3" s="1"/>
  <c r="AL403" i="3" a="1"/>
  <c r="AL403" i="3" s="1"/>
  <c r="AL447" i="3" s="1" a="1"/>
  <c r="AL447" i="3" s="1"/>
  <c r="AJ403" i="3" a="1"/>
  <c r="AJ403" i="3" s="1"/>
  <c r="AJ447" i="3" s="1" a="1"/>
  <c r="AJ447" i="3" s="1"/>
  <c r="AH403" i="3" a="1"/>
  <c r="AH403" i="3" s="1"/>
  <c r="AH447" i="3" s="1" a="1"/>
  <c r="AH447" i="3" s="1"/>
  <c r="AF403" i="3" a="1"/>
  <c r="AF403" i="3" s="1"/>
  <c r="AF447" i="3" s="1" a="1"/>
  <c r="AF447" i="3" s="1"/>
  <c r="AD403" i="3" a="1"/>
  <c r="AD403" i="3" s="1"/>
  <c r="AD447" i="3" s="1" a="1"/>
  <c r="AD447" i="3" s="1"/>
  <c r="AB403" i="3" a="1"/>
  <c r="AB403" i="3" s="1"/>
  <c r="AM401" i="3" a="1"/>
  <c r="AM401" i="3" s="1"/>
  <c r="AM445" i="3" s="1" a="1"/>
  <c r="AM445" i="3" s="1"/>
  <c r="AK401" i="3" a="1"/>
  <c r="AK401" i="3" s="1"/>
  <c r="AK445" i="3" s="1" a="1"/>
  <c r="AK445" i="3" s="1"/>
  <c r="AI401" i="3" a="1"/>
  <c r="AI401" i="3" s="1"/>
  <c r="AI445" i="3" s="1" a="1"/>
  <c r="AI445" i="3" s="1"/>
  <c r="AG401" i="3" a="1"/>
  <c r="AG401" i="3" s="1"/>
  <c r="AG445" i="3" s="1" a="1"/>
  <c r="AG445" i="3" s="1"/>
  <c r="AE401" i="3" a="1"/>
  <c r="AE401" i="3" s="1"/>
  <c r="AE445" i="3" s="1" a="1"/>
  <c r="AE445" i="3" s="1"/>
  <c r="AC401" i="3" a="1"/>
  <c r="AC401" i="3" s="1"/>
  <c r="AC445" i="3" s="1" a="1"/>
  <c r="AC445" i="3" s="1"/>
  <c r="AL399" i="3" a="1"/>
  <c r="AL399" i="3" s="1"/>
  <c r="AL443" i="3" s="1" a="1"/>
  <c r="AL443" i="3" s="1"/>
  <c r="AJ399" i="3" a="1"/>
  <c r="AJ399" i="3" s="1"/>
  <c r="AJ443" i="3" s="1" a="1"/>
  <c r="AJ443" i="3" s="1"/>
  <c r="AH399" i="3" a="1"/>
  <c r="AH399" i="3" s="1"/>
  <c r="AH443" i="3" s="1" a="1"/>
  <c r="AH443" i="3" s="1"/>
  <c r="AF399" i="3" a="1"/>
  <c r="AF399" i="3" s="1"/>
  <c r="AF443" i="3" s="1" a="1"/>
  <c r="AF443" i="3" s="1"/>
  <c r="AD399" i="3" a="1"/>
  <c r="AD399" i="3" s="1"/>
  <c r="AD443" i="3" s="1" a="1"/>
  <c r="AD443" i="3" s="1"/>
  <c r="AB399" i="3" a="1"/>
  <c r="AB399" i="3" s="1"/>
  <c r="AM397" i="3" a="1"/>
  <c r="AM397" i="3" s="1"/>
  <c r="AM441" i="3" s="1" a="1"/>
  <c r="AM441" i="3" s="1"/>
  <c r="AK397" i="3" a="1"/>
  <c r="AK397" i="3" s="1"/>
  <c r="AK441" i="3" s="1" a="1"/>
  <c r="AK441" i="3" s="1"/>
  <c r="AI397" i="3" a="1"/>
  <c r="AI397" i="3" s="1"/>
  <c r="AI441" i="3" s="1" a="1"/>
  <c r="AI441" i="3" s="1"/>
  <c r="AG397" i="3" a="1"/>
  <c r="AG397" i="3" s="1"/>
  <c r="AG441" i="3" s="1" a="1"/>
  <c r="AG441" i="3" s="1"/>
  <c r="AE397" i="3" a="1"/>
  <c r="AE397" i="3" s="1"/>
  <c r="AE441" i="3" s="1" a="1"/>
  <c r="AE441" i="3" s="1"/>
  <c r="AC397" i="3" a="1"/>
  <c r="AC397" i="3" s="1"/>
  <c r="AC441" i="3" s="1" a="1"/>
  <c r="AC441" i="3" s="1"/>
  <c r="AL395" i="3" a="1"/>
  <c r="AL395" i="3" s="1"/>
  <c r="AL439" i="3" s="1" a="1"/>
  <c r="AL439" i="3" s="1"/>
  <c r="AJ395" i="3" a="1"/>
  <c r="AJ395" i="3" s="1"/>
  <c r="AJ439" i="3" s="1" a="1"/>
  <c r="AJ439" i="3" s="1"/>
  <c r="AH395" i="3" a="1"/>
  <c r="AH395" i="3" s="1"/>
  <c r="AH439" i="3" s="1" a="1"/>
  <c r="AH439" i="3" s="1"/>
  <c r="AF395" i="3" a="1"/>
  <c r="AF395" i="3" s="1"/>
  <c r="AF439" i="3" s="1" a="1"/>
  <c r="AF439" i="3" s="1"/>
  <c r="AD395" i="3" a="1"/>
  <c r="AD395" i="3" s="1"/>
  <c r="AD439" i="3" s="1" a="1"/>
  <c r="AD439" i="3" s="1"/>
  <c r="AJ426" i="3" a="1"/>
  <c r="AJ426" i="3" s="1"/>
  <c r="AD426" i="3" a="1"/>
  <c r="AD426" i="3" s="1"/>
  <c r="AM425" i="3" a="1"/>
  <c r="AM425" i="3" s="1"/>
  <c r="AI425" i="3" a="1"/>
  <c r="AI425" i="3" s="1"/>
  <c r="AE425" i="3" a="1"/>
  <c r="AE425" i="3" s="1"/>
  <c r="AJ424" i="3" a="1"/>
  <c r="AJ424" i="3" s="1"/>
  <c r="AF424" i="3" a="1"/>
  <c r="AF424" i="3" s="1"/>
  <c r="AB424" i="3" a="1"/>
  <c r="AB424" i="3" s="1"/>
  <c r="AK423" i="3" a="1"/>
  <c r="AK423" i="3" s="1"/>
  <c r="AG423" i="3" a="1"/>
  <c r="AG423" i="3" s="1"/>
  <c r="AC423" i="3" a="1"/>
  <c r="AC423" i="3" s="1"/>
  <c r="AL422" i="3" a="1"/>
  <c r="AL422" i="3" s="1"/>
  <c r="AH422" i="3" a="1"/>
  <c r="AH422" i="3" s="1"/>
  <c r="AD422" i="3" a="1"/>
  <c r="AD422" i="3" s="1"/>
  <c r="AM421" i="3" a="1"/>
  <c r="AM421" i="3" s="1"/>
  <c r="AI421" i="3" a="1"/>
  <c r="AI421" i="3" s="1"/>
  <c r="AE421" i="3" a="1"/>
  <c r="AE421" i="3" s="1"/>
  <c r="AJ420" i="3" a="1"/>
  <c r="AJ420" i="3" s="1"/>
  <c r="AF420" i="3" a="1"/>
  <c r="AF420" i="3" s="1"/>
  <c r="AB420" i="3" a="1"/>
  <c r="AB420" i="3" s="1"/>
  <c r="AK419" i="3" a="1"/>
  <c r="AK419" i="3" s="1"/>
  <c r="AG419" i="3" a="1"/>
  <c r="AG419" i="3" s="1"/>
  <c r="AC419" i="3" a="1"/>
  <c r="AC419" i="3" s="1"/>
  <c r="AL418" i="3" a="1"/>
  <c r="AL418" i="3" s="1"/>
  <c r="AH418" i="3" a="1"/>
  <c r="AH418" i="3" s="1"/>
  <c r="AD418" i="3" a="1"/>
  <c r="AD418" i="3" s="1"/>
  <c r="AM417" i="3" a="1"/>
  <c r="AM417" i="3" s="1"/>
  <c r="AI417" i="3" a="1"/>
  <c r="AI417" i="3" s="1"/>
  <c r="AE417" i="3" a="1"/>
  <c r="AE417" i="3" s="1"/>
  <c r="AJ416" i="3" a="1"/>
  <c r="AJ416" i="3" s="1"/>
  <c r="AG416" i="3" a="1"/>
  <c r="AG416" i="3" s="1"/>
  <c r="AB416" i="3" a="1"/>
  <c r="AB416" i="3" s="1"/>
  <c r="AL409" i="3" a="1"/>
  <c r="AL409" i="3" s="1"/>
  <c r="AL453" i="3" s="1" a="1"/>
  <c r="AL453" i="3" s="1"/>
  <c r="AI409" i="3" a="1"/>
  <c r="AI409" i="3" s="1"/>
  <c r="AI453" i="3" s="1" a="1"/>
  <c r="AI453" i="3" s="1"/>
  <c r="AD409" i="3" a="1"/>
  <c r="AD409" i="3" s="1"/>
  <c r="AD453" i="3" s="1" a="1"/>
  <c r="AD453" i="3" s="1"/>
  <c r="AK408" i="3" a="1"/>
  <c r="AK408" i="3" s="1"/>
  <c r="AK452" i="3" s="1" a="1"/>
  <c r="AK452" i="3" s="1"/>
  <c r="AC408" i="3" a="1"/>
  <c r="AC408" i="3" s="1"/>
  <c r="AC452" i="3" s="1" a="1"/>
  <c r="AC452" i="3" s="1"/>
  <c r="AM407" i="3" a="1"/>
  <c r="AM407" i="3" s="1"/>
  <c r="AM451" i="3" s="1" a="1"/>
  <c r="AM451" i="3" s="1"/>
  <c r="AJ407" i="3" a="1"/>
  <c r="AJ407" i="3" s="1"/>
  <c r="AJ451" i="3" s="1" a="1"/>
  <c r="AJ451" i="3" s="1"/>
  <c r="AE407" i="3" a="1"/>
  <c r="AE407" i="3" s="1"/>
  <c r="AE451" i="3" s="1" a="1"/>
  <c r="AE451" i="3" s="1"/>
  <c r="AB407" i="3" a="1"/>
  <c r="AB407" i="3" s="1"/>
  <c r="AL406" i="3" a="1"/>
  <c r="AL406" i="3" s="1"/>
  <c r="AL450" i="3" s="1" a="1"/>
  <c r="AL450" i="3" s="1"/>
  <c r="AJ406" i="3" a="1"/>
  <c r="AJ406" i="3" s="1"/>
  <c r="AJ450" i="3" s="1" a="1"/>
  <c r="AJ450" i="3" s="1"/>
  <c r="AH406" i="3" a="1"/>
  <c r="AH406" i="3" s="1"/>
  <c r="AH450" i="3" s="1" a="1"/>
  <c r="AH450" i="3" s="1"/>
  <c r="AF406" i="3" a="1"/>
  <c r="AF406" i="3" s="1"/>
  <c r="AF450" i="3" s="1" a="1"/>
  <c r="AF450" i="3" s="1"/>
  <c r="AD406" i="3" a="1"/>
  <c r="AD406" i="3" s="1"/>
  <c r="AD450" i="3" s="1" a="1"/>
  <c r="AD450" i="3" s="1"/>
  <c r="AB406" i="3" a="1"/>
  <c r="AB406" i="3" s="1"/>
  <c r="AM404" i="3" a="1"/>
  <c r="AM404" i="3" s="1"/>
  <c r="AM448" i="3" s="1" a="1"/>
  <c r="AM448" i="3" s="1"/>
  <c r="AK404" i="3" a="1"/>
  <c r="AK404" i="3" s="1"/>
  <c r="AK448" i="3" s="1" a="1"/>
  <c r="AK448" i="3" s="1"/>
  <c r="AI404" i="3" a="1"/>
  <c r="AI404" i="3" s="1"/>
  <c r="AI448" i="3" s="1" a="1"/>
  <c r="AI448" i="3" s="1"/>
  <c r="AG404" i="3" a="1"/>
  <c r="AG404" i="3" s="1"/>
  <c r="AG448" i="3" s="1" a="1"/>
  <c r="AG448" i="3" s="1"/>
  <c r="AE404" i="3" a="1"/>
  <c r="AE404" i="3" s="1"/>
  <c r="AE448" i="3" s="1" a="1"/>
  <c r="AE448" i="3" s="1"/>
  <c r="AC404" i="3" a="1"/>
  <c r="AC404" i="3" s="1"/>
  <c r="AC448" i="3" s="1" a="1"/>
  <c r="AC448" i="3" s="1"/>
  <c r="AL402" i="3" a="1"/>
  <c r="AL402" i="3" s="1"/>
  <c r="AL446" i="3" s="1" a="1"/>
  <c r="AL446" i="3" s="1"/>
  <c r="AJ402" i="3" a="1"/>
  <c r="AJ402" i="3" s="1"/>
  <c r="AJ446" i="3" s="1" a="1"/>
  <c r="AJ446" i="3" s="1"/>
  <c r="AH402" i="3" a="1"/>
  <c r="AH402" i="3" s="1"/>
  <c r="AH446" i="3" s="1" a="1"/>
  <c r="AH446" i="3" s="1"/>
  <c r="AF402" i="3" a="1"/>
  <c r="AF402" i="3" s="1"/>
  <c r="AF446" i="3" s="1" a="1"/>
  <c r="AF446" i="3" s="1"/>
  <c r="AD402" i="3" a="1"/>
  <c r="AD402" i="3" s="1"/>
  <c r="AD446" i="3" s="1" a="1"/>
  <c r="AD446" i="3" s="1"/>
  <c r="AB402" i="3" a="1"/>
  <c r="AB402" i="3" s="1"/>
  <c r="AM400" i="3" a="1"/>
  <c r="AM400" i="3" s="1"/>
  <c r="AM444" i="3" s="1" a="1"/>
  <c r="AM444" i="3" s="1"/>
  <c r="AK400" i="3" a="1"/>
  <c r="AK400" i="3" s="1"/>
  <c r="AK444" i="3" s="1" a="1"/>
  <c r="AK444" i="3" s="1"/>
  <c r="AI400" i="3" a="1"/>
  <c r="AI400" i="3" s="1"/>
  <c r="AI444" i="3" s="1" a="1"/>
  <c r="AI444" i="3" s="1"/>
  <c r="AG400" i="3" a="1"/>
  <c r="AG400" i="3" s="1"/>
  <c r="AG444" i="3" s="1" a="1"/>
  <c r="AG444" i="3" s="1"/>
  <c r="AE400" i="3" a="1"/>
  <c r="AE400" i="3" s="1"/>
  <c r="AE444" i="3" s="1" a="1"/>
  <c r="AE444" i="3" s="1"/>
  <c r="AC400" i="3" a="1"/>
  <c r="AC400" i="3" s="1"/>
  <c r="AC444" i="3" s="1" a="1"/>
  <c r="AC444" i="3" s="1"/>
  <c r="AL398" i="3" a="1"/>
  <c r="AL398" i="3" s="1"/>
  <c r="AL442" i="3" s="1" a="1"/>
  <c r="AL442" i="3" s="1"/>
  <c r="AJ398" i="3" a="1"/>
  <c r="AJ398" i="3" s="1"/>
  <c r="AJ442" i="3" s="1" a="1"/>
  <c r="AJ442" i="3" s="1"/>
  <c r="AH398" i="3" a="1"/>
  <c r="AH398" i="3" s="1"/>
  <c r="AH442" i="3" s="1" a="1"/>
  <c r="AH442" i="3" s="1"/>
  <c r="AF398" i="3" a="1"/>
  <c r="AF398" i="3" s="1"/>
  <c r="AF442" i="3" s="1" a="1"/>
  <c r="AF442" i="3" s="1"/>
  <c r="AD398" i="3" a="1"/>
  <c r="AD398" i="3" s="1"/>
  <c r="AD442" i="3" s="1" a="1"/>
  <c r="AD442" i="3" s="1"/>
  <c r="AB398" i="3" a="1"/>
  <c r="AB398" i="3" s="1"/>
  <c r="AM396" i="3" a="1"/>
  <c r="AM396" i="3" s="1"/>
  <c r="AM440" i="3" s="1" a="1"/>
  <c r="AM440" i="3" s="1"/>
  <c r="AK396" i="3" a="1"/>
  <c r="AK396" i="3" s="1"/>
  <c r="AK440" i="3" s="1" a="1"/>
  <c r="AK440" i="3" s="1"/>
  <c r="AI396" i="3" a="1"/>
  <c r="AI396" i="3" s="1"/>
  <c r="AI440" i="3" s="1" a="1"/>
  <c r="AI440" i="3" s="1"/>
  <c r="AG396" i="3" a="1"/>
  <c r="AG396" i="3" s="1"/>
  <c r="AG440" i="3" s="1" a="1"/>
  <c r="AG440" i="3" s="1"/>
  <c r="AE396" i="3" a="1"/>
  <c r="AE396" i="3" s="1"/>
  <c r="AE440" i="3" s="1" a="1"/>
  <c r="AE440" i="3" s="1"/>
  <c r="AC396" i="3" a="1"/>
  <c r="AC396" i="3" s="1"/>
  <c r="AC440" i="3" s="1" a="1"/>
  <c r="AC440" i="3" s="1"/>
  <c r="AC427" i="3" a="1"/>
  <c r="AC427" i="3" s="1"/>
  <c r="AH426" i="3" a="1"/>
  <c r="AH426" i="3" s="1"/>
  <c r="AC426" i="3" a="1"/>
  <c r="AC426" i="3" s="1"/>
  <c r="AL425" i="3" a="1"/>
  <c r="AL425" i="3" s="1"/>
  <c r="AH425" i="3" a="1"/>
  <c r="AH425" i="3" s="1"/>
  <c r="AD425" i="3" a="1"/>
  <c r="AD425" i="3" s="1"/>
  <c r="AM424" i="3" a="1"/>
  <c r="AM424" i="3" s="1"/>
  <c r="AI424" i="3" a="1"/>
  <c r="AI424" i="3" s="1"/>
  <c r="AE424" i="3" a="1"/>
  <c r="AE424" i="3" s="1"/>
  <c r="AJ423" i="3" a="1"/>
  <c r="AJ423" i="3" s="1"/>
  <c r="AF423" i="3" a="1"/>
  <c r="AF423" i="3" s="1"/>
  <c r="AB423" i="3" a="1"/>
  <c r="AB423" i="3" s="1"/>
  <c r="AK422" i="3" a="1"/>
  <c r="AK422" i="3" s="1"/>
  <c r="AG422" i="3" a="1"/>
  <c r="AG422" i="3" s="1"/>
  <c r="AC422" i="3" a="1"/>
  <c r="AC422" i="3" s="1"/>
  <c r="AL421" i="3" a="1"/>
  <c r="AL421" i="3" s="1"/>
  <c r="AH421" i="3" a="1"/>
  <c r="AH421" i="3" s="1"/>
  <c r="AD421" i="3" a="1"/>
  <c r="AD421" i="3" s="1"/>
  <c r="AM420" i="3" a="1"/>
  <c r="AM420" i="3" s="1"/>
  <c r="AI420" i="3" a="1"/>
  <c r="AI420" i="3" s="1"/>
  <c r="AE420" i="3" a="1"/>
  <c r="AE420" i="3" s="1"/>
  <c r="AJ419" i="3" a="1"/>
  <c r="AJ419" i="3" s="1"/>
  <c r="AF419" i="3" a="1"/>
  <c r="AF419" i="3" s="1"/>
  <c r="AB419" i="3" a="1"/>
  <c r="AB419" i="3" s="1"/>
  <c r="AK418" i="3" a="1"/>
  <c r="AK418" i="3" s="1"/>
  <c r="AG418" i="3" a="1"/>
  <c r="AG418" i="3" s="1"/>
  <c r="AC418" i="3" a="1"/>
  <c r="AC418" i="3" s="1"/>
  <c r="AL417" i="3" a="1"/>
  <c r="AL417" i="3" s="1"/>
  <c r="AH417" i="3" a="1"/>
  <c r="AH417" i="3" s="1"/>
  <c r="AD417" i="3" a="1"/>
  <c r="AD417" i="3" s="1"/>
  <c r="AM416" i="3" a="1"/>
  <c r="AM416" i="3" s="1"/>
  <c r="AI416" i="3" a="1"/>
  <c r="AI416" i="3" s="1"/>
  <c r="AD416" i="3" a="1"/>
  <c r="AD416" i="3" s="1"/>
  <c r="AK409" i="3" a="1"/>
  <c r="AK409" i="3" s="1"/>
  <c r="AK453" i="3" s="1" a="1"/>
  <c r="AK453" i="3" s="1"/>
  <c r="AF409" i="3" a="1"/>
  <c r="AF409" i="3" s="1"/>
  <c r="AF453" i="3" s="1" a="1"/>
  <c r="AF453" i="3" s="1"/>
  <c r="AC409" i="3" a="1"/>
  <c r="AC409" i="3" s="1"/>
  <c r="AC453" i="3" s="1" a="1"/>
  <c r="AC453" i="3" s="1"/>
  <c r="AM408" i="3" a="1"/>
  <c r="AM408" i="3" s="1"/>
  <c r="AM452" i="3" s="1" a="1"/>
  <c r="AM452" i="3" s="1"/>
  <c r="AE408" i="3" a="1"/>
  <c r="AE408" i="3" s="1"/>
  <c r="AE452" i="3" s="1" a="1"/>
  <c r="AE452" i="3" s="1"/>
  <c r="AL407" i="3" a="1"/>
  <c r="AL407" i="3" s="1"/>
  <c r="AL451" i="3" s="1" a="1"/>
  <c r="AL451" i="3" s="1"/>
  <c r="AG407" i="3" a="1"/>
  <c r="AG407" i="3" s="1"/>
  <c r="AG451" i="3" s="1" a="1"/>
  <c r="AG451" i="3" s="1"/>
  <c r="AD407" i="3" a="1"/>
  <c r="AD407" i="3" s="1"/>
  <c r="AD451" i="3" s="1" a="1"/>
  <c r="AD451" i="3" s="1"/>
  <c r="AL405" i="3" a="1"/>
  <c r="AL405" i="3" s="1"/>
  <c r="AL449" i="3" s="1" a="1"/>
  <c r="AL449" i="3" s="1"/>
  <c r="AJ405" i="3" a="1"/>
  <c r="AJ405" i="3" s="1"/>
  <c r="AJ449" i="3" s="1" a="1"/>
  <c r="AJ449" i="3" s="1"/>
  <c r="AH405" i="3" a="1"/>
  <c r="AH405" i="3" s="1"/>
  <c r="AH449" i="3" s="1" a="1"/>
  <c r="AH449" i="3" s="1"/>
  <c r="AF405" i="3" a="1"/>
  <c r="AF405" i="3" s="1"/>
  <c r="AF449" i="3" s="1" a="1"/>
  <c r="AF449" i="3" s="1"/>
  <c r="AD405" i="3" a="1"/>
  <c r="AD405" i="3" s="1"/>
  <c r="AD449" i="3" s="1" a="1"/>
  <c r="AD449" i="3" s="1"/>
  <c r="AB405" i="3" a="1"/>
  <c r="AB405" i="3" s="1"/>
  <c r="AM403" i="3" a="1"/>
  <c r="AM403" i="3" s="1"/>
  <c r="AM447" i="3" s="1" a="1"/>
  <c r="AM447" i="3" s="1"/>
  <c r="AK403" i="3" a="1"/>
  <c r="AK403" i="3" s="1"/>
  <c r="AK447" i="3" s="1" a="1"/>
  <c r="AK447" i="3" s="1"/>
  <c r="AI403" i="3" a="1"/>
  <c r="AI403" i="3" s="1"/>
  <c r="AI447" i="3" s="1" a="1"/>
  <c r="AI447" i="3" s="1"/>
  <c r="AG403" i="3" a="1"/>
  <c r="AG403" i="3" s="1"/>
  <c r="AG447" i="3" s="1" a="1"/>
  <c r="AG447" i="3" s="1"/>
  <c r="AE403" i="3" a="1"/>
  <c r="AE403" i="3" s="1"/>
  <c r="AE447" i="3" s="1" a="1"/>
  <c r="AE447" i="3" s="1"/>
  <c r="AC403" i="3" a="1"/>
  <c r="AC403" i="3" s="1"/>
  <c r="AC447" i="3" s="1" a="1"/>
  <c r="AC447" i="3" s="1"/>
  <c r="AL401" i="3" a="1"/>
  <c r="AL401" i="3" s="1"/>
  <c r="AL445" i="3" s="1" a="1"/>
  <c r="AL445" i="3" s="1"/>
  <c r="AD401" i="3" a="1"/>
  <c r="AD401" i="3" s="1"/>
  <c r="AD445" i="3" s="1" a="1"/>
  <c r="AD445" i="3" s="1"/>
  <c r="AM399" i="3" a="1"/>
  <c r="AM399" i="3" s="1"/>
  <c r="AM443" i="3" s="1" a="1"/>
  <c r="AM443" i="3" s="1"/>
  <c r="AE399" i="3" a="1"/>
  <c r="AE399" i="3" s="1"/>
  <c r="AE443" i="3" s="1" a="1"/>
  <c r="AE443" i="3" s="1"/>
  <c r="AF397" i="3" a="1"/>
  <c r="AF397" i="3" s="1"/>
  <c r="AF441" i="3" s="1" a="1"/>
  <c r="AF441" i="3" s="1"/>
  <c r="AG395" i="3" a="1"/>
  <c r="AG395" i="3" s="1"/>
  <c r="AG439" i="3" s="1" a="1"/>
  <c r="AG439" i="3" s="1"/>
  <c r="AJ394" i="3" a="1"/>
  <c r="AJ394" i="3" s="1"/>
  <c r="AF394" i="3" a="1"/>
  <c r="AF394" i="3" s="1"/>
  <c r="AB394" i="3" a="1"/>
  <c r="AB394" i="3" s="1"/>
  <c r="AJ401" i="3" a="1"/>
  <c r="AJ401" i="3" s="1"/>
  <c r="AJ445" i="3" s="1" a="1"/>
  <c r="AJ445" i="3" s="1"/>
  <c r="AB401" i="3" a="1"/>
  <c r="AB401" i="3" s="1"/>
  <c r="AK399" i="3" a="1"/>
  <c r="AK399" i="3" s="1"/>
  <c r="AK443" i="3" s="1" a="1"/>
  <c r="AK443" i="3" s="1"/>
  <c r="AC399" i="3" a="1"/>
  <c r="AC399" i="3" s="1"/>
  <c r="AC443" i="3" s="1" a="1"/>
  <c r="AC443" i="3" s="1"/>
  <c r="AL397" i="3" a="1"/>
  <c r="AL397" i="3" s="1"/>
  <c r="AL441" i="3" s="1" a="1"/>
  <c r="AL441" i="3" s="1"/>
  <c r="AD397" i="3" a="1"/>
  <c r="AD397" i="3" s="1"/>
  <c r="AD441" i="3" s="1" a="1"/>
  <c r="AD441" i="3" s="1"/>
  <c r="AM395" i="3" a="1"/>
  <c r="AM395" i="3" s="1"/>
  <c r="AM439" i="3" s="1" a="1"/>
  <c r="AM439" i="3" s="1"/>
  <c r="AE395" i="3" a="1"/>
  <c r="AE395" i="3" s="1"/>
  <c r="AE439" i="3" s="1" a="1"/>
  <c r="AE439" i="3" s="1"/>
  <c r="AM394" i="3" a="1"/>
  <c r="AM394" i="3" s="1"/>
  <c r="AI394" i="3" a="1"/>
  <c r="AI394" i="3" s="1"/>
  <c r="AE394" i="3" a="1"/>
  <c r="AE394" i="3" s="1"/>
  <c r="AH401" i="3" a="1"/>
  <c r="AH401" i="3" s="1"/>
  <c r="AH445" i="3" s="1" a="1"/>
  <c r="AH445" i="3" s="1"/>
  <c r="AI399" i="3" a="1"/>
  <c r="AI399" i="3" s="1"/>
  <c r="AI443" i="3" s="1" a="1"/>
  <c r="AI443" i="3" s="1"/>
  <c r="AJ397" i="3" a="1"/>
  <c r="AJ397" i="3" s="1"/>
  <c r="AJ441" i="3" s="1" a="1"/>
  <c r="AJ441" i="3" s="1"/>
  <c r="AB397" i="3" a="1"/>
  <c r="AB397" i="3" s="1"/>
  <c r="AK395" i="3" a="1"/>
  <c r="AK395" i="3" s="1"/>
  <c r="AK439" i="3" s="1" a="1"/>
  <c r="AK439" i="3" s="1"/>
  <c r="AC395" i="3" a="1"/>
  <c r="AC395" i="3" s="1"/>
  <c r="AL394" i="3" a="1"/>
  <c r="AL394" i="3" s="1"/>
  <c r="AH394" i="3" a="1"/>
  <c r="AH394" i="3" s="1"/>
  <c r="AD394" i="3" a="1"/>
  <c r="AD394" i="3" s="1"/>
  <c r="H126" i="3" a="1"/>
  <c r="H126" i="3" s="1"/>
  <c r="AF401" i="3" a="1"/>
  <c r="AF401" i="3" s="1"/>
  <c r="AF445" i="3" s="1" a="1"/>
  <c r="AF445" i="3" s="1"/>
  <c r="AG399" i="3" a="1"/>
  <c r="AG399" i="3" s="1"/>
  <c r="AG443" i="3" s="1" a="1"/>
  <c r="AG443" i="3" s="1"/>
  <c r="AH397" i="3" a="1"/>
  <c r="AH397" i="3" s="1"/>
  <c r="AH441" i="3" s="1" a="1"/>
  <c r="AH441" i="3" s="1"/>
  <c r="AI395" i="3" a="1"/>
  <c r="AI395" i="3" s="1"/>
  <c r="AI439" i="3" s="1" a="1"/>
  <c r="AI439" i="3" s="1"/>
  <c r="AK394" i="3" a="1"/>
  <c r="AK394" i="3" s="1"/>
  <c r="AG394" i="3" a="1"/>
  <c r="AG394" i="3" s="1"/>
  <c r="AC394" i="3" a="1"/>
  <c r="AC394" i="3" s="1"/>
  <c r="Z5" i="3"/>
  <c r="Z13" i="3" a="1"/>
  <c r="Z13" i="3" s="1"/>
  <c r="AH14" i="3" a="1"/>
  <c r="AH14" i="3" s="1"/>
  <c r="AL15" i="3" a="1"/>
  <c r="AL15" i="3" s="1"/>
  <c r="Z17" i="3" a="1"/>
  <c r="Z17" i="3" s="1"/>
  <c r="AH18" i="3" a="1"/>
  <c r="AH18" i="3" s="1"/>
  <c r="AL19" i="3" a="1"/>
  <c r="AL19" i="3" s="1"/>
  <c r="Z21" i="3" a="1"/>
  <c r="Z21" i="3" s="1"/>
  <c r="AH22" i="3" a="1"/>
  <c r="AH22" i="3" s="1"/>
  <c r="H123" i="3" a="1"/>
  <c r="H123" i="3" s="1"/>
  <c r="P257" i="3" a="1"/>
  <c r="P257" i="3" s="1"/>
  <c r="AK8" i="3" a="1"/>
  <c r="AK8" i="3" s="1"/>
  <c r="AH15" i="3" a="1"/>
  <c r="AH15" i="3" s="1"/>
  <c r="AL16" i="3" a="1"/>
  <c r="AL16" i="3" s="1"/>
  <c r="Z18" i="3" a="1"/>
  <c r="Z18" i="3" s="1"/>
  <c r="AH19" i="3" a="1"/>
  <c r="AH19" i="3" s="1"/>
  <c r="AL20" i="3" a="1"/>
  <c r="AL20" i="3" s="1"/>
  <c r="Z22" i="3" a="1"/>
  <c r="Z22" i="3" s="1"/>
  <c r="H125" i="3" a="1"/>
  <c r="H125" i="3" s="1"/>
  <c r="P231" i="3" a="1"/>
  <c r="P231" i="3" s="1"/>
  <c r="P258" i="3" s="1" a="1"/>
  <c r="P258" i="3" s="1"/>
  <c r="H231" i="3" a="1"/>
  <c r="H231" i="3" s="1"/>
  <c r="H258" i="3" s="1" a="1"/>
  <c r="H258" i="3" s="1"/>
  <c r="G232" i="3"/>
  <c r="AK7" i="3"/>
  <c r="Z7" i="3" a="1"/>
  <c r="Z7" i="3" s="1"/>
  <c r="Z8" i="3" a="1"/>
  <c r="Z8" i="3" s="1"/>
  <c r="Z11" i="3" a="1"/>
  <c r="Z11" i="3" s="1"/>
  <c r="AL13" i="3" a="1"/>
  <c r="AL13" i="3" s="1"/>
  <c r="Z15" i="3" a="1"/>
  <c r="Z15" i="3" s="1"/>
  <c r="AH16" i="3" a="1"/>
  <c r="AH16" i="3" s="1"/>
  <c r="AL17" i="3" a="1"/>
  <c r="AL17" i="3" s="1"/>
  <c r="Z19" i="3" a="1"/>
  <c r="Z19" i="3" s="1"/>
  <c r="AH20" i="3" a="1"/>
  <c r="AH20" i="3" s="1"/>
  <c r="AL21" i="3" a="1"/>
  <c r="AL21" i="3" s="1"/>
  <c r="Z23" i="3" a="1"/>
  <c r="Z23" i="3" s="1"/>
  <c r="H124" i="3" a="1"/>
  <c r="H124" i="3" s="1"/>
  <c r="H257" i="3" a="1"/>
  <c r="H257" i="3" s="1"/>
  <c r="AH13" i="3" a="1"/>
  <c r="AH13" i="3" s="1"/>
  <c r="AL18" i="3" a="1"/>
  <c r="AL18" i="3" s="1"/>
  <c r="Z20" i="3" a="1"/>
  <c r="Z20" i="3" s="1"/>
  <c r="AH21" i="3" a="1"/>
  <c r="AH21" i="3" s="1"/>
  <c r="Z24" i="3" a="1"/>
  <c r="Z24" i="3" s="1"/>
  <c r="H128" i="3" a="1"/>
  <c r="H128" i="3" s="1"/>
  <c r="P139" i="3"/>
  <c r="Q36" i="1" a="1"/>
  <c r="Q36" i="1" s="1"/>
  <c r="W36" i="1" s="1"/>
  <c r="Q6" i="1" a="1"/>
  <c r="Q6" i="1" s="1"/>
  <c r="W6" i="1" s="1"/>
  <c r="Q8" i="1" a="1"/>
  <c r="Q8" i="1" s="1"/>
  <c r="W8" i="1" s="1"/>
  <c r="Q9" i="1" a="1"/>
  <c r="Q9" i="1" s="1"/>
  <c r="W9" i="1" s="1"/>
  <c r="Q10" i="1" a="1"/>
  <c r="Q10" i="1" s="1"/>
  <c r="W10" i="1" s="1"/>
  <c r="P11" i="1"/>
  <c r="Q11" i="1" s="1" a="1"/>
  <c r="Q11" i="1" s="1"/>
  <c r="W11" i="1" s="1"/>
  <c r="P12" i="1"/>
  <c r="Q12" i="1" s="1" a="1"/>
  <c r="Q12" i="1" s="1"/>
  <c r="W12" i="1" s="1"/>
  <c r="P13" i="1"/>
  <c r="Q13" i="1" s="1" a="1"/>
  <c r="Q13" i="1" s="1"/>
  <c r="W13" i="1" s="1"/>
  <c r="P14" i="1"/>
  <c r="Q14" i="1" s="1" a="1"/>
  <c r="Q14" i="1" s="1"/>
  <c r="W14" i="1" s="1"/>
  <c r="P15" i="1"/>
  <c r="Q15" i="1" s="1" a="1"/>
  <c r="Q15" i="1" s="1"/>
  <c r="W15" i="1" s="1"/>
  <c r="P16" i="1"/>
  <c r="Q16" i="1" s="1" a="1"/>
  <c r="Q16" i="1" s="1"/>
  <c r="W16" i="1" s="1"/>
  <c r="P17" i="1"/>
  <c r="Q17" i="1" s="1" a="1"/>
  <c r="Q17" i="1" s="1"/>
  <c r="W17" i="1" s="1"/>
  <c r="P18" i="1"/>
  <c r="Q18" i="1" s="1" a="1"/>
  <c r="Q18" i="1" s="1"/>
  <c r="W18" i="1" s="1"/>
  <c r="P19" i="1"/>
  <c r="Q19" i="1" s="1" a="1"/>
  <c r="Q19" i="1" s="1"/>
  <c r="W19" i="1" s="1"/>
  <c r="P20" i="1"/>
  <c r="Q20" i="1" s="1" a="1"/>
  <c r="Q20" i="1" s="1"/>
  <c r="W20" i="1" s="1"/>
  <c r="P21" i="1"/>
  <c r="Q21" i="1" s="1" a="1"/>
  <c r="Q21" i="1" s="1"/>
  <c r="W21" i="1" s="1"/>
  <c r="P22" i="1"/>
  <c r="Q22" i="1" s="1" a="1"/>
  <c r="Q22" i="1" s="1"/>
  <c r="W22" i="1" s="1"/>
  <c r="P23" i="1"/>
  <c r="Q23" i="1" s="1" a="1"/>
  <c r="Q23" i="1" s="1"/>
  <c r="W23" i="1" s="1"/>
  <c r="P24" i="1"/>
  <c r="Q24" i="1" s="1" a="1"/>
  <c r="Q24" i="1" s="1"/>
  <c r="W24" i="1" s="1"/>
  <c r="P25" i="1"/>
  <c r="Q25" i="1" s="1" a="1"/>
  <c r="Q25" i="1" s="1"/>
  <c r="W25" i="1" s="1"/>
  <c r="P26" i="1"/>
  <c r="Q26" i="1" s="1" a="1"/>
  <c r="Q26" i="1" s="1"/>
  <c r="W26" i="1" s="1"/>
  <c r="P27" i="1"/>
  <c r="Q27" i="1" s="1" a="1"/>
  <c r="Q27" i="1" s="1"/>
  <c r="W27" i="1" s="1"/>
  <c r="P28" i="1"/>
  <c r="Q28" i="1" s="1" a="1"/>
  <c r="Q28" i="1" s="1"/>
  <c r="W28" i="1" s="1"/>
  <c r="P29" i="1"/>
  <c r="Q29" i="1" s="1" a="1"/>
  <c r="Q29" i="1" s="1"/>
  <c r="W29" i="1" s="1"/>
  <c r="P30" i="1"/>
  <c r="Q30" i="1" s="1" a="1"/>
  <c r="Q30" i="1" s="1"/>
  <c r="W30" i="1" s="1"/>
  <c r="P31" i="1"/>
  <c r="Q31" i="1" s="1" a="1"/>
  <c r="Q31" i="1" s="1"/>
  <c r="W31" i="1" s="1"/>
  <c r="P32" i="1"/>
  <c r="Q32" i="1" s="1" a="1"/>
  <c r="Q32" i="1" s="1"/>
  <c r="W32" i="1" s="1"/>
  <c r="P33" i="1"/>
  <c r="Q33" i="1" s="1" a="1"/>
  <c r="Q33" i="1" s="1"/>
  <c r="W33" i="1" s="1"/>
  <c r="P34" i="1"/>
  <c r="Q34" i="1" s="1" a="1"/>
  <c r="Q34" i="1" s="1"/>
  <c r="W34" i="1" s="1"/>
  <c r="P35" i="1"/>
  <c r="Q35" i="1" s="1" a="1"/>
  <c r="Q35" i="1" s="1"/>
  <c r="W35" i="1" s="1"/>
  <c r="Q37" i="1" a="1"/>
  <c r="Q37" i="1" s="1"/>
  <c r="W37" i="1" s="1"/>
  <c r="Q38" i="1" a="1"/>
  <c r="Q38" i="1" s="1"/>
  <c r="W38" i="1" s="1"/>
  <c r="Q39" i="1" a="1"/>
  <c r="Q39" i="1" s="1"/>
  <c r="W39" i="1" s="1"/>
  <c r="Q40" i="1" a="1"/>
  <c r="Q40" i="1" s="1"/>
  <c r="W40" i="1" s="1"/>
  <c r="Q41" i="1" a="1"/>
  <c r="Q41" i="1" s="1"/>
  <c r="W41" i="1" s="1"/>
  <c r="Q42" i="1" a="1"/>
  <c r="Q42" i="1" s="1"/>
  <c r="W42" i="1" s="1"/>
  <c r="Q43" i="1" a="1"/>
  <c r="Q43" i="1" s="1"/>
  <c r="W43" i="1" s="1"/>
  <c r="Q44" i="1" a="1"/>
  <c r="Q44" i="1" s="1"/>
  <c r="W44" i="1" s="1"/>
  <c r="Q45" i="1" a="1"/>
  <c r="Q45" i="1" s="1"/>
  <c r="W45" i="1" s="1"/>
  <c r="Q46" i="1" a="1"/>
  <c r="Q46" i="1" s="1"/>
  <c r="W46" i="1" s="1"/>
  <c r="Q47" i="1" a="1"/>
  <c r="Q47" i="1" s="1"/>
  <c r="W47" i="1" s="1"/>
  <c r="Q48" i="1" a="1"/>
  <c r="Q48" i="1" s="1"/>
  <c r="W48" i="1" s="1"/>
  <c r="Q49" i="1" a="1"/>
  <c r="Q49" i="1" s="1"/>
  <c r="W49" i="1" s="1"/>
  <c r="Q50" i="1" a="1"/>
  <c r="Q50" i="1" s="1"/>
  <c r="W50" i="1" s="1"/>
  <c r="P51" i="1"/>
  <c r="Q51" i="1" s="1" a="1"/>
  <c r="Q51" i="1" s="1"/>
  <c r="W51" i="1" s="1"/>
  <c r="P52" i="1"/>
  <c r="Q52" i="1" s="1" a="1"/>
  <c r="Q52" i="1" s="1"/>
  <c r="W52" i="1" s="1"/>
  <c r="P53" i="1"/>
  <c r="Q53" i="1" s="1" a="1"/>
  <c r="Q53" i="1" s="1"/>
  <c r="W53" i="1" s="1"/>
  <c r="P54" i="1"/>
  <c r="Q54" i="1" s="1" a="1"/>
  <c r="Q54" i="1" s="1"/>
  <c r="W54" i="1" s="1"/>
  <c r="P55" i="1"/>
  <c r="Q55" i="1" s="1" a="1"/>
  <c r="Q55" i="1" s="1"/>
  <c r="W55" i="1" s="1"/>
  <c r="P56" i="1"/>
  <c r="Q56" i="1" s="1" a="1"/>
  <c r="Q56" i="1" s="1"/>
  <c r="W56" i="1" s="1"/>
  <c r="P57" i="1"/>
  <c r="Q57" i="1" s="1" a="1"/>
  <c r="Q57" i="1" s="1"/>
  <c r="W57" i="1" s="1"/>
  <c r="P58" i="1"/>
  <c r="Q58" i="1" s="1" a="1"/>
  <c r="Q58" i="1" s="1"/>
  <c r="W58" i="1" s="1"/>
  <c r="P59" i="1"/>
  <c r="Q59" i="1" s="1" a="1"/>
  <c r="Q59" i="1" s="1"/>
  <c r="W59" i="1" s="1"/>
  <c r="P60" i="1"/>
  <c r="Q60" i="1" s="1" a="1"/>
  <c r="Q60" i="1" s="1"/>
  <c r="W60" i="1" s="1"/>
  <c r="P61" i="1"/>
  <c r="Q61" i="1" s="1" a="1"/>
  <c r="Q61" i="1" s="1"/>
  <c r="W61" i="1" s="1"/>
  <c r="P62" i="1"/>
  <c r="Q62" i="1" s="1" a="1"/>
  <c r="Q62" i="1" s="1"/>
  <c r="W62" i="1" s="1"/>
  <c r="P63" i="1"/>
  <c r="Q63" i="1" s="1" a="1"/>
  <c r="Q63" i="1" s="1"/>
  <c r="W63" i="1" s="1"/>
  <c r="P64" i="1"/>
  <c r="Q64" i="1" s="1" a="1"/>
  <c r="Q64" i="1" s="1"/>
  <c r="W64" i="1" s="1"/>
  <c r="P65" i="1"/>
  <c r="Q65" i="1" s="1" a="1"/>
  <c r="Q65" i="1" s="1"/>
  <c r="W65" i="1" s="1"/>
  <c r="P66" i="1"/>
  <c r="Q66" i="1" s="1" a="1"/>
  <c r="Q66" i="1" s="1"/>
  <c r="W66" i="1" s="1"/>
  <c r="P67" i="1"/>
  <c r="Q67" i="1" s="1" a="1"/>
  <c r="Q67" i="1" s="1"/>
  <c r="W67" i="1" s="1"/>
  <c r="P68" i="1"/>
  <c r="Q68" i="1" s="1" a="1"/>
  <c r="Q68" i="1" s="1"/>
  <c r="W68" i="1" s="1"/>
  <c r="P69" i="1"/>
  <c r="Q69" i="1" s="1" a="1"/>
  <c r="Q69" i="1" s="1"/>
  <c r="W69" i="1" s="1"/>
  <c r="P70" i="1"/>
  <c r="Q70" i="1" s="1" a="1"/>
  <c r="Q70" i="1" s="1"/>
  <c r="W70" i="1" s="1"/>
  <c r="P71" i="1"/>
  <c r="Q71" i="1" s="1" a="1"/>
  <c r="Q71" i="1" s="1"/>
  <c r="W71" i="1" s="1"/>
  <c r="P72" i="1"/>
  <c r="P73" i="1"/>
  <c r="Q73" i="1" s="1" a="1"/>
  <c r="Q73" i="1" s="1"/>
  <c r="W73" i="1" s="1"/>
  <c r="P74" i="1"/>
  <c r="Q74" i="1" s="1" a="1"/>
  <c r="Q74" i="1" s="1"/>
  <c r="W74" i="1" s="1"/>
  <c r="P75" i="1"/>
  <c r="Q75" i="1" s="1" a="1"/>
  <c r="Q75" i="1" s="1"/>
  <c r="W75" i="1" s="1"/>
  <c r="P76" i="1"/>
  <c r="Q76" i="1" s="1" a="1"/>
  <c r="Q76" i="1" s="1"/>
  <c r="W76" i="1" s="1"/>
  <c r="P77" i="1"/>
  <c r="Q77" i="1" s="1" a="1"/>
  <c r="Q77" i="1" s="1"/>
  <c r="W77" i="1" s="1"/>
  <c r="P78" i="1"/>
  <c r="Q78" i="1" s="1" a="1"/>
  <c r="Q78" i="1" s="1"/>
  <c r="W78" i="1" s="1"/>
  <c r="P79" i="1"/>
  <c r="Q79" i="1" s="1" a="1"/>
  <c r="Q79" i="1" s="1"/>
  <c r="W79" i="1" s="1"/>
  <c r="P80" i="1"/>
  <c r="Q80" i="1" s="1" a="1"/>
  <c r="Q80" i="1" s="1"/>
  <c r="W80" i="1" s="1"/>
  <c r="P81" i="1"/>
  <c r="Q81" i="1" s="1" a="1"/>
  <c r="Q81" i="1" s="1"/>
  <c r="W81" i="1" s="1"/>
  <c r="P82" i="1"/>
  <c r="Q82" i="1" s="1" a="1"/>
  <c r="Q82" i="1" s="1"/>
  <c r="W82" i="1" s="1"/>
  <c r="P83" i="1"/>
  <c r="Q83" i="1" s="1" a="1"/>
  <c r="Q83" i="1" s="1"/>
  <c r="W83" i="1" s="1"/>
  <c r="P84" i="1"/>
  <c r="Q84" i="1" s="1" a="1"/>
  <c r="Q84" i="1" s="1"/>
  <c r="W84" i="1" s="1"/>
  <c r="P85" i="1"/>
  <c r="Q85" i="1" s="1" a="1"/>
  <c r="Q85" i="1" s="1"/>
  <c r="W85" i="1" s="1"/>
  <c r="P86" i="1"/>
  <c r="Q86" i="1" s="1" a="1"/>
  <c r="Q86" i="1" s="1"/>
  <c r="W86" i="1" s="1"/>
  <c r="P87" i="1"/>
  <c r="Q87" i="1" s="1" a="1"/>
  <c r="Q87" i="1" s="1"/>
  <c r="W87" i="1" s="1"/>
  <c r="P88" i="1"/>
  <c r="Q88" i="1" s="1" a="1"/>
  <c r="Q88" i="1" s="1"/>
  <c r="W88" i="1" s="1"/>
  <c r="P89" i="1"/>
  <c r="Q89" i="1" s="1" a="1"/>
  <c r="Q89" i="1" s="1"/>
  <c r="W89" i="1" s="1"/>
  <c r="P90" i="1"/>
  <c r="Q90" i="1" s="1" a="1"/>
  <c r="Q90" i="1" s="1"/>
  <c r="W90" i="1" s="1"/>
  <c r="Q91" i="1" a="1"/>
  <c r="Q91" i="1" s="1"/>
  <c r="W91" i="1" s="1"/>
  <c r="P92" i="1"/>
  <c r="Q92" i="1" s="1" a="1"/>
  <c r="Q92" i="1" s="1"/>
  <c r="W92" i="1" s="1"/>
  <c r="P93" i="1"/>
  <c r="Q93" i="1" s="1" a="1"/>
  <c r="Q93" i="1" s="1"/>
  <c r="W93" i="1" s="1"/>
  <c r="P94" i="1"/>
  <c r="Q94" i="1" s="1" a="1"/>
  <c r="Q94" i="1" s="1"/>
  <c r="W94" i="1" s="1"/>
  <c r="P95" i="1"/>
  <c r="Q95" i="1" s="1" a="1"/>
  <c r="Q95" i="1" s="1"/>
  <c r="W95" i="1" s="1"/>
  <c r="P96" i="1"/>
  <c r="Q96" i="1" s="1" a="1"/>
  <c r="Q96" i="1" s="1"/>
  <c r="W96" i="1" s="1"/>
  <c r="P97" i="1"/>
  <c r="Q97" i="1" s="1" a="1"/>
  <c r="Q97" i="1" s="1"/>
  <c r="W97" i="1" s="1"/>
  <c r="P98" i="1"/>
  <c r="Q98" i="1" s="1" a="1"/>
  <c r="Q98" i="1" s="1"/>
  <c r="W98" i="1" s="1"/>
  <c r="P99" i="1"/>
  <c r="Q99" i="1" s="1" a="1"/>
  <c r="Q99" i="1" s="1"/>
  <c r="W99" i="1" s="1"/>
  <c r="P100" i="1"/>
  <c r="Q100" i="1" s="1" a="1"/>
  <c r="Q100" i="1" s="1"/>
  <c r="W100" i="1" s="1"/>
  <c r="P101" i="1"/>
  <c r="Q101" i="1" s="1" a="1"/>
  <c r="Q101" i="1" s="1"/>
  <c r="W101" i="1" s="1"/>
  <c r="P102" i="1"/>
  <c r="Q102" i="1" s="1" a="1"/>
  <c r="Q102" i="1" s="1"/>
  <c r="W102" i="1" s="1"/>
  <c r="P103" i="1"/>
  <c r="Q103" i="1" s="1" a="1"/>
  <c r="Q103" i="1" s="1"/>
  <c r="W103" i="1" s="1"/>
  <c r="P104" i="1"/>
  <c r="Q104" i="1" s="1" a="1"/>
  <c r="Q104" i="1" s="1"/>
  <c r="W104"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Q72" i="1" a="1"/>
  <c r="Q72" i="1" s="1"/>
  <c r="W72" i="1" s="1"/>
  <c r="R72" i="1" a="1"/>
  <c r="R72" i="1" s="1"/>
  <c r="R73" i="1" a="1"/>
  <c r="R73" i="1" s="1"/>
  <c r="R74" i="1" a="1"/>
  <c r="R74" i="1" s="1"/>
  <c r="R75" i="1" a="1"/>
  <c r="R75" i="1" s="1"/>
  <c r="R76" i="1" a="1"/>
  <c r="R76" i="1" s="1"/>
  <c r="R77" i="1" a="1"/>
  <c r="R77" i="1" s="1"/>
  <c r="R78" i="1" a="1"/>
  <c r="R78" i="1" s="1"/>
  <c r="R79" i="1" a="1"/>
  <c r="R79" i="1" s="1"/>
  <c r="AE103" i="1"/>
  <c r="AE100" i="1"/>
  <c r="AE99" i="1"/>
  <c r="AE92" i="1"/>
  <c r="AE84" i="1"/>
  <c r="AE83" i="1"/>
  <c r="AE25" i="1"/>
  <c r="AE21" i="1"/>
  <c r="AE20" i="1"/>
  <c r="AE17" i="1"/>
  <c r="AE16" i="1"/>
  <c r="AE5" i="1"/>
  <c r="AE88" i="1"/>
  <c r="AE87" i="1"/>
  <c r="AE28" i="1"/>
  <c r="AE13" i="1"/>
  <c r="AE12" i="1"/>
  <c r="AE96" i="1"/>
  <c r="AE91" i="1"/>
  <c r="AE9" i="1"/>
  <c r="AE8" i="1"/>
  <c r="Y604" i="1"/>
  <c r="Y603" i="1"/>
  <c r="Y616" i="1"/>
  <c r="Y617" i="1"/>
  <c r="Y628" i="1"/>
  <c r="Y629" i="1"/>
  <c r="Z641" i="1"/>
  <c r="Y642" i="1"/>
  <c r="AB404" i="1"/>
  <c r="AB448" i="1" s="1" a="1"/>
  <c r="AB448" i="1" s="1"/>
  <c r="AE95" i="1"/>
  <c r="AE93" i="1"/>
  <c r="AE22" i="1"/>
  <c r="AE18" i="1"/>
  <c r="AE14" i="1"/>
  <c r="AE10" i="1"/>
  <c r="AE6" i="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5" i="1" a="1"/>
  <c r="U5" i="1" s="1"/>
  <c r="R7" i="1" a="1"/>
  <c r="R7" i="1" s="1"/>
  <c r="R8" i="1" a="1"/>
  <c r="R8" i="1" s="1"/>
  <c r="R9" i="1" a="1"/>
  <c r="R9"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80" i="1" a="1"/>
  <c r="R80" i="1" s="1"/>
  <c r="R6" i="1" a="1"/>
  <c r="R6" i="1" s="1"/>
  <c r="R10" i="1" a="1"/>
  <c r="R10" i="1" s="1"/>
  <c r="R11" i="1" a="1"/>
  <c r="R11" i="1" s="1"/>
  <c r="R12" i="1" a="1"/>
  <c r="R12" i="1" s="1"/>
  <c r="R13" i="1" a="1"/>
  <c r="R13" i="1" s="1"/>
  <c r="R14" i="1" a="1"/>
  <c r="R14" i="1" s="1"/>
  <c r="F118" i="1"/>
  <c r="G121" i="1"/>
  <c r="AA773" i="1" s="1"/>
  <c r="G122" i="1"/>
  <c r="AA774" i="1" s="1"/>
  <c r="G124" i="1"/>
  <c r="G143" i="1"/>
  <c r="G144" i="1"/>
  <c r="G146" i="1"/>
  <c r="G147" i="1" s="1"/>
  <c r="G148" i="1" s="1"/>
  <c r="G149" i="1" s="1"/>
  <c r="G150" i="1" s="1"/>
  <c r="G151" i="1" s="1"/>
  <c r="G152" i="1" s="1"/>
  <c r="G153" i="1" s="1"/>
  <c r="G154" i="1" s="1"/>
  <c r="G155" i="1" s="1"/>
  <c r="G156" i="1" s="1"/>
  <c r="G157" i="1" s="1"/>
  <c r="G158" i="1" s="1"/>
  <c r="G159" i="1" s="1"/>
  <c r="G160" i="1" s="1"/>
  <c r="G161" i="1" s="1"/>
  <c r="AH517" i="1"/>
  <c r="AG517" i="1"/>
  <c r="H105" i="1"/>
  <c r="H106" i="1" s="1"/>
  <c r="G235" i="1"/>
  <c r="G236" i="1" s="1"/>
  <c r="P236" i="1" s="1" a="1"/>
  <c r="P236" i="1" s="1"/>
  <c r="P263" i="1" s="1" a="1"/>
  <c r="P263" i="1" s="1"/>
  <c r="G262" i="1"/>
  <c r="G263" i="1" s="1"/>
  <c r="G264" i="1" s="1"/>
  <c r="G265" i="1" s="1"/>
  <c r="G266" i="1" s="1"/>
  <c r="G267" i="1" s="1"/>
  <c r="G268" i="1" s="1"/>
  <c r="G269" i="1" s="1"/>
  <c r="G270" i="1" s="1"/>
  <c r="G271" i="1" s="1"/>
  <c r="G272" i="1" s="1"/>
  <c r="G273" i="1" s="1"/>
  <c r="G274" i="1" s="1"/>
  <c r="G275" i="1" s="1"/>
  <c r="G276" i="1" s="1"/>
  <c r="G277" i="1" s="1"/>
  <c r="G278" i="1" s="1"/>
  <c r="G279" i="1" s="1"/>
  <c r="G280" i="1" s="1"/>
  <c r="G281" i="1" s="1"/>
  <c r="R5" i="1" a="1"/>
  <c r="R5" i="1" s="1"/>
  <c r="R81" i="1" a="1"/>
  <c r="R81" i="1" s="1"/>
  <c r="R82" i="1" a="1"/>
  <c r="R82" i="1" s="1"/>
  <c r="R83" i="1" a="1"/>
  <c r="R83"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H121" i="1"/>
  <c r="H122" i="1"/>
  <c r="H143" i="1"/>
  <c r="H144" i="1"/>
  <c r="G312" i="1"/>
  <c r="G313" i="1" s="1"/>
  <c r="G314" i="1" s="1"/>
  <c r="G315" i="1" s="1"/>
  <c r="G316" i="1" s="1"/>
  <c r="G317" i="1" s="1"/>
  <c r="G318" i="1" s="1"/>
  <c r="G319" i="1" s="1"/>
  <c r="G320" i="1" s="1"/>
  <c r="G321" i="1" s="1"/>
  <c r="G322" i="1" s="1"/>
  <c r="G323" i="1" s="1"/>
  <c r="G324" i="1" s="1"/>
  <c r="G325" i="1" s="1"/>
  <c r="G326" i="1" s="1"/>
  <c r="G333" i="1"/>
  <c r="G334" i="1" s="1"/>
  <c r="G335" i="1" s="1"/>
  <c r="G336" i="1" s="1"/>
  <c r="G337" i="1" s="1"/>
  <c r="G338" i="1" s="1"/>
  <c r="G339" i="1" s="1"/>
  <c r="G340" i="1" s="1"/>
  <c r="G341" i="1" s="1"/>
  <c r="G342" i="1" s="1"/>
  <c r="G343" i="1" s="1"/>
  <c r="G344" i="1" s="1"/>
  <c r="G345" i="1" s="1"/>
  <c r="G346" i="1" s="1"/>
  <c r="G347" i="1" s="1"/>
  <c r="G348" i="1" s="1"/>
  <c r="G162" i="1"/>
  <c r="G166" i="1"/>
  <c r="H166" i="1"/>
  <c r="G167" i="1"/>
  <c r="H167" i="1"/>
  <c r="G169" i="1"/>
  <c r="G170" i="1" s="1"/>
  <c r="G171" i="1" s="1"/>
  <c r="G172" i="1" s="1"/>
  <c r="G173" i="1" s="1"/>
  <c r="G174" i="1" s="1"/>
  <c r="G175" i="1" s="1"/>
  <c r="G176" i="1" s="1"/>
  <c r="G177" i="1" s="1"/>
  <c r="G178" i="1" s="1"/>
  <c r="G179" i="1" s="1"/>
  <c r="G180" i="1" s="1"/>
  <c r="G181" i="1" s="1"/>
  <c r="G182" i="1" s="1"/>
  <c r="G183" i="1" s="1"/>
  <c r="G185" i="1"/>
  <c r="G189" i="1"/>
  <c r="H189" i="1"/>
  <c r="G190" i="1"/>
  <c r="H190" i="1"/>
  <c r="G192" i="1"/>
  <c r="G193" i="1" s="1"/>
  <c r="G194" i="1" s="1"/>
  <c r="G195" i="1" s="1"/>
  <c r="G196" i="1" s="1"/>
  <c r="G197" i="1" s="1"/>
  <c r="G198" i="1" s="1"/>
  <c r="G199" i="1" s="1"/>
  <c r="G200" i="1" s="1"/>
  <c r="G201" i="1" s="1"/>
  <c r="G202" i="1" s="1"/>
  <c r="G203" i="1" s="1"/>
  <c r="G204" i="1" s="1"/>
  <c r="G205" i="1" s="1"/>
  <c r="G206" i="1" s="1"/>
  <c r="G207" i="1" s="1"/>
  <c r="G208" i="1"/>
  <c r="H212" i="1"/>
  <c r="H213" i="1"/>
  <c r="D224" i="1"/>
  <c r="H232" i="1"/>
  <c r="H233" i="1"/>
  <c r="G255" i="1"/>
  <c r="H259" i="1"/>
  <c r="H260" i="1"/>
  <c r="G282" i="1"/>
  <c r="G285" i="1"/>
  <c r="H286" i="1"/>
  <c r="H287" i="1"/>
  <c r="F297" i="1"/>
  <c r="G297" i="1"/>
  <c r="D306" i="1"/>
  <c r="G309" i="1"/>
  <c r="H309" i="1"/>
  <c r="G310" i="1"/>
  <c r="H310" i="1"/>
  <c r="G330" i="1"/>
  <c r="H330" i="1"/>
  <c r="G331" i="1"/>
  <c r="H331" i="1"/>
  <c r="G349" i="1"/>
  <c r="G353" i="1"/>
  <c r="H353" i="1"/>
  <c r="G354" i="1"/>
  <c r="H354" i="1"/>
  <c r="G356" i="1"/>
  <c r="G357" i="1" s="1"/>
  <c r="G358" i="1" s="1"/>
  <c r="G359" i="1" s="1"/>
  <c r="G360" i="1" s="1"/>
  <c r="G361" i="1" s="1"/>
  <c r="G362" i="1" s="1"/>
  <c r="G363" i="1" s="1"/>
  <c r="G364" i="1" s="1"/>
  <c r="G365" i="1" s="1"/>
  <c r="G366" i="1" s="1"/>
  <c r="G367" i="1" s="1"/>
  <c r="G368" i="1" s="1"/>
  <c r="G369" i="1" s="1"/>
  <c r="G370" i="1" s="1"/>
  <c r="G371" i="1" s="1"/>
  <c r="G375" i="1"/>
  <c r="H375" i="1"/>
  <c r="G376" i="1"/>
  <c r="H376" i="1"/>
  <c r="G378" i="1"/>
  <c r="G379" i="1" s="1"/>
  <c r="G380" i="1" s="1"/>
  <c r="G381" i="1" s="1"/>
  <c r="G382" i="1" s="1"/>
  <c r="G383" i="1" s="1"/>
  <c r="G384" i="1" s="1"/>
  <c r="G385" i="1" s="1"/>
  <c r="G386" i="1" s="1"/>
  <c r="G387" i="1" s="1"/>
  <c r="G388" i="1" s="1"/>
  <c r="G389" i="1" s="1"/>
  <c r="G390" i="1" s="1"/>
  <c r="G391" i="1" s="1"/>
  <c r="G392" i="1" s="1"/>
  <c r="G393" i="1" s="1"/>
  <c r="AA396" i="1"/>
  <c r="AC398" i="1"/>
  <c r="AA401" i="1"/>
  <c r="AA402" i="1"/>
  <c r="AA423" i="1"/>
  <c r="AA424" i="1"/>
  <c r="AA445" i="1"/>
  <c r="AA446" i="1"/>
  <c r="AB446" i="1"/>
  <c r="AC446" i="1"/>
  <c r="AD446" i="1"/>
  <c r="AE446" i="1"/>
  <c r="AF446" i="1"/>
  <c r="AG446" i="1"/>
  <c r="AH446" i="1"/>
  <c r="AI446" i="1"/>
  <c r="AJ446" i="1"/>
  <c r="AK446" i="1"/>
  <c r="AL446" i="1"/>
  <c r="AM446" i="1"/>
  <c r="AA466" i="1"/>
  <c r="AA467" i="1"/>
  <c r="AA468" i="1"/>
  <c r="AA489" i="1"/>
  <c r="AC491" i="1"/>
  <c r="AA494" i="1"/>
  <c r="AA495" i="1"/>
  <c r="AA516" i="1"/>
  <c r="AA517" i="1"/>
  <c r="AB517" i="1"/>
  <c r="AC517" i="1"/>
  <c r="AD517" i="1"/>
  <c r="AE517" i="1"/>
  <c r="AF517" i="1"/>
  <c r="AI517" i="1"/>
  <c r="AJ517" i="1"/>
  <c r="AK517" i="1"/>
  <c r="AL517" i="1"/>
  <c r="AM517" i="1"/>
  <c r="AA538" i="1"/>
  <c r="AA539" i="1"/>
  <c r="AB539" i="1"/>
  <c r="AC539" i="1"/>
  <c r="AD539" i="1"/>
  <c r="AE539" i="1"/>
  <c r="AF539" i="1"/>
  <c r="AG539" i="1"/>
  <c r="AH539" i="1"/>
  <c r="AI539" i="1"/>
  <c r="AJ539" i="1"/>
  <c r="AK539" i="1"/>
  <c r="AL539" i="1"/>
  <c r="AM539" i="1"/>
  <c r="AA559" i="1"/>
  <c r="AA560" i="1"/>
  <c r="AA561" i="1"/>
  <c r="AB561" i="1"/>
  <c r="AC561" i="1"/>
  <c r="AD561" i="1"/>
  <c r="AE561" i="1"/>
  <c r="AF561" i="1"/>
  <c r="AG561" i="1"/>
  <c r="AH561" i="1"/>
  <c r="AI561" i="1"/>
  <c r="AJ561" i="1"/>
  <c r="AK561" i="1"/>
  <c r="AL561" i="1"/>
  <c r="AM561" i="1"/>
  <c r="Y582" i="1"/>
  <c r="Y590" i="1"/>
  <c r="AS590" i="1"/>
  <c r="Y591" i="1"/>
  <c r="AS591" i="1"/>
  <c r="AS603" i="1"/>
  <c r="AS604" i="1"/>
  <c r="AS616" i="1"/>
  <c r="AS617" i="1"/>
  <c r="AS627" i="1"/>
  <c r="AS628" i="1"/>
  <c r="AA793" i="1"/>
  <c r="AA845" i="1"/>
  <c r="AC876" i="1"/>
  <c r="AA881" i="1"/>
  <c r="H108" i="1"/>
  <c r="H109" i="1"/>
  <c r="R84" i="1" a="1"/>
  <c r="R84" i="1" s="1"/>
  <c r="P234" i="1" a="1"/>
  <c r="P234" i="1" s="1"/>
  <c r="H234" i="1" a="1"/>
  <c r="H234" i="1" s="1"/>
  <c r="H261" i="1" s="1" a="1"/>
  <c r="H261" i="1" s="1"/>
  <c r="P349" i="1"/>
  <c r="AE97" i="1"/>
  <c r="AE102" i="1"/>
  <c r="AE98" i="1"/>
  <c r="AE94" i="1"/>
  <c r="AE90" i="1"/>
  <c r="AE86" i="1"/>
  <c r="AE7" i="1"/>
  <c r="AE26" i="1"/>
  <c r="AE104" i="1"/>
  <c r="AE101" i="1"/>
  <c r="AE85" i="1"/>
  <c r="AE89" i="1"/>
  <c r="AE27" i="1"/>
  <c r="AE23" i="1"/>
  <c r="AE19" i="1"/>
  <c r="AE15" i="1"/>
  <c r="AE11" i="1"/>
  <c r="AE24" i="1"/>
  <c r="M232" i="3" l="1" a="1"/>
  <c r="M232" i="3" s="1"/>
  <c r="M259" i="3" s="1" a="1"/>
  <c r="M259" i="3" s="1"/>
  <c r="N232" i="3" a="1"/>
  <c r="N232" i="3" s="1"/>
  <c r="N259" i="3" s="1" a="1"/>
  <c r="N259" i="3" s="1"/>
  <c r="O232" i="3" a="1"/>
  <c r="O232" i="3" s="1"/>
  <c r="O259" i="3" s="1" a="1"/>
  <c r="O259" i="3" s="1"/>
  <c r="J128" i="3" a="1"/>
  <c r="J128" i="3" s="1"/>
  <c r="J331" i="3" s="1" a="1"/>
  <c r="J331" i="3" s="1"/>
  <c r="J193" i="3" s="1"/>
  <c r="N128" i="3" a="1"/>
  <c r="N128" i="3" s="1"/>
  <c r="L129" i="3" a="1"/>
  <c r="L129" i="3" s="1"/>
  <c r="N129" i="3" a="1"/>
  <c r="N129" i="3" s="1"/>
  <c r="N311" i="3" s="1" a="1"/>
  <c r="N311" i="3" s="1"/>
  <c r="O129" i="3" a="1"/>
  <c r="O129" i="3" s="1"/>
  <c r="O311" i="3" s="1" a="1"/>
  <c r="O311" i="3" s="1"/>
  <c r="O258" i="3" a="1"/>
  <c r="O258" i="3" s="1"/>
  <c r="I129" i="3" a="1"/>
  <c r="I129" i="3" s="1"/>
  <c r="M128" i="3" a="1"/>
  <c r="M128" i="3" s="1"/>
  <c r="M129" i="3" a="1"/>
  <c r="M129" i="3" s="1"/>
  <c r="M172" i="3" s="1" a="1"/>
  <c r="M172" i="3" s="1"/>
  <c r="O128" i="3" a="1"/>
  <c r="O128" i="3" s="1"/>
  <c r="N258" i="3" a="1"/>
  <c r="N258" i="3" s="1"/>
  <c r="M258" i="3" a="1"/>
  <c r="M258" i="3" s="1"/>
  <c r="M305" i="3" a="1"/>
  <c r="M305" i="3" s="1"/>
  <c r="M326" i="3" a="1"/>
  <c r="M326" i="3" s="1"/>
  <c r="M188" i="3" s="1"/>
  <c r="M166" i="3" a="1"/>
  <c r="M166" i="3" s="1"/>
  <c r="M348" i="3"/>
  <c r="N332" i="3" a="1"/>
  <c r="N332" i="3" s="1"/>
  <c r="N172" i="3" a="1"/>
  <c r="N172" i="3" s="1"/>
  <c r="N194" i="3"/>
  <c r="M309" i="3" a="1"/>
  <c r="M309" i="3" s="1"/>
  <c r="M148" i="3" s="1" a="1"/>
  <c r="M148" i="3" s="1"/>
  <c r="M330" i="3" a="1"/>
  <c r="M330" i="3" s="1"/>
  <c r="M192" i="3"/>
  <c r="M170" i="3" a="1"/>
  <c r="M170" i="3" s="1"/>
  <c r="O189" i="3"/>
  <c r="O145" i="3" a="1"/>
  <c r="O145" i="3" s="1"/>
  <c r="O306" i="3" a="1"/>
  <c r="O306" i="3" s="1"/>
  <c r="O167" i="3" a="1"/>
  <c r="O167" i="3" s="1"/>
  <c r="O327" i="3" a="1"/>
  <c r="O327" i="3" s="1"/>
  <c r="O349" i="3"/>
  <c r="O370" i="3"/>
  <c r="O172" i="3" a="1"/>
  <c r="O172" i="3" s="1"/>
  <c r="N307" i="3" a="1"/>
  <c r="N307" i="3" s="1"/>
  <c r="N328" i="3" a="1"/>
  <c r="N328" i="3" s="1"/>
  <c r="N350" i="3"/>
  <c r="N371" i="3"/>
  <c r="N190" i="3"/>
  <c r="N146" i="3" a="1"/>
  <c r="N146" i="3" s="1"/>
  <c r="N168" i="3" a="1"/>
  <c r="N168" i="3" s="1"/>
  <c r="M310" i="3" a="1"/>
  <c r="M310" i="3" s="1"/>
  <c r="M190" i="3"/>
  <c r="M371" i="3"/>
  <c r="M307" i="3" a="1"/>
  <c r="M307" i="3" s="1"/>
  <c r="M328" i="3" a="1"/>
  <c r="M328" i="3" s="1"/>
  <c r="M350" i="3"/>
  <c r="M146" i="3" a="1"/>
  <c r="M146" i="3" s="1"/>
  <c r="M168" i="3" a="1"/>
  <c r="M168" i="3" s="1"/>
  <c r="M311" i="3" a="1"/>
  <c r="M311" i="3" s="1"/>
  <c r="M150" i="3" s="1" a="1"/>
  <c r="M150" i="3" s="1"/>
  <c r="M332" i="3" a="1"/>
  <c r="M332" i="3" s="1"/>
  <c r="M194" i="3" s="1"/>
  <c r="O305" i="3" a="1"/>
  <c r="O305" i="3" s="1"/>
  <c r="O326" i="3" a="1"/>
  <c r="O326" i="3" s="1"/>
  <c r="O188" i="3" s="1"/>
  <c r="O166" i="3" a="1"/>
  <c r="O166" i="3" s="1"/>
  <c r="O331" i="3" a="1"/>
  <c r="O331" i="3" s="1"/>
  <c r="O149" i="3" s="1" a="1"/>
  <c r="O149" i="3" s="1"/>
  <c r="O171" i="3" a="1"/>
  <c r="O171" i="3" s="1"/>
  <c r="O310" i="3" a="1"/>
  <c r="O310" i="3" s="1"/>
  <c r="O193" i="3"/>
  <c r="N306" i="3" a="1"/>
  <c r="N306" i="3" s="1"/>
  <c r="N327" i="3" a="1"/>
  <c r="N327" i="3" s="1"/>
  <c r="N349" i="3"/>
  <c r="N370" i="3"/>
  <c r="N167" i="3" a="1"/>
  <c r="N167" i="3" s="1"/>
  <c r="N189" i="3"/>
  <c r="N145" i="3" a="1"/>
  <c r="N145" i="3" s="1"/>
  <c r="O350" i="3"/>
  <c r="O307" i="3" a="1"/>
  <c r="O307" i="3" s="1"/>
  <c r="O328" i="3" a="1"/>
  <c r="O328" i="3" s="1"/>
  <c r="O371" i="3"/>
  <c r="O146" i="3" a="1"/>
  <c r="O146" i="3" s="1"/>
  <c r="O168" i="3" a="1"/>
  <c r="O168" i="3" s="1"/>
  <c r="O190" i="3"/>
  <c r="O309" i="3" a="1"/>
  <c r="O309" i="3" s="1"/>
  <c r="O330" i="3" a="1"/>
  <c r="O330" i="3" s="1"/>
  <c r="O373" i="3" s="1"/>
  <c r="O192" i="3"/>
  <c r="O170" i="3" a="1"/>
  <c r="O170" i="3" s="1"/>
  <c r="N330" i="3" a="1"/>
  <c r="N330" i="3" s="1"/>
  <c r="N170" i="3" a="1"/>
  <c r="N170" i="3" s="1"/>
  <c r="N192" i="3"/>
  <c r="N309" i="3" a="1"/>
  <c r="N309" i="3" s="1"/>
  <c r="N148" i="3" s="1" a="1"/>
  <c r="N148" i="3" s="1"/>
  <c r="N326" i="3" a="1"/>
  <c r="N326" i="3" s="1"/>
  <c r="N188" i="3" s="1"/>
  <c r="N166" i="3" a="1"/>
  <c r="N166" i="3" s="1"/>
  <c r="N305" i="3" a="1"/>
  <c r="N305" i="3" s="1"/>
  <c r="M147" i="3" a="1"/>
  <c r="M147" i="3" s="1"/>
  <c r="M351" i="3"/>
  <c r="M372" i="3"/>
  <c r="M308" i="3" a="1"/>
  <c r="M308" i="3" s="1"/>
  <c r="M329" i="3" a="1"/>
  <c r="M329" i="3" s="1"/>
  <c r="M191" i="3" s="1"/>
  <c r="M169" i="3" a="1"/>
  <c r="M169" i="3" s="1"/>
  <c r="M145" i="3" a="1"/>
  <c r="M145" i="3" s="1"/>
  <c r="M349" i="3"/>
  <c r="M370" i="3"/>
  <c r="M306" i="3" a="1"/>
  <c r="M306" i="3" s="1"/>
  <c r="M327" i="3" a="1"/>
  <c r="M327" i="3" s="1"/>
  <c r="M189" i="3"/>
  <c r="M167" i="3" a="1"/>
  <c r="M167" i="3" s="1"/>
  <c r="N310" i="3" a="1"/>
  <c r="N310" i="3" s="1"/>
  <c r="N331" i="3" a="1"/>
  <c r="N331" i="3" s="1"/>
  <c r="N374" i="3" s="1"/>
  <c r="N193" i="3"/>
  <c r="N171" i="3" a="1"/>
  <c r="N171" i="3" s="1"/>
  <c r="O169" i="3" a="1"/>
  <c r="O169" i="3" s="1"/>
  <c r="O147" i="3" a="1"/>
  <c r="O147" i="3" s="1"/>
  <c r="O329" i="3" a="1"/>
  <c r="O329" i="3" s="1"/>
  <c r="O191" i="3" s="1"/>
  <c r="O372" i="3"/>
  <c r="O308" i="3" a="1"/>
  <c r="O308" i="3" s="1"/>
  <c r="O351" i="3"/>
  <c r="N329" i="3" a="1"/>
  <c r="N329" i="3" s="1"/>
  <c r="N191" i="3" s="1"/>
  <c r="N308" i="3" a="1"/>
  <c r="N308" i="3" s="1"/>
  <c r="N351" i="3"/>
  <c r="N372" i="3"/>
  <c r="N147" i="3" a="1"/>
  <c r="N147" i="3" s="1"/>
  <c r="N169" i="3" a="1"/>
  <c r="N169" i="3" s="1"/>
  <c r="P235" i="1" a="1"/>
  <c r="P235" i="1" s="1"/>
  <c r="P262" i="1" s="1" a="1"/>
  <c r="P262" i="1" s="1"/>
  <c r="G184" i="1"/>
  <c r="H235" i="1" a="1"/>
  <c r="H235" i="1" s="1"/>
  <c r="H262" i="1" s="1" a="1"/>
  <c r="H262" i="1" s="1"/>
  <c r="M123" i="1" a="1"/>
  <c r="M123" i="1" s="1"/>
  <c r="N123" i="1" a="1"/>
  <c r="N123" i="1" s="1"/>
  <c r="O123" i="1" a="1"/>
  <c r="O123" i="1" s="1"/>
  <c r="N236" i="1" a="1"/>
  <c r="N236" i="1" s="1"/>
  <c r="N263" i="1" s="1" a="1"/>
  <c r="N263" i="1" s="1"/>
  <c r="O236" i="1" a="1"/>
  <c r="O236" i="1" s="1"/>
  <c r="O263" i="1" s="1" a="1"/>
  <c r="O263" i="1" s="1"/>
  <c r="M236" i="1" a="1"/>
  <c r="M236" i="1" s="1"/>
  <c r="M263" i="1" s="1" a="1"/>
  <c r="M263" i="1" s="1"/>
  <c r="O235" i="1" a="1"/>
  <c r="O235" i="1" s="1"/>
  <c r="N235" i="1" a="1"/>
  <c r="N235" i="1" s="1"/>
  <c r="M235" i="1" a="1"/>
  <c r="M235" i="1" s="1"/>
  <c r="G125" i="1"/>
  <c r="I125" i="1" s="1" a="1"/>
  <c r="I125" i="1" s="1"/>
  <c r="O124" i="1" a="1"/>
  <c r="O124" i="1" s="1"/>
  <c r="M124" i="1" a="1"/>
  <c r="M124" i="1" s="1"/>
  <c r="N124" i="1" a="1"/>
  <c r="N124" i="1" s="1"/>
  <c r="J258" i="3" a="1"/>
  <c r="J258" i="3" s="1"/>
  <c r="L128" i="3" a="1"/>
  <c r="L128" i="3" s="1"/>
  <c r="L331" i="3" s="1" a="1"/>
  <c r="L331" i="3" s="1"/>
  <c r="K129" i="3" a="1"/>
  <c r="K129" i="3" s="1"/>
  <c r="L258" i="3" a="1"/>
  <c r="L258" i="3" s="1"/>
  <c r="K258" i="3" a="1"/>
  <c r="K258" i="3" s="1"/>
  <c r="I232" i="3" a="1"/>
  <c r="I232" i="3" s="1"/>
  <c r="I259" i="3" s="1" a="1"/>
  <c r="I259" i="3" s="1"/>
  <c r="L232" i="3" a="1"/>
  <c r="L232" i="3" s="1"/>
  <c r="L259" i="3" s="1" a="1"/>
  <c r="L259" i="3" s="1"/>
  <c r="K232" i="3" a="1"/>
  <c r="K232" i="3" s="1"/>
  <c r="K259" i="3" s="1" a="1"/>
  <c r="K259" i="3" s="1"/>
  <c r="J232" i="3" a="1"/>
  <c r="J232" i="3" s="1"/>
  <c r="J259" i="3" s="1" a="1"/>
  <c r="J259" i="3" s="1"/>
  <c r="I128" i="3" a="1"/>
  <c r="I128" i="3" s="1"/>
  <c r="I331" i="3" s="1" a="1"/>
  <c r="I331" i="3" s="1"/>
  <c r="I193" i="3" s="1"/>
  <c r="K128" i="3" a="1"/>
  <c r="K128" i="3" s="1"/>
  <c r="I258" i="3" a="1"/>
  <c r="I258" i="3" s="1"/>
  <c r="K305" i="3" a="1"/>
  <c r="K305" i="3" s="1"/>
  <c r="K326" i="3" a="1"/>
  <c r="K326" i="3" s="1"/>
  <c r="K188" i="3" s="1"/>
  <c r="K166" i="3" a="1"/>
  <c r="K166" i="3" s="1"/>
  <c r="L171" i="3" a="1"/>
  <c r="L171" i="3" s="1"/>
  <c r="L308" i="3" a="1"/>
  <c r="L308" i="3" s="1"/>
  <c r="L329" i="3" a="1"/>
  <c r="L329" i="3" s="1"/>
  <c r="L191" i="3" s="1"/>
  <c r="L372" i="3"/>
  <c r="L147" i="3" a="1"/>
  <c r="L147" i="3" s="1"/>
  <c r="L351" i="3"/>
  <c r="L169" i="3" a="1"/>
  <c r="L169" i="3" s="1"/>
  <c r="J306" i="3" a="1"/>
  <c r="J306" i="3" s="1"/>
  <c r="J327" i="3" a="1"/>
  <c r="J327" i="3" s="1"/>
  <c r="J370" i="3"/>
  <c r="J349" i="3"/>
  <c r="J145" i="3" a="1"/>
  <c r="J145" i="3" s="1"/>
  <c r="J167" i="3" a="1"/>
  <c r="J167" i="3" s="1"/>
  <c r="J189" i="3"/>
  <c r="K309" i="3" a="1"/>
  <c r="K309" i="3" s="1"/>
  <c r="K330" i="3" a="1"/>
  <c r="K330" i="3" s="1"/>
  <c r="K170" i="3" a="1"/>
  <c r="K170" i="3" s="1"/>
  <c r="J351" i="3"/>
  <c r="J308" i="3" a="1"/>
  <c r="J308" i="3" s="1"/>
  <c r="J329" i="3" a="1"/>
  <c r="J329" i="3" s="1"/>
  <c r="J191" i="3" s="1"/>
  <c r="J372" i="3"/>
  <c r="J169" i="3" a="1"/>
  <c r="J169" i="3" s="1"/>
  <c r="J147" i="3" a="1"/>
  <c r="J147" i="3" s="1"/>
  <c r="I147" i="3" a="1"/>
  <c r="I147" i="3" s="1"/>
  <c r="I351" i="3"/>
  <c r="I308" i="3" a="1"/>
  <c r="I308" i="3" s="1"/>
  <c r="I329" i="3" a="1"/>
  <c r="I329" i="3" s="1"/>
  <c r="I372" i="3"/>
  <c r="I169" i="3" a="1"/>
  <c r="I169" i="3" s="1"/>
  <c r="I332" i="3" a="1"/>
  <c r="I332" i="3" s="1"/>
  <c r="I311" i="3" a="1"/>
  <c r="I311" i="3" s="1"/>
  <c r="I172" i="3" a="1"/>
  <c r="I172" i="3" s="1"/>
  <c r="L146" i="3" a="1"/>
  <c r="L146" i="3" s="1"/>
  <c r="L350" i="3"/>
  <c r="L307" i="3" a="1"/>
  <c r="L307" i="3" s="1"/>
  <c r="L328" i="3" a="1"/>
  <c r="L328" i="3" s="1"/>
  <c r="L371" i="3"/>
  <c r="L190" i="3"/>
  <c r="L168" i="3" a="1"/>
  <c r="L168" i="3" s="1"/>
  <c r="J305" i="3" a="1"/>
  <c r="J305" i="3" s="1"/>
  <c r="J326" i="3" a="1"/>
  <c r="J326" i="3" s="1"/>
  <c r="J166" i="3" a="1"/>
  <c r="J166" i="3" s="1"/>
  <c r="K311" i="3" a="1"/>
  <c r="K311" i="3" s="1"/>
  <c r="K332" i="3" a="1"/>
  <c r="K332" i="3" s="1"/>
  <c r="K172" i="3" a="1"/>
  <c r="K172" i="3" s="1"/>
  <c r="L306" i="3" a="1"/>
  <c r="L306" i="3" s="1"/>
  <c r="L327" i="3" a="1"/>
  <c r="L327" i="3" s="1"/>
  <c r="L349" i="3"/>
  <c r="L370" i="3"/>
  <c r="L167" i="3" a="1"/>
  <c r="L167" i="3" s="1"/>
  <c r="L145" i="3" a="1"/>
  <c r="L145" i="3" s="1"/>
  <c r="L189" i="3"/>
  <c r="J310" i="3" a="1"/>
  <c r="J310" i="3" s="1"/>
  <c r="L326" i="3" a="1"/>
  <c r="L326" i="3" s="1"/>
  <c r="L188" i="3" s="1"/>
  <c r="L305" i="3" a="1"/>
  <c r="L305" i="3" s="1"/>
  <c r="L166" i="3" a="1"/>
  <c r="L166" i="3" s="1"/>
  <c r="L311" i="3" a="1"/>
  <c r="L311" i="3" s="1"/>
  <c r="L332" i="3" a="1"/>
  <c r="L332" i="3" s="1"/>
  <c r="L172" i="3" a="1"/>
  <c r="L172" i="3" s="1"/>
  <c r="I330" i="3" a="1"/>
  <c r="I330" i="3" s="1"/>
  <c r="I309" i="3" a="1"/>
  <c r="I309" i="3" s="1"/>
  <c r="I170" i="3" a="1"/>
  <c r="I170" i="3" s="1"/>
  <c r="L309" i="3" a="1"/>
  <c r="L309" i="3" s="1"/>
  <c r="L330" i="3" a="1"/>
  <c r="L330" i="3" s="1"/>
  <c r="L192" i="3" s="1"/>
  <c r="L170" i="3" a="1"/>
  <c r="L170" i="3" s="1"/>
  <c r="I307" i="3" a="1"/>
  <c r="I307" i="3" s="1"/>
  <c r="I328" i="3" a="1"/>
  <c r="I328" i="3" s="1"/>
  <c r="I350" i="3"/>
  <c r="I371" i="3"/>
  <c r="I190" i="3"/>
  <c r="I146" i="3" a="1"/>
  <c r="I146" i="3" s="1"/>
  <c r="I168" i="3" a="1"/>
  <c r="I168" i="3" s="1"/>
  <c r="K331" i="3" a="1"/>
  <c r="K331" i="3" s="1"/>
  <c r="K310" i="3" a="1"/>
  <c r="K310" i="3" s="1"/>
  <c r="K171" i="3" a="1"/>
  <c r="K171" i="3" s="1"/>
  <c r="K147" i="3" a="1"/>
  <c r="K147" i="3" s="1"/>
  <c r="K308" i="3" a="1"/>
  <c r="K308" i="3" s="1"/>
  <c r="K329" i="3" a="1"/>
  <c r="K329" i="3" s="1"/>
  <c r="K191" i="3" s="1"/>
  <c r="K351" i="3"/>
  <c r="K169" i="3" a="1"/>
  <c r="K169" i="3" s="1"/>
  <c r="K372" i="3"/>
  <c r="I145" i="3" a="1"/>
  <c r="I145" i="3" s="1"/>
  <c r="I306" i="3" a="1"/>
  <c r="I306" i="3" s="1"/>
  <c r="I327" i="3" a="1"/>
  <c r="I327" i="3" s="1"/>
  <c r="I349" i="3"/>
  <c r="I167" i="3" a="1"/>
  <c r="I167" i="3" s="1"/>
  <c r="I189" i="3"/>
  <c r="I370" i="3"/>
  <c r="J330" i="3" a="1"/>
  <c r="J330" i="3" s="1"/>
  <c r="J309" i="3" a="1"/>
  <c r="J309" i="3" s="1"/>
  <c r="J170" i="3" a="1"/>
  <c r="J170" i="3" s="1"/>
  <c r="K328" i="3" a="1"/>
  <c r="K328" i="3" s="1"/>
  <c r="K371" i="3"/>
  <c r="K350" i="3"/>
  <c r="K307" i="3" a="1"/>
  <c r="K307" i="3" s="1"/>
  <c r="K190" i="3"/>
  <c r="K168" i="3" a="1"/>
  <c r="K168" i="3" s="1"/>
  <c r="K146" i="3" a="1"/>
  <c r="K146" i="3" s="1"/>
  <c r="I326" i="3" a="1"/>
  <c r="I326" i="3" s="1"/>
  <c r="I188" i="3" s="1"/>
  <c r="I305" i="3" a="1"/>
  <c r="I305" i="3" s="1"/>
  <c r="I166" i="3" a="1"/>
  <c r="I166" i="3" s="1"/>
  <c r="J146" i="3" a="1"/>
  <c r="J146" i="3" s="1"/>
  <c r="J307" i="3" a="1"/>
  <c r="J307" i="3" s="1"/>
  <c r="J328" i="3" a="1"/>
  <c r="J328" i="3" s="1"/>
  <c r="J350" i="3"/>
  <c r="J371" i="3"/>
  <c r="J190" i="3"/>
  <c r="J168" i="3" a="1"/>
  <c r="J168" i="3" s="1"/>
  <c r="J332" i="3" a="1"/>
  <c r="J332" i="3" s="1"/>
  <c r="J311" i="3" a="1"/>
  <c r="J311" i="3" s="1"/>
  <c r="J172" i="3" a="1"/>
  <c r="J172" i="3" s="1"/>
  <c r="K145" i="3" a="1"/>
  <c r="K145" i="3" s="1"/>
  <c r="K349" i="3"/>
  <c r="K306" i="3" a="1"/>
  <c r="K306" i="3" s="1"/>
  <c r="K327" i="3" a="1"/>
  <c r="K327" i="3" s="1"/>
  <c r="K370" i="3"/>
  <c r="K189" i="3"/>
  <c r="K167" i="3" a="1"/>
  <c r="K167" i="3" s="1"/>
  <c r="I235" i="1" a="1"/>
  <c r="I235" i="1" s="1"/>
  <c r="I262" i="1" s="1" a="1"/>
  <c r="I262" i="1" s="1"/>
  <c r="L235" i="1" a="1"/>
  <c r="L235" i="1" s="1"/>
  <c r="K235" i="1" a="1"/>
  <c r="K235" i="1" s="1"/>
  <c r="J235" i="1" a="1"/>
  <c r="J235" i="1" s="1"/>
  <c r="G237" i="1"/>
  <c r="G238" i="1" s="1"/>
  <c r="I236" i="1" a="1"/>
  <c r="I236" i="1" s="1"/>
  <c r="I263" i="1" s="1" a="1"/>
  <c r="I263" i="1" s="1"/>
  <c r="J236" i="1" a="1"/>
  <c r="J236" i="1" s="1"/>
  <c r="J263" i="1" s="1" a="1"/>
  <c r="J263" i="1" s="1"/>
  <c r="L236" i="1" a="1"/>
  <c r="L236" i="1" s="1"/>
  <c r="L263" i="1" s="1" a="1"/>
  <c r="L263" i="1" s="1"/>
  <c r="K236" i="1" a="1"/>
  <c r="K236" i="1" s="1"/>
  <c r="K263" i="1" s="1" a="1"/>
  <c r="K263" i="1" s="1"/>
  <c r="I123" i="1" a="1"/>
  <c r="I123" i="1" s="1"/>
  <c r="K124" i="1" a="1"/>
  <c r="K124" i="1" s="1"/>
  <c r="K123" i="1" a="1"/>
  <c r="K123" i="1" s="1"/>
  <c r="I124" i="1" a="1"/>
  <c r="I124" i="1" s="1"/>
  <c r="L124" i="1" a="1"/>
  <c r="L124" i="1" s="1"/>
  <c r="L123" i="1" a="1"/>
  <c r="L123" i="1" s="1"/>
  <c r="J124" i="1" a="1"/>
  <c r="J124" i="1" s="1"/>
  <c r="J123" i="1" a="1"/>
  <c r="J123" i="1" s="1"/>
  <c r="K192" i="3"/>
  <c r="K148" i="3" a="1"/>
  <c r="K148" i="3" s="1"/>
  <c r="K194" i="3"/>
  <c r="AK9" i="3"/>
  <c r="AN562" i="3" a="1"/>
  <c r="AN562" i="3" s="1"/>
  <c r="AN565" i="3" a="1"/>
  <c r="AN565" i="3" s="1"/>
  <c r="AN554" i="3" a="1"/>
  <c r="AN554" i="3" s="1"/>
  <c r="AM569" i="3"/>
  <c r="AN460" i="3" a="1"/>
  <c r="AN460" i="3" s="1"/>
  <c r="AM438" i="3" a="1"/>
  <c r="AM438" i="3" s="1"/>
  <c r="AM410" i="3"/>
  <c r="AB449" i="3" a="1"/>
  <c r="AB449" i="3" s="1"/>
  <c r="AN405" i="3"/>
  <c r="I194" i="3"/>
  <c r="AM15" i="3"/>
  <c r="AI15" i="3"/>
  <c r="P310" i="3" a="1"/>
  <c r="P310" i="3" s="1"/>
  <c r="Q310" i="3" s="1" a="1"/>
  <c r="Q310" i="3" s="1"/>
  <c r="H310" i="3" a="1"/>
  <c r="H310" i="3" s="1"/>
  <c r="P149" i="3" a="1"/>
  <c r="P149" i="3" s="1"/>
  <c r="P128" i="3" a="1"/>
  <c r="P128" i="3" s="1"/>
  <c r="H331" i="3" a="1"/>
  <c r="H331" i="3" s="1"/>
  <c r="H171" i="3" a="1"/>
  <c r="H171" i="3" s="1"/>
  <c r="P171" i="3" a="1"/>
  <c r="P171" i="3" s="1"/>
  <c r="AI13" i="3"/>
  <c r="AM13" i="3"/>
  <c r="AI19" i="3"/>
  <c r="AM19" i="3"/>
  <c r="AC438" i="3" a="1"/>
  <c r="AC438" i="3" s="1"/>
  <c r="AC410" i="3"/>
  <c r="AH438" i="3" a="1"/>
  <c r="AH438" i="3" s="1"/>
  <c r="AH410" i="3"/>
  <c r="AB441" i="3" a="1"/>
  <c r="AB441" i="3" s="1"/>
  <c r="AN397" i="3"/>
  <c r="AE438" i="3" a="1"/>
  <c r="AE438" i="3" s="1"/>
  <c r="AE410" i="3"/>
  <c r="AF438" i="3" a="1"/>
  <c r="AF438" i="3" s="1"/>
  <c r="AF410" i="3"/>
  <c r="AB440" i="3" a="1"/>
  <c r="AB440" i="3" s="1"/>
  <c r="AN396" i="3"/>
  <c r="AB444" i="3" a="1"/>
  <c r="AB444" i="3" s="1"/>
  <c r="AN400" i="3"/>
  <c r="AB448" i="3" a="1"/>
  <c r="AB448" i="3" s="1"/>
  <c r="AN404" i="3"/>
  <c r="AN408" i="3"/>
  <c r="AB452" i="3" a="1"/>
  <c r="AB452" i="3" s="1"/>
  <c r="AN470" i="3" a="1"/>
  <c r="AN470" i="3" s="1"/>
  <c r="AN474" i="3" a="1"/>
  <c r="AN474" i="3" s="1"/>
  <c r="AN469" i="3" a="1"/>
  <c r="AN469" i="3" s="1"/>
  <c r="AJ503" i="3"/>
  <c r="AJ531" i="3" a="1"/>
  <c r="AJ531" i="3" s="1"/>
  <c r="AH531" i="3" a="1"/>
  <c r="AH531" i="3" s="1"/>
  <c r="AH503" i="3"/>
  <c r="AC531" i="3" a="1"/>
  <c r="AC531" i="3" s="1"/>
  <c r="AC503" i="3"/>
  <c r="AK531" i="3" a="1"/>
  <c r="AK531" i="3" s="1"/>
  <c r="AK503" i="3"/>
  <c r="AB540" i="3" a="1"/>
  <c r="AB540" i="3" s="1"/>
  <c r="AN496" i="3"/>
  <c r="AB542" i="3" a="1"/>
  <c r="AB542" i="3" s="1"/>
  <c r="AN498" i="3"/>
  <c r="AB538" i="3" a="1"/>
  <c r="AB538" i="3" s="1"/>
  <c r="AN494" i="3"/>
  <c r="AN499" i="3"/>
  <c r="AB543" i="3" a="1"/>
  <c r="AB543" i="3" s="1"/>
  <c r="AG569" i="3"/>
  <c r="AE569" i="3"/>
  <c r="AN560" i="3" a="1"/>
  <c r="AN560" i="3" s="1"/>
  <c r="AK569" i="3"/>
  <c r="AN558" i="3" a="1"/>
  <c r="AN558" i="3" s="1"/>
  <c r="AN557" i="3" a="1"/>
  <c r="AN557" i="3" s="1"/>
  <c r="AN563" i="3" a="1"/>
  <c r="AN563" i="3" s="1"/>
  <c r="AN567" i="3" a="1"/>
  <c r="AN567" i="3" s="1"/>
  <c r="G130" i="3"/>
  <c r="H129" i="3" a="1"/>
  <c r="H129" i="3" s="1"/>
  <c r="AM20" i="3"/>
  <c r="AI20" i="3"/>
  <c r="H371" i="3"/>
  <c r="H328" i="3" a="1"/>
  <c r="H328" i="3" s="1"/>
  <c r="P371" i="3"/>
  <c r="P307" i="3" a="1"/>
  <c r="P307" i="3" s="1"/>
  <c r="Q307" i="3" s="1" a="1"/>
  <c r="Q307" i="3" s="1"/>
  <c r="H350" i="3"/>
  <c r="P350" i="3"/>
  <c r="H307" i="3" a="1"/>
  <c r="H307" i="3" s="1"/>
  <c r="P168" i="3" a="1"/>
  <c r="P168" i="3" s="1"/>
  <c r="H168" i="3" a="1"/>
  <c r="H168" i="3" s="1"/>
  <c r="H190" i="3"/>
  <c r="H146" i="3" a="1"/>
  <c r="H146" i="3" s="1"/>
  <c r="P125" i="3" a="1"/>
  <c r="P125" i="3" s="1"/>
  <c r="P146" i="3" a="1"/>
  <c r="P146" i="3" s="1"/>
  <c r="P308" i="3" a="1"/>
  <c r="P308" i="3" s="1"/>
  <c r="Q308" i="3" s="1" a="1"/>
  <c r="Q308" i="3" s="1"/>
  <c r="H308" i="3" a="1"/>
  <c r="H308" i="3" s="1"/>
  <c r="H329" i="3" a="1"/>
  <c r="H329" i="3" s="1"/>
  <c r="H372" i="3" s="1"/>
  <c r="P147" i="3" a="1"/>
  <c r="P147" i="3" s="1"/>
  <c r="P126" i="3" a="1"/>
  <c r="P126" i="3" s="1"/>
  <c r="P169" i="3" a="1"/>
  <c r="P169" i="3" s="1"/>
  <c r="H191" i="3"/>
  <c r="H169" i="3" a="1"/>
  <c r="H169" i="3" s="1"/>
  <c r="AC439" i="3" a="1"/>
  <c r="AC439" i="3" s="1"/>
  <c r="AN395" i="3"/>
  <c r="G233" i="3"/>
  <c r="H232" i="3" a="1"/>
  <c r="H232" i="3" s="1"/>
  <c r="P232" i="3" a="1"/>
  <c r="P232" i="3" s="1"/>
  <c r="P259" i="3" s="1" a="1"/>
  <c r="P259" i="3" s="1"/>
  <c r="AI21" i="3"/>
  <c r="AM21" i="3"/>
  <c r="AM16" i="3"/>
  <c r="AI16" i="3"/>
  <c r="AI14" i="3"/>
  <c r="AM14" i="3"/>
  <c r="AG438" i="3" a="1"/>
  <c r="AG438" i="3" s="1"/>
  <c r="AG410" i="3"/>
  <c r="AL438" i="3" a="1"/>
  <c r="AL438" i="3" s="1"/>
  <c r="AL410" i="3"/>
  <c r="AI438" i="3" a="1"/>
  <c r="AI438" i="3" s="1"/>
  <c r="AI410" i="3"/>
  <c r="AB445" i="3" a="1"/>
  <c r="AB445" i="3" s="1"/>
  <c r="AN401" i="3"/>
  <c r="AJ438" i="3" a="1"/>
  <c r="AJ438" i="3" s="1"/>
  <c r="AJ410" i="3"/>
  <c r="AB451" i="3" a="1"/>
  <c r="AB451" i="3" s="1"/>
  <c r="AN407" i="3"/>
  <c r="AB443" i="3" a="1"/>
  <c r="AB443" i="3" s="1"/>
  <c r="AN399" i="3"/>
  <c r="AB447" i="3" a="1"/>
  <c r="AB447" i="3" s="1"/>
  <c r="AN403" i="3"/>
  <c r="AB453" i="3" a="1"/>
  <c r="AB453" i="3" s="1"/>
  <c r="AN409" i="3"/>
  <c r="AN462" i="3" a="1"/>
  <c r="AN462" i="3" s="1"/>
  <c r="AN468" i="3" a="1"/>
  <c r="AN468" i="3" s="1"/>
  <c r="AB534" i="3" a="1"/>
  <c r="AB534" i="3" s="1"/>
  <c r="AN490" i="3"/>
  <c r="AN465" i="3" a="1"/>
  <c r="AN465" i="3" s="1"/>
  <c r="AL531" i="3" a="1"/>
  <c r="AL531" i="3" s="1"/>
  <c r="AL503" i="3"/>
  <c r="AB532" i="3" a="1"/>
  <c r="AB532" i="3" s="1"/>
  <c r="AN488" i="3"/>
  <c r="AB536" i="3" a="1"/>
  <c r="AB536" i="3" s="1"/>
  <c r="AN492" i="3"/>
  <c r="AE531" i="3" a="1"/>
  <c r="AE531" i="3" s="1"/>
  <c r="AE503" i="3"/>
  <c r="AM531" i="3" a="1"/>
  <c r="AM531" i="3" s="1"/>
  <c r="AM503" i="3"/>
  <c r="AB544" i="3" a="1"/>
  <c r="AB544" i="3" s="1"/>
  <c r="AN500" i="3"/>
  <c r="AL569" i="3"/>
  <c r="AN555" i="3" a="1"/>
  <c r="AN555" i="3" s="1"/>
  <c r="AJ569" i="3"/>
  <c r="AF569" i="3"/>
  <c r="AN556" i="3" a="1"/>
  <c r="AN556" i="3" s="1"/>
  <c r="AN566" i="3" a="1"/>
  <c r="AN566" i="3" s="1"/>
  <c r="H330" i="3" a="1"/>
  <c r="H330" i="3" s="1"/>
  <c r="P170" i="3" a="1"/>
  <c r="P170" i="3" s="1"/>
  <c r="H170" i="3" a="1"/>
  <c r="H170" i="3" s="1"/>
  <c r="H309" i="3" a="1"/>
  <c r="H309" i="3" s="1"/>
  <c r="P309" i="3" a="1"/>
  <c r="P309" i="3" s="1"/>
  <c r="Q309" i="3" s="1" a="1"/>
  <c r="Q309" i="3" s="1"/>
  <c r="P148" i="3" a="1"/>
  <c r="P148" i="3" s="1"/>
  <c r="P127" i="3" a="1"/>
  <c r="P127" i="3" s="1"/>
  <c r="H326" i="3" a="1"/>
  <c r="H326" i="3" s="1"/>
  <c r="H188" i="3" s="1"/>
  <c r="P166" i="3" a="1"/>
  <c r="P166" i="3" s="1"/>
  <c r="H166" i="3" a="1"/>
  <c r="H166" i="3" s="1"/>
  <c r="P305" i="3" a="1"/>
  <c r="P305" i="3" s="1"/>
  <c r="Q305" i="3" s="1" a="1"/>
  <c r="Q305" i="3" s="1"/>
  <c r="H305" i="3" a="1"/>
  <c r="H305" i="3" s="1"/>
  <c r="H348" i="3" s="1"/>
  <c r="P123" i="3" a="1"/>
  <c r="P123" i="3" s="1"/>
  <c r="P144" i="3" a="1"/>
  <c r="P144" i="3" s="1"/>
  <c r="AI18" i="3"/>
  <c r="AM18" i="3"/>
  <c r="AK438" i="3" a="1"/>
  <c r="AK438" i="3" s="1"/>
  <c r="AK410" i="3"/>
  <c r="AB503" i="3"/>
  <c r="AB531" i="3" a="1"/>
  <c r="AB531" i="3" s="1"/>
  <c r="AN487" i="3"/>
  <c r="AN467" i="3" a="1"/>
  <c r="AN467" i="3" s="1"/>
  <c r="AN472" i="3" a="1"/>
  <c r="AN472" i="3" s="1"/>
  <c r="AN464" i="3" a="1"/>
  <c r="AN464" i="3" s="1"/>
  <c r="AG531" i="3" a="1"/>
  <c r="AG531" i="3" s="1"/>
  <c r="AG503" i="3"/>
  <c r="AB533" i="3" a="1"/>
  <c r="AB533" i="3" s="1"/>
  <c r="AN489" i="3"/>
  <c r="AB537" i="3" a="1"/>
  <c r="AB537" i="3" s="1"/>
  <c r="AN493" i="3"/>
  <c r="AB539" i="3" a="1"/>
  <c r="AB539" i="3" s="1"/>
  <c r="AN495" i="3"/>
  <c r="AB546" i="3" a="1"/>
  <c r="AB546" i="3" s="1"/>
  <c r="AN502" i="3"/>
  <c r="AB535" i="3" a="1"/>
  <c r="AB535" i="3" s="1"/>
  <c r="AN491" i="3"/>
  <c r="AC569" i="3"/>
  <c r="AI569" i="3"/>
  <c r="AN564" i="3" a="1"/>
  <c r="AN564" i="3" s="1"/>
  <c r="AN568" i="3" a="1"/>
  <c r="AN568" i="3" s="1"/>
  <c r="H370" i="3"/>
  <c r="P370" i="3"/>
  <c r="P306" i="3" a="1"/>
  <c r="P306" i="3" s="1"/>
  <c r="Q306" i="3" s="1" a="1"/>
  <c r="Q306" i="3" s="1"/>
  <c r="H306" i="3" a="1"/>
  <c r="H306" i="3" s="1"/>
  <c r="P145" i="3" a="1"/>
  <c r="P145" i="3" s="1"/>
  <c r="H145" i="3" a="1"/>
  <c r="H145" i="3" s="1"/>
  <c r="H349" i="3"/>
  <c r="H327" i="3" a="1"/>
  <c r="H327" i="3" s="1"/>
  <c r="P349" i="3"/>
  <c r="P167" i="3" a="1"/>
  <c r="P167" i="3" s="1"/>
  <c r="P124" i="3" a="1"/>
  <c r="P124" i="3" s="1"/>
  <c r="H189" i="3"/>
  <c r="H167" i="3" a="1"/>
  <c r="H167" i="3" s="1"/>
  <c r="AI22" i="3"/>
  <c r="AM22" i="3"/>
  <c r="AD438" i="3" a="1"/>
  <c r="AD438" i="3" s="1"/>
  <c r="AD410" i="3"/>
  <c r="AB438" i="3" a="1"/>
  <c r="AB438" i="3" s="1"/>
  <c r="AB410" i="3"/>
  <c r="AN394" i="3"/>
  <c r="AB442" i="3" a="1"/>
  <c r="AB442" i="3" s="1"/>
  <c r="AN398" i="3"/>
  <c r="AB446" i="3" a="1"/>
  <c r="AB446" i="3" s="1"/>
  <c r="AN402" i="3"/>
  <c r="AB450" i="3" a="1"/>
  <c r="AB450" i="3" s="1"/>
  <c r="AN406" i="3"/>
  <c r="AN461" i="3" a="1"/>
  <c r="AN461" i="3" s="1"/>
  <c r="AN463" i="3" a="1"/>
  <c r="AN463" i="3" s="1"/>
  <c r="AF503" i="3"/>
  <c r="AF531" i="3" a="1"/>
  <c r="AF531" i="3" s="1"/>
  <c r="AN466" i="3" a="1"/>
  <c r="AN466" i="3" s="1"/>
  <c r="AD531" i="3" a="1"/>
  <c r="AD531" i="3" s="1"/>
  <c r="AD503" i="3"/>
  <c r="AN471" i="3" a="1"/>
  <c r="AN471" i="3" s="1"/>
  <c r="AN473" i="3" a="1"/>
  <c r="AN473" i="3" s="1"/>
  <c r="AN475" i="3" a="1"/>
  <c r="AN475" i="3" s="1"/>
  <c r="AI531" i="3" a="1"/>
  <c r="AI531" i="3" s="1"/>
  <c r="AI503" i="3"/>
  <c r="AB541" i="3" a="1"/>
  <c r="AB541" i="3" s="1"/>
  <c r="AN497" i="3"/>
  <c r="AB545" i="3" a="1"/>
  <c r="AB545" i="3" s="1"/>
  <c r="AN501" i="3"/>
  <c r="AD569" i="3"/>
  <c r="AB569" i="3"/>
  <c r="AN553" i="3" a="1"/>
  <c r="AN553" i="3" s="1"/>
  <c r="AN561" i="3" a="1"/>
  <c r="AN561" i="3" s="1"/>
  <c r="AH569" i="3"/>
  <c r="AN559" i="3" a="1"/>
  <c r="AN559" i="3" s="1"/>
  <c r="AI17" i="3"/>
  <c r="AM17" i="3"/>
  <c r="I192" i="3"/>
  <c r="I148" i="3" a="1"/>
  <c r="I148" i="3" s="1"/>
  <c r="Z16" i="3" a="1"/>
  <c r="Z16" i="3" s="1"/>
  <c r="Z10" i="3" a="1"/>
  <c r="Z10" i="3" s="1"/>
  <c r="Z25" i="3" a="1"/>
  <c r="Z25" i="3" s="1"/>
  <c r="Z12" i="3" a="1"/>
  <c r="Z12" i="3" s="1"/>
  <c r="Z14" i="3" a="1"/>
  <c r="Z14" i="3" s="1"/>
  <c r="Z9" i="3" a="1"/>
  <c r="Z9" i="3" s="1"/>
  <c r="Z6" i="3" a="1"/>
  <c r="Z6" i="3" s="1"/>
  <c r="H349" i="1"/>
  <c r="H236" i="1" a="1"/>
  <c r="H236" i="1" s="1"/>
  <c r="H263" i="1" s="1" a="1"/>
  <c r="H263" i="1" s="1"/>
  <c r="AG470" i="1" a="1"/>
  <c r="AG470" i="1" s="1"/>
  <c r="AK482" i="1" a="1"/>
  <c r="AK482" i="1" s="1"/>
  <c r="AM479" i="1" a="1"/>
  <c r="AM479" i="1" s="1"/>
  <c r="AB473" i="1" a="1"/>
  <c r="AB473" i="1" s="1"/>
  <c r="AL473" i="1" a="1"/>
  <c r="AL473" i="1" s="1"/>
  <c r="AC572" i="1" a="1"/>
  <c r="AC572" i="1" s="1"/>
  <c r="AF565" i="1" a="1"/>
  <c r="AF565" i="1" s="1"/>
  <c r="AJ477" i="1" a="1"/>
  <c r="AJ477" i="1" s="1"/>
  <c r="AK562" i="1" a="1"/>
  <c r="AK562" i="1" s="1"/>
  <c r="AM571" i="1" a="1"/>
  <c r="AM571" i="1" s="1"/>
  <c r="AG484" i="1" a="1"/>
  <c r="AG484" i="1" s="1"/>
  <c r="AC563" i="1" a="1"/>
  <c r="AC563" i="1" s="1"/>
  <c r="AL470" i="1" a="1"/>
  <c r="AL470" i="1" s="1"/>
  <c r="AC475" i="1" a="1"/>
  <c r="AC475" i="1" s="1"/>
  <c r="AH480" i="1" a="1"/>
  <c r="AH480" i="1" s="1"/>
  <c r="AF577" i="1" a="1"/>
  <c r="AF577" i="1" s="1"/>
  <c r="AK568" i="1" a="1"/>
  <c r="AK568" i="1" s="1"/>
  <c r="AE571" i="1" a="1"/>
  <c r="AE571" i="1" s="1"/>
  <c r="AI469" i="1" a="1"/>
  <c r="AI469" i="1" s="1"/>
  <c r="R105" i="1"/>
  <c r="P162" i="1" s="1"/>
  <c r="AH496" i="1" a="1"/>
  <c r="AH496" i="1" s="1"/>
  <c r="AH540" i="1" s="1" a="1"/>
  <c r="AH540" i="1" s="1"/>
  <c r="AC532" i="1" a="1"/>
  <c r="AC532" i="1" s="1"/>
  <c r="AD506" i="1" a="1"/>
  <c r="AD506" i="1" s="1"/>
  <c r="AD550" i="1" s="1" a="1"/>
  <c r="AD550" i="1" s="1"/>
  <c r="AJ428" i="1" a="1"/>
  <c r="AJ428" i="1" s="1"/>
  <c r="AL404" i="1" a="1"/>
  <c r="AL404" i="1" s="1"/>
  <c r="AL448" i="1" s="1" a="1"/>
  <c r="AL448" i="1" s="1"/>
  <c r="AL408" i="1" a="1"/>
  <c r="AL408" i="1" s="1"/>
  <c r="AL452" i="1" s="1" a="1"/>
  <c r="AL452" i="1" s="1"/>
  <c r="P261" i="1" a="1"/>
  <c r="P261" i="1" s="1"/>
  <c r="AM430" i="1" a="1"/>
  <c r="AM430" i="1" s="1"/>
  <c r="AF484" i="1" a="1"/>
  <c r="AF484" i="1" s="1"/>
  <c r="AJ576" i="1" a="1"/>
  <c r="AJ576" i="1" s="1"/>
  <c r="AI483" i="1" a="1"/>
  <c r="AI483" i="1" s="1"/>
  <c r="AB562" i="1" a="1"/>
  <c r="AB562" i="1" s="1"/>
  <c r="AC479" i="1" a="1"/>
  <c r="AC479" i="1" s="1"/>
  <c r="AM473" i="1" a="1"/>
  <c r="AM473" i="1" s="1"/>
  <c r="AH477" i="1" a="1"/>
  <c r="AH477" i="1" s="1"/>
  <c r="AL573" i="1" a="1"/>
  <c r="AL573" i="1" s="1"/>
  <c r="AD519" i="1" a="1"/>
  <c r="AD519" i="1" s="1"/>
  <c r="AJ520" i="1" a="1"/>
  <c r="AJ520" i="1" s="1"/>
  <c r="AH571" i="1" a="1"/>
  <c r="AH571" i="1" s="1"/>
  <c r="AF481" i="1" a="1"/>
  <c r="AF481" i="1" s="1"/>
  <c r="AK476" i="1" a="1"/>
  <c r="AK476" i="1" s="1"/>
  <c r="AK573" i="1" a="1"/>
  <c r="AK573" i="1" s="1"/>
  <c r="P140" i="1"/>
  <c r="AM474" i="1" a="1"/>
  <c r="AM474" i="1" s="1"/>
  <c r="AG473" i="1" a="1"/>
  <c r="AG473" i="1" s="1"/>
  <c r="AD477" i="1" a="1"/>
  <c r="AD477" i="1" s="1"/>
  <c r="AM562" i="1" a="1"/>
  <c r="AM562" i="1" s="1"/>
  <c r="AI478" i="1" a="1"/>
  <c r="AI478" i="1" s="1"/>
  <c r="AK478" i="1" a="1"/>
  <c r="AK478" i="1" s="1"/>
  <c r="AF562" i="1" a="1"/>
  <c r="AF562" i="1" s="1"/>
  <c r="Z5" i="1"/>
  <c r="AG472" i="1" a="1"/>
  <c r="AG472" i="1" s="1"/>
  <c r="AF568" i="1" a="1"/>
  <c r="AF568" i="1" s="1"/>
  <c r="AG474" i="1" a="1"/>
  <c r="AG474" i="1" s="1"/>
  <c r="AM470" i="1" a="1"/>
  <c r="AM470" i="1" s="1"/>
  <c r="AJ482" i="1" a="1"/>
  <c r="AJ482" i="1" s="1"/>
  <c r="AH565" i="1" a="1"/>
  <c r="AH565" i="1" s="1"/>
  <c r="AJ571" i="1" a="1"/>
  <c r="AJ571" i="1" s="1"/>
  <c r="AB469" i="1" a="1"/>
  <c r="AB469" i="1" s="1"/>
  <c r="AD574" i="1" a="1"/>
  <c r="AD574" i="1" s="1"/>
  <c r="AD563" i="1" a="1"/>
  <c r="AD563" i="1" s="1"/>
  <c r="AJ417" i="1" a="1"/>
  <c r="AJ417" i="1" s="1"/>
  <c r="AJ461" i="1" s="1" a="1"/>
  <c r="AJ461" i="1" s="1"/>
  <c r="AG404" i="1" a="1"/>
  <c r="AG404" i="1" s="1"/>
  <c r="AG448" i="1" s="1" a="1"/>
  <c r="AG448" i="1" s="1"/>
  <c r="AB529" i="1" a="1"/>
  <c r="AB529" i="1" s="1"/>
  <c r="AG406" i="1" a="1"/>
  <c r="AG406" i="1" s="1"/>
  <c r="AG450" i="1" s="1" a="1"/>
  <c r="AG450" i="1" s="1"/>
  <c r="AK435" i="1" a="1"/>
  <c r="AK435" i="1" s="1"/>
  <c r="AC526" i="1" a="1"/>
  <c r="AC526" i="1" s="1"/>
  <c r="AK413" i="1" a="1"/>
  <c r="AK413" i="1" s="1"/>
  <c r="AK457" i="1" s="1" a="1"/>
  <c r="AK457" i="1" s="1"/>
  <c r="AM406" i="1" a="1"/>
  <c r="AM406" i="1" s="1"/>
  <c r="AM450" i="1" s="1" a="1"/>
  <c r="AM450" i="1" s="1"/>
  <c r="AB497" i="1" a="1"/>
  <c r="AB497" i="1" s="1"/>
  <c r="AB541" i="1" s="1" a="1"/>
  <c r="AB541" i="1" s="1"/>
  <c r="AI567" i="1" a="1"/>
  <c r="AI567" i="1" s="1"/>
  <c r="AC472" i="1" a="1"/>
  <c r="AC472" i="1" s="1"/>
  <c r="AH481" i="1" a="1"/>
  <c r="AH481" i="1" s="1"/>
  <c r="AB477" i="1" a="1"/>
  <c r="AB477" i="1" s="1"/>
  <c r="AD573" i="1" a="1"/>
  <c r="AD573" i="1" s="1"/>
  <c r="AI470" i="1" a="1"/>
  <c r="AI470" i="1" s="1"/>
  <c r="AF474" i="1" a="1"/>
  <c r="AF474" i="1" s="1"/>
  <c r="AL563" i="1" a="1"/>
  <c r="AL563" i="1" s="1"/>
  <c r="AL574" i="1" a="1"/>
  <c r="AL574" i="1" s="1"/>
  <c r="AL481" i="1" a="1"/>
  <c r="AL481" i="1" s="1"/>
  <c r="AK426" i="1" a="1"/>
  <c r="AK426" i="1" s="1"/>
  <c r="AJ509" i="1" a="1"/>
  <c r="AJ509" i="1" s="1"/>
  <c r="AJ553" i="1" s="1" a="1"/>
  <c r="AJ553" i="1" s="1"/>
  <c r="AE408" i="1" a="1"/>
  <c r="AE408" i="1" s="1"/>
  <c r="AE452" i="1" s="1" a="1"/>
  <c r="AE452" i="1" s="1"/>
  <c r="AE564" i="1" a="1"/>
  <c r="AE564" i="1" s="1"/>
  <c r="AJ479" i="1" a="1"/>
  <c r="AJ479" i="1" s="1"/>
  <c r="AI484" i="1" a="1"/>
  <c r="AI484" i="1" s="1"/>
  <c r="AF574" i="1" a="1"/>
  <c r="AF574" i="1" s="1"/>
  <c r="AH469" i="1" a="1"/>
  <c r="AH469" i="1" s="1"/>
  <c r="AL571" i="1" a="1"/>
  <c r="AL571" i="1" s="1"/>
  <c r="AK484" i="1" a="1"/>
  <c r="AK484" i="1" s="1"/>
  <c r="AE576" i="1" a="1"/>
  <c r="AE576" i="1" s="1"/>
  <c r="AM478" i="1" a="1"/>
  <c r="AM478" i="1" s="1"/>
  <c r="AH478" i="1" a="1"/>
  <c r="AH478" i="1" s="1"/>
  <c r="AE575" i="1" a="1"/>
  <c r="AE575" i="1" s="1"/>
  <c r="AH563" i="1" a="1"/>
  <c r="AH563" i="1" s="1"/>
  <c r="AK566" i="1" a="1"/>
  <c r="AK566" i="1" s="1"/>
  <c r="AG477" i="1" a="1"/>
  <c r="AG477" i="1" s="1"/>
  <c r="AE499" i="1" a="1"/>
  <c r="AE499" i="1" s="1"/>
  <c r="AE543" i="1" s="1" a="1"/>
  <c r="AE543" i="1" s="1"/>
  <c r="AB431" i="1" a="1"/>
  <c r="AB431" i="1" s="1"/>
  <c r="AM509" i="1" a="1"/>
  <c r="AM509" i="1" s="1"/>
  <c r="AM553" i="1" s="1" a="1"/>
  <c r="AM553" i="1" s="1"/>
  <c r="AJ503" i="1" a="1"/>
  <c r="AJ503" i="1" s="1"/>
  <c r="AJ547" i="1" s="1" a="1"/>
  <c r="AJ547" i="1" s="1"/>
  <c r="AD529" i="1" a="1"/>
  <c r="AD529" i="1" s="1"/>
  <c r="AC577" i="1" a="1"/>
  <c r="AC577" i="1" s="1"/>
  <c r="AB510" i="1" a="1"/>
  <c r="AB510" i="1" s="1"/>
  <c r="AB554" i="1" s="1" a="1"/>
  <c r="AB554" i="1" s="1"/>
  <c r="AD425" i="1" a="1"/>
  <c r="AD425" i="1" s="1"/>
  <c r="AI417" i="1" a="1"/>
  <c r="AI417" i="1" s="1"/>
  <c r="AI461" i="1" s="1" a="1"/>
  <c r="AI461" i="1" s="1"/>
  <c r="AJ500" i="1" a="1"/>
  <c r="AJ500" i="1" s="1"/>
  <c r="AJ544" i="1" s="1" a="1"/>
  <c r="AJ544" i="1" s="1"/>
  <c r="AH407" i="1" a="1"/>
  <c r="AH407" i="1" s="1"/>
  <c r="AH451" i="1" s="1" a="1"/>
  <c r="AH451" i="1" s="1"/>
  <c r="AJ532" i="1" a="1"/>
  <c r="AJ532" i="1" s="1"/>
  <c r="AJ508" i="1" a="1"/>
  <c r="AJ508" i="1" s="1"/>
  <c r="AJ552" i="1" s="1" a="1"/>
  <c r="AJ552" i="1" s="1"/>
  <c r="AK430" i="1" a="1"/>
  <c r="AK430" i="1" s="1"/>
  <c r="AK408" i="1" a="1"/>
  <c r="AK408" i="1" s="1"/>
  <c r="AK452" i="1" s="1" a="1"/>
  <c r="AK452" i="1" s="1"/>
  <c r="AI432" i="1" a="1"/>
  <c r="AI432" i="1" s="1"/>
  <c r="AF406" i="1" a="1"/>
  <c r="AF406" i="1" s="1"/>
  <c r="AF450" i="1" s="1" a="1"/>
  <c r="AF450" i="1" s="1"/>
  <c r="AI531" i="1" a="1"/>
  <c r="AI531" i="1" s="1"/>
  <c r="AB417" i="1" a="1"/>
  <c r="AB417" i="1" s="1"/>
  <c r="AB461" i="1" s="1" a="1"/>
  <c r="AB461" i="1" s="1"/>
  <c r="AF426" i="1" a="1"/>
  <c r="AF426" i="1" s="1"/>
  <c r="AF511" i="1" a="1"/>
  <c r="AF511" i="1" s="1"/>
  <c r="AF555" i="1" s="1" a="1"/>
  <c r="AF555" i="1" s="1"/>
  <c r="AD507" i="1" a="1"/>
  <c r="AD507" i="1" s="1"/>
  <c r="AD551" i="1" s="1" a="1"/>
  <c r="AD551" i="1" s="1"/>
  <c r="AL527" i="1" a="1"/>
  <c r="AL527" i="1" s="1"/>
  <c r="AG407" i="1" a="1"/>
  <c r="AG407" i="1" s="1"/>
  <c r="AG451" i="1" s="1" a="1"/>
  <c r="AG451" i="1" s="1"/>
  <c r="AC437" i="1" a="1"/>
  <c r="AC437" i="1" s="1"/>
  <c r="AD414" i="1" a="1"/>
  <c r="AD414" i="1" s="1"/>
  <c r="AD458" i="1" s="1" a="1"/>
  <c r="AD458" i="1" s="1"/>
  <c r="H124" i="1" a="1"/>
  <c r="H124" i="1" s="1"/>
  <c r="AD408" i="1" a="1"/>
  <c r="AD408" i="1" s="1"/>
  <c r="AD452" i="1" s="1" a="1"/>
  <c r="AD452" i="1" s="1"/>
  <c r="AI502" i="1" a="1"/>
  <c r="AI502" i="1" s="1"/>
  <c r="AI546" i="1" s="1" a="1"/>
  <c r="AI546" i="1" s="1"/>
  <c r="AL477" i="1" a="1"/>
  <c r="AL477" i="1" s="1"/>
  <c r="AH562" i="1" a="1"/>
  <c r="AH562" i="1" s="1"/>
  <c r="AJ471" i="1" a="1"/>
  <c r="AJ471" i="1" s="1"/>
  <c r="AM570" i="1" a="1"/>
  <c r="AM570" i="1" s="1"/>
  <c r="AI479" i="1" a="1"/>
  <c r="AI479" i="1" s="1"/>
  <c r="AE480" i="1" a="1"/>
  <c r="AE480" i="1" s="1"/>
  <c r="AJ575" i="1" a="1"/>
  <c r="AJ575" i="1" s="1"/>
  <c r="AJ574" i="1" a="1"/>
  <c r="AJ574" i="1" s="1"/>
  <c r="AI480" i="1" a="1"/>
  <c r="AI480" i="1" s="1"/>
  <c r="AI562" i="1" a="1"/>
  <c r="AI562" i="1" s="1"/>
  <c r="AM573" i="1" a="1"/>
  <c r="AM573" i="1" s="1"/>
  <c r="AB474" i="1" a="1"/>
  <c r="AB474" i="1" s="1"/>
  <c r="AG480" i="1" a="1"/>
  <c r="AG480" i="1" s="1"/>
  <c r="AE484" i="1" a="1"/>
  <c r="AE484" i="1" s="1"/>
  <c r="AJ567" i="1" a="1"/>
  <c r="AJ567" i="1" s="1"/>
  <c r="AB475" i="1" a="1"/>
  <c r="AB475" i="1" s="1"/>
  <c r="AD480" i="1" a="1"/>
  <c r="AD480" i="1" s="1"/>
  <c r="AB483" i="1" a="1"/>
  <c r="AB483" i="1" s="1"/>
  <c r="AM566" i="1" a="1"/>
  <c r="AM566" i="1" s="1"/>
  <c r="AI571" i="1" a="1"/>
  <c r="AI571" i="1" s="1"/>
  <c r="AC573" i="1" a="1"/>
  <c r="AC573" i="1" s="1"/>
  <c r="AL483" i="1" a="1"/>
  <c r="AL483" i="1" s="1"/>
  <c r="AL575" i="1" a="1"/>
  <c r="AL575" i="1" s="1"/>
  <c r="AD484" i="1" a="1"/>
  <c r="AD484" i="1" s="1"/>
  <c r="AJ573" i="1" a="1"/>
  <c r="AJ573" i="1" s="1"/>
  <c r="AL567" i="1" a="1"/>
  <c r="AL567" i="1" s="1"/>
  <c r="AC469" i="1" a="1"/>
  <c r="AC469" i="1" s="1"/>
  <c r="AM574" i="1" a="1"/>
  <c r="AM574" i="1" s="1"/>
  <c r="AJ568" i="1" a="1"/>
  <c r="AJ568" i="1" s="1"/>
  <c r="AM481" i="1" a="1"/>
  <c r="AM481" i="1" s="1"/>
  <c r="AM576" i="1" a="1"/>
  <c r="AM576" i="1" s="1"/>
  <c r="AD571" i="1" a="1"/>
  <c r="AD571" i="1" s="1"/>
  <c r="AI481" i="1" a="1"/>
  <c r="AI481" i="1" s="1"/>
  <c r="AK477" i="1" a="1"/>
  <c r="AK477" i="1" s="1"/>
  <c r="AD474" i="1" a="1"/>
  <c r="AD474" i="1" s="1"/>
  <c r="AH470" i="1" a="1"/>
  <c r="AH470" i="1" s="1"/>
  <c r="AC473" i="1" a="1"/>
  <c r="AC473" i="1" s="1"/>
  <c r="AE572" i="1" a="1"/>
  <c r="AE572" i="1" s="1"/>
  <c r="AI569" i="1" a="1"/>
  <c r="AI569" i="1" s="1"/>
  <c r="AE566" i="1" a="1"/>
  <c r="AE566" i="1" s="1"/>
  <c r="AL482" i="1" a="1"/>
  <c r="AL482" i="1" s="1"/>
  <c r="AM575" i="1" a="1"/>
  <c r="AM575" i="1" s="1"/>
  <c r="AK479" i="1" a="1"/>
  <c r="AK479" i="1" s="1"/>
  <c r="AD567" i="1" a="1"/>
  <c r="AD567" i="1" s="1"/>
  <c r="AI474" i="1" a="1"/>
  <c r="AI474" i="1" s="1"/>
  <c r="AC482" i="1" a="1"/>
  <c r="AC482" i="1" s="1"/>
  <c r="AM565" i="1" a="1"/>
  <c r="AM565" i="1" s="1"/>
  <c r="AL576" i="1" a="1"/>
  <c r="AL576" i="1" s="1"/>
  <c r="AF575" i="1" a="1"/>
  <c r="AF575" i="1" s="1"/>
  <c r="AI575" i="1" a="1"/>
  <c r="AI575" i="1" s="1"/>
  <c r="AC478" i="1" a="1"/>
  <c r="AC478" i="1" s="1"/>
  <c r="AK574" i="1" a="1"/>
  <c r="AK574" i="1" s="1"/>
  <c r="AF564" i="1" a="1"/>
  <c r="AF564" i="1" s="1"/>
  <c r="AD469" i="1" a="1"/>
  <c r="AD469" i="1" s="1"/>
  <c r="AJ473" i="1" a="1"/>
  <c r="AJ473" i="1" s="1"/>
  <c r="AI482" i="1" a="1"/>
  <c r="AI482" i="1" s="1"/>
  <c r="AE469" i="1" a="1"/>
  <c r="AE469" i="1" s="1"/>
  <c r="AB476" i="1" a="1"/>
  <c r="AB476" i="1" s="1"/>
  <c r="AJ566" i="1" a="1"/>
  <c r="AJ566" i="1" s="1"/>
  <c r="AC576" i="1" a="1"/>
  <c r="AC576" i="1" s="1"/>
  <c r="AB577" i="1" a="1"/>
  <c r="AB577" i="1" s="1"/>
  <c r="Q7" i="1" a="1"/>
  <c r="Q7" i="1" s="1"/>
  <c r="W7" i="1" s="1"/>
  <c r="AB533" i="1" a="1"/>
  <c r="AB533" i="1" s="1"/>
  <c r="AB409" i="1" a="1"/>
  <c r="AB409" i="1" s="1"/>
  <c r="AB453" i="1" s="1" a="1"/>
  <c r="AB453" i="1" s="1"/>
  <c r="AB410" i="1" a="1"/>
  <c r="AB410" i="1" s="1"/>
  <c r="AB454" i="1" s="1" a="1"/>
  <c r="AB454" i="1" s="1"/>
  <c r="AD504" i="1" a="1"/>
  <c r="AD504" i="1" s="1"/>
  <c r="AD548" i="1" s="1" a="1"/>
  <c r="AD548" i="1" s="1"/>
  <c r="AL436" i="1" a="1"/>
  <c r="AL436" i="1" s="1"/>
  <c r="AE427" i="1" a="1"/>
  <c r="AE427" i="1" s="1"/>
  <c r="AM507" i="1" a="1"/>
  <c r="AM507" i="1" s="1"/>
  <c r="AM551" i="1" s="1" a="1"/>
  <c r="AM551" i="1" s="1"/>
  <c r="AC433" i="1" a="1"/>
  <c r="AC433" i="1" s="1"/>
  <c r="AF439" i="1" a="1"/>
  <c r="AF439" i="1" s="1"/>
  <c r="AG418" i="1" a="1"/>
  <c r="AG418" i="1" s="1"/>
  <c r="AG462" i="1" s="1" a="1"/>
  <c r="AG462" i="1" s="1"/>
  <c r="AB415" i="1" a="1"/>
  <c r="AB415" i="1" s="1"/>
  <c r="AB459" i="1" s="1" a="1"/>
  <c r="AB459" i="1" s="1"/>
  <c r="AI408" i="1" a="1"/>
  <c r="AI408" i="1" s="1"/>
  <c r="AI452" i="1" s="1" a="1"/>
  <c r="AI452" i="1" s="1"/>
  <c r="AK417" i="1" a="1"/>
  <c r="AK417" i="1" s="1"/>
  <c r="AK461" i="1" s="1" a="1"/>
  <c r="AK461" i="1" s="1"/>
  <c r="AC511" i="1" a="1"/>
  <c r="AC511" i="1" s="1"/>
  <c r="AC555" i="1" s="1" a="1"/>
  <c r="AC555" i="1" s="1"/>
  <c r="AM412" i="1" a="1"/>
  <c r="AM412" i="1" s="1"/>
  <c r="AM456" i="1" s="1" a="1"/>
  <c r="AM456" i="1" s="1"/>
  <c r="AL500" i="1" a="1"/>
  <c r="AL500" i="1" s="1"/>
  <c r="AL544" i="1" s="1" a="1"/>
  <c r="AL544" i="1" s="1"/>
  <c r="AM523" i="1" a="1"/>
  <c r="AM523" i="1" s="1"/>
  <c r="AH509" i="1" a="1"/>
  <c r="AH509" i="1" s="1"/>
  <c r="AH553" i="1" s="1" a="1"/>
  <c r="AH553" i="1" s="1"/>
  <c r="AI429" i="1" a="1"/>
  <c r="AI429" i="1" s="1"/>
  <c r="AB412" i="1" a="1"/>
  <c r="AB412" i="1" s="1"/>
  <c r="AB456" i="1" s="1" a="1"/>
  <c r="AB456" i="1" s="1"/>
  <c r="AB403" i="1" a="1"/>
  <c r="AB403" i="1" s="1"/>
  <c r="AD472" i="1" a="1"/>
  <c r="AD472" i="1" s="1"/>
  <c r="AJ570" i="1" a="1"/>
  <c r="AJ570" i="1" s="1"/>
  <c r="AH574" i="1" a="1"/>
  <c r="AH574" i="1" s="1"/>
  <c r="AH483" i="1" a="1"/>
  <c r="AH483" i="1" s="1"/>
  <c r="AK475" i="1" a="1"/>
  <c r="AK475" i="1" s="1"/>
  <c r="AD570" i="1" a="1"/>
  <c r="AD570" i="1" s="1"/>
  <c r="AM564" i="1" a="1"/>
  <c r="AM564" i="1" s="1"/>
  <c r="AK569" i="1" a="1"/>
  <c r="AK569" i="1" s="1"/>
  <c r="AD475" i="1" a="1"/>
  <c r="AD475" i="1" s="1"/>
  <c r="AD569" i="1" a="1"/>
  <c r="AD569" i="1" s="1"/>
  <c r="AG475" i="1" a="1"/>
  <c r="AG475" i="1" s="1"/>
  <c r="AG577" i="1" a="1"/>
  <c r="AG577" i="1" s="1"/>
  <c r="AI566" i="1" a="1"/>
  <c r="AI566" i="1" s="1"/>
  <c r="AB479" i="1" a="1"/>
  <c r="AB479" i="1" s="1"/>
  <c r="AI472" i="1" a="1"/>
  <c r="AI472" i="1" s="1"/>
  <c r="AJ481" i="1" a="1"/>
  <c r="AJ481" i="1" s="1"/>
  <c r="AL471" i="1" a="1"/>
  <c r="AL471" i="1" s="1"/>
  <c r="AF477" i="1" a="1"/>
  <c r="AF477" i="1" s="1"/>
  <c r="AG481" i="1" a="1"/>
  <c r="AG481" i="1" s="1"/>
  <c r="AE563" i="1" a="1"/>
  <c r="AE563" i="1" s="1"/>
  <c r="AH573" i="1" a="1"/>
  <c r="AH573" i="1" s="1"/>
  <c r="AD482" i="1" a="1"/>
  <c r="AD482" i="1" s="1"/>
  <c r="AF570" i="1" a="1"/>
  <c r="AF570" i="1" s="1"/>
  <c r="AC476" i="1" a="1"/>
  <c r="AC476" i="1" s="1"/>
  <c r="AI572" i="1" a="1"/>
  <c r="AI572" i="1" s="1"/>
  <c r="AB478" i="1" a="1"/>
  <c r="AB478" i="1" s="1"/>
  <c r="AH482" i="1" a="1"/>
  <c r="AH482" i="1" s="1"/>
  <c r="AH484" i="1" a="1"/>
  <c r="AH484" i="1" s="1"/>
  <c r="AE562" i="1" a="1"/>
  <c r="AE562" i="1" s="1"/>
  <c r="AI573" i="1" a="1"/>
  <c r="AI573" i="1" s="1"/>
  <c r="AE565" i="1" a="1"/>
  <c r="AE565" i="1" s="1"/>
  <c r="AG479" i="1" a="1"/>
  <c r="AG479" i="1" s="1"/>
  <c r="AM471" i="1" a="1"/>
  <c r="AM471" i="1" s="1"/>
  <c r="AF576" i="1" a="1"/>
  <c r="AF576" i="1" s="1"/>
  <c r="AH572" i="1" a="1"/>
  <c r="AH572" i="1" s="1"/>
  <c r="AI570" i="1" a="1"/>
  <c r="AI570" i="1" s="1"/>
  <c r="AJ565" i="1" a="1"/>
  <c r="AJ565" i="1" s="1"/>
  <c r="AH476" i="1" a="1"/>
  <c r="AH476" i="1" s="1"/>
  <c r="AM472" i="1" a="1"/>
  <c r="AM472" i="1" s="1"/>
  <c r="AF469" i="1" a="1"/>
  <c r="AF469" i="1" s="1"/>
  <c r="AJ470" i="1" a="1"/>
  <c r="AJ470" i="1" s="1"/>
  <c r="AG572" i="1" a="1"/>
  <c r="AG572" i="1" s="1"/>
  <c r="AL484" i="1" a="1"/>
  <c r="AL484" i="1" s="1"/>
  <c r="AF472" i="1" a="1"/>
  <c r="AF472" i="1" s="1"/>
  <c r="AH566" i="1" a="1"/>
  <c r="AH566" i="1" s="1"/>
  <c r="AC484" i="1" a="1"/>
  <c r="AC484" i="1" s="1"/>
  <c r="AI475" i="1" a="1"/>
  <c r="AI475" i="1" s="1"/>
  <c r="AF482" i="1" a="1"/>
  <c r="AF482" i="1" s="1"/>
  <c r="AH568" i="1" a="1"/>
  <c r="AH568" i="1" s="1"/>
  <c r="AJ476" i="1" a="1"/>
  <c r="AJ476" i="1" s="1"/>
  <c r="AJ483" i="1" a="1"/>
  <c r="AJ483" i="1" s="1"/>
  <c r="AI568" i="1" a="1"/>
  <c r="AI568" i="1" s="1"/>
  <c r="AJ474" i="1" a="1"/>
  <c r="AJ474" i="1" s="1"/>
  <c r="AK577" i="1" a="1"/>
  <c r="AK577" i="1" s="1"/>
  <c r="AD471" i="1" a="1"/>
  <c r="AD471" i="1" s="1"/>
  <c r="AD565" i="1" a="1"/>
  <c r="AD565" i="1" s="1"/>
  <c r="AF572" i="1" a="1"/>
  <c r="AF572" i="1" s="1"/>
  <c r="AE473" i="1" a="1"/>
  <c r="AE473" i="1" s="1"/>
  <c r="AD572" i="1" a="1"/>
  <c r="AD572" i="1" s="1"/>
  <c r="AE482" i="1" a="1"/>
  <c r="AE482" i="1" s="1"/>
  <c r="AK474" i="1" a="1"/>
  <c r="AK474" i="1" s="1"/>
  <c r="AL474" i="1" a="1"/>
  <c r="AL474" i="1" s="1"/>
  <c r="AC480" i="1" a="1"/>
  <c r="AC480" i="1" s="1"/>
  <c r="AM484" i="1" a="1"/>
  <c r="AM484" i="1" s="1"/>
  <c r="AE471" i="1" a="1"/>
  <c r="AE471" i="1" s="1"/>
  <c r="AG482" i="1" a="1"/>
  <c r="AG482" i="1" s="1"/>
  <c r="H123" i="1" a="1"/>
  <c r="H123" i="1" s="1"/>
  <c r="H311" i="1" s="1" a="1"/>
  <c r="H311" i="1" s="1"/>
  <c r="AK469" i="1" a="1"/>
  <c r="AK469" i="1" s="1"/>
  <c r="AB480" i="1" a="1"/>
  <c r="AB480" i="1" s="1"/>
  <c r="AF471" i="1" a="1"/>
  <c r="AF471" i="1" s="1"/>
  <c r="AD483" i="1" a="1"/>
  <c r="AD483" i="1" s="1"/>
  <c r="AD575" i="1" a="1"/>
  <c r="AD575" i="1" s="1"/>
  <c r="AF478" i="1" a="1"/>
  <c r="AF478" i="1" s="1"/>
  <c r="AB496" i="1" a="1"/>
  <c r="AB496" i="1" s="1"/>
  <c r="AB540" i="1" s="1" a="1"/>
  <c r="AB540" i="1" s="1"/>
  <c r="AI563" i="1" a="1"/>
  <c r="AI563" i="1" s="1"/>
  <c r="AE481" i="1" a="1"/>
  <c r="AE481" i="1" s="1"/>
  <c r="AC471" i="1" a="1"/>
  <c r="AC471" i="1" s="1"/>
  <c r="AE479" i="1" a="1"/>
  <c r="AE479" i="1" s="1"/>
  <c r="AD564" i="1" a="1"/>
  <c r="AD564" i="1" s="1"/>
  <c r="AM475" i="1" a="1"/>
  <c r="AM475" i="1" s="1"/>
  <c r="AE472" i="1" a="1"/>
  <c r="AE472" i="1" s="1"/>
  <c r="AL570" i="1" a="1"/>
  <c r="AL570" i="1" s="1"/>
  <c r="AF567" i="1" a="1"/>
  <c r="AF567" i="1" s="1"/>
  <c r="AM572" i="1" a="1"/>
  <c r="AM572" i="1" s="1"/>
  <c r="AB470" i="1" a="1"/>
  <c r="AB470" i="1" s="1"/>
  <c r="AI476" i="1" a="1"/>
  <c r="AI476" i="1" s="1"/>
  <c r="AJ572" i="1" a="1"/>
  <c r="AJ572" i="1" s="1"/>
  <c r="AG568" i="1" a="1"/>
  <c r="AG568" i="1" s="1"/>
  <c r="AD481" i="1" a="1"/>
  <c r="AD481" i="1" s="1"/>
  <c r="AJ562" i="1" a="1"/>
  <c r="AJ562" i="1" s="1"/>
  <c r="AH474" i="1" a="1"/>
  <c r="AH474" i="1" s="1"/>
  <c r="AC470" i="1" a="1"/>
  <c r="AC470" i="1" s="1"/>
  <c r="AE475" i="1" a="1"/>
  <c r="AE475" i="1" s="1"/>
  <c r="AC483" i="1" a="1"/>
  <c r="AC483" i="1" s="1"/>
  <c r="AL577" i="1" a="1"/>
  <c r="AL577" i="1" s="1"/>
  <c r="AK576" i="1" a="1"/>
  <c r="AK576" i="1" s="1"/>
  <c r="AF573" i="1" a="1"/>
  <c r="AF573" i="1" s="1"/>
  <c r="AL568" i="1" a="1"/>
  <c r="AL568" i="1" s="1"/>
  <c r="AC567" i="1" a="1"/>
  <c r="AC567" i="1" s="1"/>
  <c r="AD470" i="1" a="1"/>
  <c r="AD470" i="1" s="1"/>
  <c r="AE483" i="1" a="1"/>
  <c r="AE483" i="1" s="1"/>
  <c r="AJ569" i="1" a="1"/>
  <c r="AJ569" i="1" s="1"/>
  <c r="AF470" i="1" a="1"/>
  <c r="AF470" i="1" s="1"/>
  <c r="AM577" i="1" a="1"/>
  <c r="AM577" i="1" s="1"/>
  <c r="AB471" i="1" a="1"/>
  <c r="AB471" i="1" s="1"/>
  <c r="AK571" i="1" a="1"/>
  <c r="AK571" i="1" s="1"/>
  <c r="AJ480" i="1" a="1"/>
  <c r="AJ480" i="1" s="1"/>
  <c r="AE404" i="1" a="1"/>
  <c r="AE404" i="1" s="1"/>
  <c r="AE448" i="1" s="1" a="1"/>
  <c r="AE448" i="1" s="1"/>
  <c r="AI410" i="1" a="1"/>
  <c r="AI410" i="1" s="1"/>
  <c r="AI454" i="1" s="1" a="1"/>
  <c r="AI454" i="1" s="1"/>
  <c r="AD415" i="1" a="1"/>
  <c r="AD415" i="1" s="1"/>
  <c r="AD459" i="1" s="1" a="1"/>
  <c r="AD459" i="1" s="1"/>
  <c r="AK414" i="1" a="1"/>
  <c r="AK414" i="1" s="1"/>
  <c r="AK458" i="1" s="1" a="1"/>
  <c r="AK458" i="1" s="1"/>
  <c r="AH415" i="1" a="1"/>
  <c r="AH415" i="1" s="1"/>
  <c r="AH459" i="1" s="1" a="1"/>
  <c r="AH459" i="1" s="1"/>
  <c r="AL506" i="1" a="1"/>
  <c r="AL506" i="1" s="1"/>
  <c r="AL550" i="1" s="1" a="1"/>
  <c r="AL550" i="1" s="1"/>
  <c r="AE431" i="1" a="1"/>
  <c r="AE431" i="1" s="1"/>
  <c r="AH525" i="1" a="1"/>
  <c r="AH525" i="1" s="1"/>
  <c r="AK507" i="1" a="1"/>
  <c r="AK507" i="1" s="1"/>
  <c r="AK551" i="1" s="1" a="1"/>
  <c r="AK551" i="1" s="1"/>
  <c r="AM504" i="1" a="1"/>
  <c r="AM504" i="1" s="1"/>
  <c r="AM548" i="1" s="1" a="1"/>
  <c r="AM548" i="1" s="1"/>
  <c r="AE413" i="1" a="1"/>
  <c r="AE413" i="1" s="1"/>
  <c r="AE457" i="1" s="1" a="1"/>
  <c r="AE457" i="1" s="1"/>
  <c r="AL418" i="1" a="1"/>
  <c r="AL418" i="1" s="1"/>
  <c r="AL462" i="1" s="1" a="1"/>
  <c r="AL462" i="1" s="1"/>
  <c r="AC477" i="1" a="1"/>
  <c r="AC477" i="1" s="1"/>
  <c r="AB570" i="1" a="1"/>
  <c r="AB570" i="1" s="1"/>
  <c r="AL475" i="1" a="1"/>
  <c r="AL475" i="1" s="1"/>
  <c r="AL480" i="1" a="1"/>
  <c r="AL480" i="1" s="1"/>
  <c r="AL565" i="1" a="1"/>
  <c r="AL565" i="1" s="1"/>
  <c r="AI477" i="1" a="1"/>
  <c r="AI477" i="1" s="1"/>
  <c r="AM469" i="1" a="1"/>
  <c r="AM469" i="1" s="1"/>
  <c r="AM568" i="1" a="1"/>
  <c r="AM568" i="1" s="1"/>
  <c r="AG483" i="1" a="1"/>
  <c r="AG483" i="1" s="1"/>
  <c r="AK565" i="1" a="1"/>
  <c r="AK565" i="1" s="1"/>
  <c r="AJ478" i="1" a="1"/>
  <c r="AJ478" i="1" s="1"/>
  <c r="AK563" i="1" a="1"/>
  <c r="AK563" i="1" s="1"/>
  <c r="AL472" i="1" a="1"/>
  <c r="AL472" i="1" s="1"/>
  <c r="AD478" i="1" a="1"/>
  <c r="AD478" i="1" s="1"/>
  <c r="AM567" i="1" a="1"/>
  <c r="AM567" i="1" s="1"/>
  <c r="AI576" i="1" a="1"/>
  <c r="AI576" i="1" s="1"/>
  <c r="AB472" i="1" a="1"/>
  <c r="AB472" i="1" s="1"/>
  <c r="AK471" i="1" a="1"/>
  <c r="AK471" i="1" s="1"/>
  <c r="AI471" i="1" a="1"/>
  <c r="AI471" i="1" s="1"/>
  <c r="AF480" i="1" a="1"/>
  <c r="AF480" i="1" s="1"/>
  <c r="AM569" i="1" a="1"/>
  <c r="AM569" i="1" s="1"/>
  <c r="AK575" i="1" a="1"/>
  <c r="AK575" i="1" s="1"/>
  <c r="AL476" i="1" a="1"/>
  <c r="AL476" i="1" s="1"/>
  <c r="AF571" i="1" a="1"/>
  <c r="AF571" i="1" s="1"/>
  <c r="AF479" i="1" a="1"/>
  <c r="AF479" i="1" s="1"/>
  <c r="AI473" i="1" a="1"/>
  <c r="AI473" i="1" s="1"/>
  <c r="AL562" i="1" a="1"/>
  <c r="AL562" i="1" s="1"/>
  <c r="AD473" i="1" a="1"/>
  <c r="AD473" i="1" s="1"/>
  <c r="AJ563" i="1" a="1"/>
  <c r="AJ563" i="1" s="1"/>
  <c r="AE470" i="1" a="1"/>
  <c r="AE470" i="1" s="1"/>
  <c r="AF563" i="1" a="1"/>
  <c r="AF563" i="1" s="1"/>
  <c r="AD577" i="1" a="1"/>
  <c r="AD577" i="1" s="1"/>
  <c r="AB576" i="1" a="1"/>
  <c r="AB576" i="1" s="1"/>
  <c r="AJ577" i="1" a="1"/>
  <c r="AJ577" i="1" s="1"/>
  <c r="AL569" i="1" a="1"/>
  <c r="AL569" i="1" s="1"/>
  <c r="AB428" i="1" a="1"/>
  <c r="AB428" i="1" s="1"/>
  <c r="AF407" i="1" a="1"/>
  <c r="AF407" i="1" s="1"/>
  <c r="AF451" i="1" s="1" a="1"/>
  <c r="AF451" i="1" s="1"/>
  <c r="AB518" i="1" a="1"/>
  <c r="AB518" i="1" s="1"/>
  <c r="AI501" i="1" a="1"/>
  <c r="AI501" i="1" s="1"/>
  <c r="AI545" i="1" s="1" a="1"/>
  <c r="AI545" i="1" s="1"/>
  <c r="AF430" i="1" a="1"/>
  <c r="AF430" i="1" s="1"/>
  <c r="AG529" i="1" a="1"/>
  <c r="AG529" i="1" s="1"/>
  <c r="AH511" i="1" a="1"/>
  <c r="AH511" i="1" s="1"/>
  <c r="AH555" i="1" s="1" a="1"/>
  <c r="AH555" i="1" s="1"/>
  <c r="AH409" i="1" a="1"/>
  <c r="AH409" i="1" s="1"/>
  <c r="AH453" i="1" s="1" a="1"/>
  <c r="AH453" i="1" s="1"/>
  <c r="AD525" i="1" a="1"/>
  <c r="AD525" i="1" s="1"/>
  <c r="AB427" i="1" a="1"/>
  <c r="AB427" i="1" s="1"/>
  <c r="AJ440" i="1" a="1"/>
  <c r="AJ440" i="1" s="1"/>
  <c r="AJ564" i="1" a="1"/>
  <c r="AJ564" i="1" s="1"/>
  <c r="AB564" i="1" a="1"/>
  <c r="AB564" i="1" s="1"/>
  <c r="AF483" i="1" a="1"/>
  <c r="AF483" i="1" s="1"/>
  <c r="AG575" i="1" a="1"/>
  <c r="AG575" i="1" s="1"/>
  <c r="AM428" i="1" a="1"/>
  <c r="AM428" i="1" s="1"/>
  <c r="AK425" i="1" a="1"/>
  <c r="AK425" i="1" s="1"/>
  <c r="AM506" i="1" a="1"/>
  <c r="AM506" i="1" s="1"/>
  <c r="AM550" i="1" s="1" a="1"/>
  <c r="AM550" i="1" s="1"/>
  <c r="AB508" i="1" a="1"/>
  <c r="AB508" i="1" s="1"/>
  <c r="AB552" i="1" s="1" a="1"/>
  <c r="AB552" i="1" s="1"/>
  <c r="AL522" i="1" a="1"/>
  <c r="AL522" i="1" s="1"/>
  <c r="AK505" i="1" a="1"/>
  <c r="AK505" i="1" s="1"/>
  <c r="AK549" i="1" s="1" a="1"/>
  <c r="AK549" i="1" s="1"/>
  <c r="AB531" i="1" a="1"/>
  <c r="AB531" i="1" s="1"/>
  <c r="AH504" i="1" a="1"/>
  <c r="AH504" i="1" s="1"/>
  <c r="AH548" i="1" s="1" a="1"/>
  <c r="AH548" i="1" s="1"/>
  <c r="AJ429" i="1" a="1"/>
  <c r="AJ429" i="1" s="1"/>
  <c r="AC435" i="1" a="1"/>
  <c r="AC435" i="1" s="1"/>
  <c r="AB567" i="1" a="1"/>
  <c r="AB567" i="1" s="1"/>
  <c r="AC562" i="1" a="1"/>
  <c r="AC562" i="1" s="1"/>
  <c r="AH567" i="1" a="1"/>
  <c r="AH567" i="1" s="1"/>
  <c r="AK470" i="1" a="1"/>
  <c r="AK470" i="1" s="1"/>
  <c r="AM476" i="1" a="1"/>
  <c r="AM476" i="1" s="1"/>
  <c r="AE574" i="1" a="1"/>
  <c r="AE574" i="1" s="1"/>
  <c r="AF473" i="1" a="1"/>
  <c r="AF473" i="1" s="1"/>
  <c r="AE497" i="1" a="1"/>
  <c r="AE497" i="1" s="1"/>
  <c r="AE541" i="1" s="1" a="1"/>
  <c r="AE541" i="1" s="1"/>
  <c r="AL503" i="1" a="1"/>
  <c r="AL503" i="1" s="1"/>
  <c r="AL547" i="1" s="1" a="1"/>
  <c r="AL547" i="1" s="1"/>
  <c r="AB566" i="1" a="1"/>
  <c r="AB566" i="1" s="1"/>
  <c r="AC569" i="1" a="1"/>
  <c r="AC569" i="1" s="1"/>
  <c r="AH576" i="1" a="1"/>
  <c r="AH576" i="1" s="1"/>
  <c r="AE567" i="1" a="1"/>
  <c r="AE567" i="1" s="1"/>
  <c r="AC481" i="1" a="1"/>
  <c r="AC481" i="1" s="1"/>
  <c r="AD568" i="1" a="1"/>
  <c r="AD568" i="1" s="1"/>
  <c r="AF475" i="1" a="1"/>
  <c r="AF475" i="1" s="1"/>
  <c r="AG471" i="1" a="1"/>
  <c r="AG471" i="1" s="1"/>
  <c r="AC564" i="1" a="1"/>
  <c r="AC564" i="1" s="1"/>
  <c r="AL526" i="1" a="1"/>
  <c r="AL526" i="1" s="1"/>
  <c r="AH500" i="1" a="1"/>
  <c r="AH500" i="1" s="1"/>
  <c r="AH544" i="1" s="1" a="1"/>
  <c r="AH544" i="1" s="1"/>
  <c r="AC409" i="1" a="1"/>
  <c r="AC409" i="1" s="1"/>
  <c r="AC453" i="1" s="1" a="1"/>
  <c r="AC453" i="1" s="1"/>
  <c r="AJ409" i="1" a="1"/>
  <c r="AJ409" i="1" s="1"/>
  <c r="AJ453" i="1" s="1" a="1"/>
  <c r="AJ453" i="1" s="1"/>
  <c r="AB565" i="1" a="1"/>
  <c r="AB565" i="1" s="1"/>
  <c r="AC568" i="1" a="1"/>
  <c r="AC568" i="1" s="1"/>
  <c r="AG569" i="1" a="1"/>
  <c r="AG569" i="1" s="1"/>
  <c r="AK567" i="1" a="1"/>
  <c r="AK567" i="1" s="1"/>
  <c r="AE478" i="1" a="1"/>
  <c r="AE478" i="1" s="1"/>
  <c r="AG563" i="1" a="1"/>
  <c r="AG563" i="1" s="1"/>
  <c r="AK572" i="1" a="1"/>
  <c r="AK572" i="1" s="1"/>
  <c r="AL524" i="1" a="1"/>
  <c r="AL524" i="1" s="1"/>
  <c r="AI529" i="1" a="1"/>
  <c r="AI529" i="1" s="1"/>
  <c r="AF518" i="1" a="1"/>
  <c r="AF518" i="1" s="1"/>
  <c r="AF508" i="1" a="1"/>
  <c r="AF508" i="1" s="1"/>
  <c r="AF552" i="1" s="1" a="1"/>
  <c r="AF552" i="1" s="1"/>
  <c r="AI440" i="1" a="1"/>
  <c r="AI440" i="1" s="1"/>
  <c r="AH502" i="1" a="1"/>
  <c r="AH502" i="1" s="1"/>
  <c r="AH546" i="1" s="1" a="1"/>
  <c r="AH546" i="1" s="1"/>
  <c r="AE510" i="1" a="1"/>
  <c r="AE510" i="1" s="1"/>
  <c r="AE554" i="1" s="1" a="1"/>
  <c r="AE554" i="1" s="1"/>
  <c r="AG519" i="1" a="1"/>
  <c r="AG519" i="1" s="1"/>
  <c r="AL509" i="1" a="1"/>
  <c r="AL509" i="1" s="1"/>
  <c r="AL553" i="1" s="1" a="1"/>
  <c r="AL553" i="1" s="1"/>
  <c r="AD410" i="1" a="1"/>
  <c r="AD410" i="1" s="1"/>
  <c r="AD454" i="1" s="1" a="1"/>
  <c r="AD454" i="1" s="1"/>
  <c r="AI505" i="1" a="1"/>
  <c r="AI505" i="1" s="1"/>
  <c r="AI549" i="1" s="1" a="1"/>
  <c r="AI549" i="1" s="1"/>
  <c r="AC436" i="1" a="1"/>
  <c r="AC436" i="1" s="1"/>
  <c r="AM434" i="1" a="1"/>
  <c r="AM434" i="1" s="1"/>
  <c r="AD418" i="1" a="1"/>
  <c r="AD418" i="1" s="1"/>
  <c r="AD462" i="1" s="1" a="1"/>
  <c r="AD462" i="1" s="1"/>
  <c r="AI518" i="1" a="1"/>
  <c r="AI518" i="1" s="1"/>
  <c r="AE532" i="1" a="1"/>
  <c r="AE532" i="1" s="1"/>
  <c r="AE429" i="1" a="1"/>
  <c r="AE429" i="1" s="1"/>
  <c r="AI519" i="1" a="1"/>
  <c r="AI519" i="1" s="1"/>
  <c r="AL412" i="1" a="1"/>
  <c r="AL412" i="1" s="1"/>
  <c r="AL456" i="1" s="1" a="1"/>
  <c r="AL456" i="1" s="1"/>
  <c r="AG520" i="1" a="1"/>
  <c r="AG520" i="1" s="1"/>
  <c r="AJ525" i="1" a="1"/>
  <c r="AJ525" i="1" s="1"/>
  <c r="AF528" i="1" a="1"/>
  <c r="AF528" i="1" s="1"/>
  <c r="AK438" i="1" a="1"/>
  <c r="AK438" i="1" s="1"/>
  <c r="AJ499" i="1" a="1"/>
  <c r="AJ499" i="1" s="1"/>
  <c r="AJ543" i="1" s="1" a="1"/>
  <c r="AJ543" i="1" s="1"/>
  <c r="AE498" i="1" a="1"/>
  <c r="AE498" i="1" s="1"/>
  <c r="AE542" i="1" s="1" a="1"/>
  <c r="AE542" i="1" s="1"/>
  <c r="AJ501" i="1" a="1"/>
  <c r="AJ501" i="1" s="1"/>
  <c r="AJ545" i="1" s="1" a="1"/>
  <c r="AJ545" i="1" s="1"/>
  <c r="AD524" i="1" a="1"/>
  <c r="AD524" i="1" s="1"/>
  <c r="AJ531" i="1" a="1"/>
  <c r="AJ531" i="1" s="1"/>
  <c r="AE526" i="1" a="1"/>
  <c r="AE526" i="1" s="1"/>
  <c r="AC496" i="1" a="1"/>
  <c r="AC496" i="1" s="1"/>
  <c r="AL426" i="1" a="1"/>
  <c r="AL426" i="1" s="1"/>
  <c r="AC430" i="1" a="1"/>
  <c r="AC430" i="1" s="1"/>
  <c r="AJ413" i="1" a="1"/>
  <c r="AJ413" i="1" s="1"/>
  <c r="AJ457" i="1" s="1" a="1"/>
  <c r="AJ457" i="1" s="1"/>
  <c r="AG416" i="1" a="1"/>
  <c r="AG416" i="1" s="1"/>
  <c r="AG460" i="1" s="1" a="1"/>
  <c r="AG460" i="1" s="1"/>
  <c r="AG501" i="1" a="1"/>
  <c r="AG501" i="1" s="1"/>
  <c r="AG545" i="1" s="1" a="1"/>
  <c r="AG545" i="1" s="1"/>
  <c r="AC510" i="1" a="1"/>
  <c r="AC510" i="1" s="1"/>
  <c r="AC554" i="1" s="1" a="1"/>
  <c r="AC554" i="1" s="1"/>
  <c r="AD521" i="1" a="1"/>
  <c r="AD521" i="1" s="1"/>
  <c r="AE527" i="1" a="1"/>
  <c r="AE527" i="1" s="1"/>
  <c r="AD497" i="1" a="1"/>
  <c r="AD497" i="1" s="1"/>
  <c r="AL425" i="1" a="1"/>
  <c r="AL425" i="1" s="1"/>
  <c r="AJ432" i="1" a="1"/>
  <c r="AJ432" i="1" s="1"/>
  <c r="AL414" i="1" a="1"/>
  <c r="AL414" i="1" s="1"/>
  <c r="AL458" i="1" s="1" a="1"/>
  <c r="AL458" i="1" s="1"/>
  <c r="AJ412" i="1" a="1"/>
  <c r="AJ412" i="1" s="1"/>
  <c r="AJ456" i="1" s="1" a="1"/>
  <c r="AJ456" i="1" s="1"/>
  <c r="AG439" i="1" a="1"/>
  <c r="AG439" i="1" s="1"/>
  <c r="AI412" i="1" a="1"/>
  <c r="AI412" i="1" s="1"/>
  <c r="AI456" i="1" s="1" a="1"/>
  <c r="AI456" i="1" s="1"/>
  <c r="AB426" i="1" a="1"/>
  <c r="AB426" i="1" s="1"/>
  <c r="AF427" i="1" a="1"/>
  <c r="AF427" i="1" s="1"/>
  <c r="AL434" i="1" a="1"/>
  <c r="AL434" i="1" s="1"/>
  <c r="AM405" i="1" a="1"/>
  <c r="AM405" i="1" s="1"/>
  <c r="AM449" i="1" s="1" a="1"/>
  <c r="AM449" i="1" s="1"/>
  <c r="AG405" i="1" a="1"/>
  <c r="AG405" i="1" s="1"/>
  <c r="AG449" i="1" s="1" a="1"/>
  <c r="AG449" i="1" s="1"/>
  <c r="AC415" i="1" a="1"/>
  <c r="AC415" i="1" s="1"/>
  <c r="AC459" i="1" s="1" a="1"/>
  <c r="AC459" i="1" s="1"/>
  <c r="AF519" i="1" a="1"/>
  <c r="AF519" i="1" s="1"/>
  <c r="AM417" i="1" a="1"/>
  <c r="AM417" i="1" s="1"/>
  <c r="AM461" i="1" s="1" a="1"/>
  <c r="AM461" i="1" s="1"/>
  <c r="AI406" i="1" a="1"/>
  <c r="AI406" i="1" s="1"/>
  <c r="AI450" i="1" s="1" a="1"/>
  <c r="AI450" i="1" s="1"/>
  <c r="AF532" i="1" a="1"/>
  <c r="AF532" i="1" s="1"/>
  <c r="AC531" i="1" a="1"/>
  <c r="AC531" i="1" s="1"/>
  <c r="AH435" i="1" a="1"/>
  <c r="AH435" i="1" s="1"/>
  <c r="AL521" i="1" a="1"/>
  <c r="AL521" i="1" s="1"/>
  <c r="AD438" i="1" a="1"/>
  <c r="AD438" i="1" s="1"/>
  <c r="AH522" i="1" a="1"/>
  <c r="AH522" i="1" s="1"/>
  <c r="AC507" i="1" a="1"/>
  <c r="AC507" i="1" s="1"/>
  <c r="AC551" i="1" s="1" a="1"/>
  <c r="AC551" i="1" s="1"/>
  <c r="AL413" i="1" a="1"/>
  <c r="AL413" i="1" s="1"/>
  <c r="AL457" i="1" s="1" a="1"/>
  <c r="AL457" i="1" s="1"/>
  <c r="AF509" i="1" a="1"/>
  <c r="AF509" i="1" s="1"/>
  <c r="AF553" i="1" s="1" a="1"/>
  <c r="AF553" i="1" s="1"/>
  <c r="AF496" i="1" a="1"/>
  <c r="AF496" i="1" s="1"/>
  <c r="AB498" i="1" a="1"/>
  <c r="AB498" i="1" s="1"/>
  <c r="AB542" i="1" s="1" a="1"/>
  <c r="AB542" i="1" s="1"/>
  <c r="AK503" i="1" a="1"/>
  <c r="AK503" i="1" s="1"/>
  <c r="AK547" i="1" s="1" a="1"/>
  <c r="AK547" i="1" s="1"/>
  <c r="AB532" i="1" a="1"/>
  <c r="AB532" i="1" s="1"/>
  <c r="AI404" i="1" a="1"/>
  <c r="AI404" i="1" s="1"/>
  <c r="AI448" i="1" s="1" a="1"/>
  <c r="AI448" i="1" s="1"/>
  <c r="AM418" i="1" a="1"/>
  <c r="AM418" i="1" s="1"/>
  <c r="AM462" i="1" s="1" a="1"/>
  <c r="AM462" i="1" s="1"/>
  <c r="AK506" i="1" a="1"/>
  <c r="AK506" i="1" s="1"/>
  <c r="AK550" i="1" s="1" a="1"/>
  <c r="AK550" i="1" s="1"/>
  <c r="AC501" i="1" a="1"/>
  <c r="AC501" i="1" s="1"/>
  <c r="AC545" i="1" s="1" a="1"/>
  <c r="AC545" i="1" s="1"/>
  <c r="AH405" i="1" a="1"/>
  <c r="AH405" i="1" s="1"/>
  <c r="AH449" i="1" s="1" a="1"/>
  <c r="AH449" i="1" s="1"/>
  <c r="AL407" i="1" a="1"/>
  <c r="AL407" i="1" s="1"/>
  <c r="AL451" i="1" s="1" a="1"/>
  <c r="AL451" i="1" s="1"/>
  <c r="AK434" i="1" a="1"/>
  <c r="AK434" i="1" s="1"/>
  <c r="AJ433" i="1" a="1"/>
  <c r="AJ433" i="1" s="1"/>
  <c r="AC529" i="1" a="1"/>
  <c r="AC529" i="1" s="1"/>
  <c r="AC503" i="1" a="1"/>
  <c r="AC503" i="1" s="1"/>
  <c r="AC547" i="1" s="1" a="1"/>
  <c r="AC547" i="1" s="1"/>
  <c r="AJ505" i="1" a="1"/>
  <c r="AJ505" i="1" s="1"/>
  <c r="AJ549" i="1" s="1" a="1"/>
  <c r="AJ549" i="1" s="1"/>
  <c r="AB432" i="1" a="1"/>
  <c r="AB432" i="1" s="1"/>
  <c r="AH414" i="1" a="1"/>
  <c r="AH414" i="1" s="1"/>
  <c r="AH458" i="1" s="1" a="1"/>
  <c r="AH458" i="1" s="1"/>
  <c r="AM439" i="1" a="1"/>
  <c r="AM439" i="1" s="1"/>
  <c r="AF408" i="1" a="1"/>
  <c r="AF408" i="1" s="1"/>
  <c r="AF452" i="1" s="1" a="1"/>
  <c r="AF452" i="1" s="1"/>
  <c r="AL411" i="1" a="1"/>
  <c r="AL411" i="1" s="1"/>
  <c r="AL455" i="1" s="1" a="1"/>
  <c r="AL455" i="1" s="1"/>
  <c r="AK436" i="1" a="1"/>
  <c r="AK436" i="1" s="1"/>
  <c r="AC417" i="1" a="1"/>
  <c r="AC417" i="1" s="1"/>
  <c r="AC461" i="1" s="1" a="1"/>
  <c r="AC461" i="1" s="1"/>
  <c r="AH431" i="1" a="1"/>
  <c r="AH431" i="1" s="1"/>
  <c r="AH437" i="1" a="1"/>
  <c r="AH437" i="1" s="1"/>
  <c r="AM403" i="1" a="1"/>
  <c r="AM403" i="1" s="1"/>
  <c r="AM447" i="1" s="1" a="1"/>
  <c r="AM447" i="1" s="1"/>
  <c r="AG440" i="1" a="1"/>
  <c r="AG440" i="1" s="1"/>
  <c r="AG414" i="1" a="1"/>
  <c r="AG414" i="1" s="1"/>
  <c r="AG458" i="1" s="1" a="1"/>
  <c r="AG458" i="1" s="1"/>
  <c r="AM431" i="1" a="1"/>
  <c r="AM431" i="1" s="1"/>
  <c r="AK415" i="1" a="1"/>
  <c r="AK415" i="1" s="1"/>
  <c r="AK459" i="1" s="1" a="1"/>
  <c r="AK459" i="1" s="1"/>
  <c r="AF405" i="1" a="1"/>
  <c r="AF405" i="1" s="1"/>
  <c r="AF449" i="1" s="1" a="1"/>
  <c r="AF449" i="1" s="1"/>
  <c r="AE414" i="1" a="1"/>
  <c r="AE414" i="1" s="1"/>
  <c r="AE458" i="1" s="1" a="1"/>
  <c r="AE458" i="1" s="1"/>
  <c r="AM427" i="1" a="1"/>
  <c r="AM427" i="1" s="1"/>
  <c r="AB506" i="1" a="1"/>
  <c r="AB506" i="1" s="1"/>
  <c r="AB550" i="1" s="1" a="1"/>
  <c r="AB550" i="1" s="1"/>
  <c r="AH519" i="1" a="1"/>
  <c r="AH519" i="1" s="1"/>
  <c r="AI407" i="1" a="1"/>
  <c r="AI407" i="1" s="1"/>
  <c r="AI451" i="1" s="1" a="1"/>
  <c r="AI451" i="1" s="1"/>
  <c r="AD496" i="1" a="1"/>
  <c r="AD496" i="1" s="1"/>
  <c r="AD540" i="1" s="1" a="1"/>
  <c r="AD540" i="1" s="1"/>
  <c r="AB502" i="1" a="1"/>
  <c r="AB502" i="1" s="1"/>
  <c r="AB546" i="1" s="1" a="1"/>
  <c r="AB546" i="1" s="1"/>
  <c r="AC504" i="1" a="1"/>
  <c r="AC504" i="1" s="1"/>
  <c r="AC548" i="1" s="1" a="1"/>
  <c r="AC548" i="1" s="1"/>
  <c r="AK500" i="1" a="1"/>
  <c r="AK500" i="1" s="1"/>
  <c r="AK544" i="1" s="1" a="1"/>
  <c r="AK544" i="1" s="1"/>
  <c r="AC413" i="1" a="1"/>
  <c r="AC413" i="1" s="1"/>
  <c r="AC457" i="1" s="1" a="1"/>
  <c r="AC457" i="1" s="1"/>
  <c r="AI509" i="1" a="1"/>
  <c r="AI509" i="1" s="1"/>
  <c r="AI553" i="1" s="1" a="1"/>
  <c r="AI553" i="1" s="1"/>
  <c r="AG528" i="1" a="1"/>
  <c r="AG528" i="1" s="1"/>
  <c r="AG417" i="1" a="1"/>
  <c r="AG417" i="1" s="1"/>
  <c r="AG461" i="1" s="1" a="1"/>
  <c r="AG461" i="1" s="1"/>
  <c r="AJ498" i="1" a="1"/>
  <c r="AJ498" i="1" s="1"/>
  <c r="AJ542" i="1" s="1" a="1"/>
  <c r="AJ542" i="1" s="1"/>
  <c r="AD531" i="1" a="1"/>
  <c r="AD531" i="1" s="1"/>
  <c r="AJ431" i="1" a="1"/>
  <c r="AJ431" i="1" s="1"/>
  <c r="AD434" i="1" a="1"/>
  <c r="AD434" i="1" s="1"/>
  <c r="AH510" i="1" a="1"/>
  <c r="AH510" i="1" s="1"/>
  <c r="AH554" i="1" s="1" a="1"/>
  <c r="AH554" i="1" s="1"/>
  <c r="AE528" i="1" a="1"/>
  <c r="AE528" i="1" s="1"/>
  <c r="AF505" i="1" a="1"/>
  <c r="AF505" i="1" s="1"/>
  <c r="AF549" i="1" s="1" a="1"/>
  <c r="AF549" i="1" s="1"/>
  <c r="AE477" i="1" a="1"/>
  <c r="AE477" i="1" s="1"/>
  <c r="AJ469" i="1" a="1"/>
  <c r="AJ469" i="1" s="1"/>
  <c r="AL572" i="1" a="1"/>
  <c r="AL572" i="1" s="1"/>
  <c r="AL479" i="1" a="1"/>
  <c r="AL479" i="1" s="1"/>
  <c r="AG573" i="1" a="1"/>
  <c r="AG573" i="1" s="1"/>
  <c r="AG576" i="1" a="1"/>
  <c r="AG576" i="1" s="1"/>
  <c r="AE474" i="1" a="1"/>
  <c r="AE474" i="1" s="1"/>
  <c r="AM416" i="1" a="1"/>
  <c r="AM416" i="1" s="1"/>
  <c r="AM460" i="1" s="1" a="1"/>
  <c r="AM460" i="1" s="1"/>
  <c r="AL518" i="1" a="1"/>
  <c r="AL518" i="1" s="1"/>
  <c r="AE415" i="1" a="1"/>
  <c r="AE415" i="1" s="1"/>
  <c r="AE459" i="1" s="1" a="1"/>
  <c r="AE459" i="1" s="1"/>
  <c r="AM532" i="1" a="1"/>
  <c r="AM532" i="1" s="1"/>
  <c r="AB526" i="1" a="1"/>
  <c r="AB526" i="1" s="1"/>
  <c r="AF503" i="1" a="1"/>
  <c r="AF503" i="1" s="1"/>
  <c r="AF547" i="1" s="1" a="1"/>
  <c r="AF547" i="1" s="1"/>
  <c r="AL504" i="1" a="1"/>
  <c r="AL504" i="1" s="1"/>
  <c r="AL548" i="1" s="1" a="1"/>
  <c r="AL548" i="1" s="1"/>
  <c r="AJ404" i="1" a="1"/>
  <c r="AJ404" i="1" s="1"/>
  <c r="AJ448" i="1" s="1" a="1"/>
  <c r="AJ448" i="1" s="1"/>
  <c r="AC566" i="1" a="1"/>
  <c r="AC566" i="1" s="1"/>
  <c r="AE569" i="1" a="1"/>
  <c r="AE569" i="1" s="1"/>
  <c r="AB482" i="1" a="1"/>
  <c r="AB482" i="1" s="1"/>
  <c r="AK480" i="1" a="1"/>
  <c r="AK480" i="1" s="1"/>
  <c r="AG478" i="1" a="1"/>
  <c r="AG478" i="1" s="1"/>
  <c r="AD566" i="1" a="1"/>
  <c r="AD566" i="1" s="1"/>
  <c r="AF569" i="1" a="1"/>
  <c r="AF569" i="1" s="1"/>
  <c r="AK511" i="1" a="1"/>
  <c r="AK511" i="1" s="1"/>
  <c r="AK555" i="1" s="1" a="1"/>
  <c r="AK555" i="1" s="1"/>
  <c r="AJ430" i="1" a="1"/>
  <c r="AJ430" i="1" s="1"/>
  <c r="AC575" i="1" a="1"/>
  <c r="AC575" i="1" s="1"/>
  <c r="AH570" i="1" a="1"/>
  <c r="AH570" i="1" s="1"/>
  <c r="AG574" i="1" a="1"/>
  <c r="AG574" i="1" s="1"/>
  <c r="AK473" i="1" a="1"/>
  <c r="AK473" i="1" s="1"/>
  <c r="AI522" i="1" a="1"/>
  <c r="AI522" i="1" s="1"/>
  <c r="AB569" i="1" a="1"/>
  <c r="AB569" i="1" s="1"/>
  <c r="AC565" i="1" a="1"/>
  <c r="AC565" i="1" s="1"/>
  <c r="AL469" i="1" a="1"/>
  <c r="AL469" i="1" s="1"/>
  <c r="AE476" i="1" a="1"/>
  <c r="AE476" i="1" s="1"/>
  <c r="AK483" i="1" a="1"/>
  <c r="AK483" i="1" s="1"/>
  <c r="AI574" i="1" a="1"/>
  <c r="AI574" i="1" s="1"/>
  <c r="AM480" i="1" a="1"/>
  <c r="AM480" i="1" s="1"/>
  <c r="AG533" i="1" a="1"/>
  <c r="AG533" i="1" s="1"/>
  <c r="AD528" i="1" a="1"/>
  <c r="AD528" i="1" s="1"/>
  <c r="AK528" i="1" a="1"/>
  <c r="AK528" i="1" s="1"/>
  <c r="AI496" i="1" a="1"/>
  <c r="AI496" i="1" s="1"/>
  <c r="AI540" i="1" s="1" a="1"/>
  <c r="AI540" i="1" s="1"/>
  <c r="AD500" i="1" a="1"/>
  <c r="AD500" i="1" s="1"/>
  <c r="AD544" i="1" s="1" a="1"/>
  <c r="AD544" i="1" s="1"/>
  <c r="AK428" i="1" a="1"/>
  <c r="AK428" i="1" s="1"/>
  <c r="AH438" i="1" a="1"/>
  <c r="AH438" i="1" s="1"/>
  <c r="AH412" i="1" a="1"/>
  <c r="AH412" i="1" s="1"/>
  <c r="AH456" i="1" s="1" a="1"/>
  <c r="AH456" i="1" s="1"/>
  <c r="AI435" i="1" a="1"/>
  <c r="AI435" i="1" s="1"/>
  <c r="AD437" i="1" a="1"/>
  <c r="AD437" i="1" s="1"/>
  <c r="AF437" i="1" a="1"/>
  <c r="AF437" i="1" s="1"/>
  <c r="AE520" i="1" a="1"/>
  <c r="AE520" i="1" s="1"/>
  <c r="AJ497" i="1" a="1"/>
  <c r="AJ497" i="1" s="1"/>
  <c r="AJ541" i="1" s="1" a="1"/>
  <c r="AJ541" i="1" s="1"/>
  <c r="AJ523" i="1" a="1"/>
  <c r="AJ523" i="1" s="1"/>
  <c r="AH408" i="1" a="1"/>
  <c r="AH408" i="1" s="1"/>
  <c r="AH452" i="1" s="1" a="1"/>
  <c r="AH452" i="1" s="1"/>
  <c r="AL496" i="1" a="1"/>
  <c r="AL496" i="1" s="1"/>
  <c r="AL540" i="1" s="1" a="1"/>
  <c r="AL540" i="1" s="1"/>
  <c r="AL523" i="1" a="1"/>
  <c r="AL523" i="1" s="1"/>
  <c r="AK504" i="1" a="1"/>
  <c r="AK504" i="1" s="1"/>
  <c r="AK548" i="1" s="1" a="1"/>
  <c r="AK548" i="1" s="1"/>
  <c r="AE508" i="1" a="1"/>
  <c r="AE508" i="1" s="1"/>
  <c r="AE552" i="1" s="1" a="1"/>
  <c r="AE552" i="1" s="1"/>
  <c r="AK524" i="1" a="1"/>
  <c r="AK524" i="1" s="1"/>
  <c r="AM500" i="1" a="1"/>
  <c r="AM500" i="1" s="1"/>
  <c r="AM544" i="1" s="1" a="1"/>
  <c r="AM544" i="1" s="1"/>
  <c r="AE524" i="1" a="1"/>
  <c r="AE524" i="1" s="1"/>
  <c r="AG409" i="1" a="1"/>
  <c r="AG409" i="1" s="1"/>
  <c r="AG453" i="1" s="1" a="1"/>
  <c r="AG453" i="1" s="1"/>
  <c r="AB507" i="1" a="1"/>
  <c r="AB507" i="1" s="1"/>
  <c r="AB551" i="1" s="1" a="1"/>
  <c r="AB551" i="1" s="1"/>
  <c r="AI528" i="1" a="1"/>
  <c r="AI528" i="1" s="1"/>
  <c r="AK525" i="1" a="1"/>
  <c r="AK525" i="1" s="1"/>
  <c r="AB504" i="1" a="1"/>
  <c r="AB504" i="1" s="1"/>
  <c r="AB548" i="1" s="1" a="1"/>
  <c r="AB548" i="1" s="1"/>
  <c r="AJ519" i="1" a="1"/>
  <c r="AJ519" i="1" s="1"/>
  <c r="AB440" i="1" a="1"/>
  <c r="AB440" i="1" s="1"/>
  <c r="AH503" i="1" a="1"/>
  <c r="AH503" i="1" s="1"/>
  <c r="AH547" i="1" s="1" a="1"/>
  <c r="AH547" i="1" s="1"/>
  <c r="AL533" i="1" a="1"/>
  <c r="AL533" i="1" s="1"/>
  <c r="AH506" i="1" a="1"/>
  <c r="AH506" i="1" s="1"/>
  <c r="AH550" i="1" s="1" a="1"/>
  <c r="AH550" i="1" s="1"/>
  <c r="AH406" i="1" a="1"/>
  <c r="AH406" i="1" s="1"/>
  <c r="AH450" i="1" s="1" a="1"/>
  <c r="AH450" i="1" s="1"/>
  <c r="AG408" i="1" a="1"/>
  <c r="AG408" i="1" s="1"/>
  <c r="AG452" i="1" s="1" a="1"/>
  <c r="AG452" i="1" s="1"/>
  <c r="AK412" i="1" a="1"/>
  <c r="AK412" i="1" s="1"/>
  <c r="AK456" i="1" s="1" a="1"/>
  <c r="AK456" i="1" s="1"/>
  <c r="AL440" i="1" a="1"/>
  <c r="AL440" i="1" s="1"/>
  <c r="AI431" i="1" a="1"/>
  <c r="AI431" i="1" s="1"/>
  <c r="AD440" i="1" a="1"/>
  <c r="AD440" i="1" s="1"/>
  <c r="AB430" i="1" a="1"/>
  <c r="AB430" i="1" s="1"/>
  <c r="AG413" i="1" a="1"/>
  <c r="AG413" i="1" s="1"/>
  <c r="AG457" i="1" s="1" a="1"/>
  <c r="AG457" i="1" s="1"/>
  <c r="AM407" i="1" a="1"/>
  <c r="AM407" i="1" s="1"/>
  <c r="AM451" i="1" s="1" a="1"/>
  <c r="AM451" i="1" s="1"/>
  <c r="AM408" i="1" a="1"/>
  <c r="AM408" i="1" s="1"/>
  <c r="AM452" i="1" s="1" a="1"/>
  <c r="AM452" i="1" s="1"/>
  <c r="AB438" i="1" a="1"/>
  <c r="AB438" i="1" s="1"/>
  <c r="AC403" i="1" a="1"/>
  <c r="AC403" i="1" s="1"/>
  <c r="AC447" i="1" s="1" a="1"/>
  <c r="AC447" i="1" s="1"/>
  <c r="AK531" i="1" a="1"/>
  <c r="AK531" i="1" s="1"/>
  <c r="AE406" i="1" a="1"/>
  <c r="AE406" i="1" s="1"/>
  <c r="AE450" i="1" s="1" a="1"/>
  <c r="AE450" i="1" s="1"/>
  <c r="AM414" i="1" a="1"/>
  <c r="AM414" i="1" s="1"/>
  <c r="AM458" i="1" s="1" a="1"/>
  <c r="AM458" i="1" s="1"/>
  <c r="AE430" i="1" a="1"/>
  <c r="AE430" i="1" s="1"/>
  <c r="AF403" i="1" a="1"/>
  <c r="AF403" i="1" s="1"/>
  <c r="AF447" i="1" s="1" a="1"/>
  <c r="AF447" i="1" s="1"/>
  <c r="AH432" i="1" a="1"/>
  <c r="AH432" i="1" s="1"/>
  <c r="AJ415" i="1" a="1"/>
  <c r="AJ415" i="1" s="1"/>
  <c r="AJ459" i="1" s="1" a="1"/>
  <c r="AJ459" i="1" s="1"/>
  <c r="AC414" i="1" a="1"/>
  <c r="AC414" i="1" s="1"/>
  <c r="AC458" i="1" s="1" a="1"/>
  <c r="AC458" i="1" s="1"/>
  <c r="AG434" i="1" a="1"/>
  <c r="AG434" i="1" s="1"/>
  <c r="AG429" i="1" a="1"/>
  <c r="AG429" i="1" s="1"/>
  <c r="AF476" i="1" a="1"/>
  <c r="AF476" i="1" s="1"/>
  <c r="AB571" i="1" a="1"/>
  <c r="AB571" i="1" s="1"/>
  <c r="AH473" i="1" a="1"/>
  <c r="AH473" i="1" s="1"/>
  <c r="AL564" i="1" a="1"/>
  <c r="AL564" i="1" s="1"/>
  <c r="AB572" i="1" a="1"/>
  <c r="AB572" i="1" s="1"/>
  <c r="AH472" i="1" a="1"/>
  <c r="AH472" i="1" s="1"/>
  <c r="AL525" i="1" a="1"/>
  <c r="AL525" i="1" s="1"/>
  <c r="AD432" i="1" a="1"/>
  <c r="AD432" i="1" s="1"/>
  <c r="AI438" i="1" a="1"/>
  <c r="AI438" i="1" s="1"/>
  <c r="AB509" i="1" a="1"/>
  <c r="AB509" i="1" s="1"/>
  <c r="AB553" i="1" s="1" a="1"/>
  <c r="AB553" i="1" s="1"/>
  <c r="AE529" i="1" a="1"/>
  <c r="AE529" i="1" s="1"/>
  <c r="AM438" i="1" a="1"/>
  <c r="AM438" i="1" s="1"/>
  <c r="AB568" i="1" a="1"/>
  <c r="AB568" i="1" s="1"/>
  <c r="AH575" i="1" a="1"/>
  <c r="AH575" i="1" s="1"/>
  <c r="AH577" i="1" a="1"/>
  <c r="AH577" i="1" s="1"/>
  <c r="AI564" i="1" a="1"/>
  <c r="AI564" i="1" s="1"/>
  <c r="AJ475" i="1" a="1"/>
  <c r="AJ475" i="1" s="1"/>
  <c r="AK472" i="1" a="1"/>
  <c r="AK472" i="1" s="1"/>
  <c r="AH475" i="1" a="1"/>
  <c r="AH475" i="1" s="1"/>
  <c r="AD576" i="1" a="1"/>
  <c r="AD576" i="1" s="1"/>
  <c r="AM522" i="1" a="1"/>
  <c r="AM522" i="1" s="1"/>
  <c r="AF411" i="1" a="1"/>
  <c r="AF411" i="1" s="1"/>
  <c r="AF455" i="1" s="1" a="1"/>
  <c r="AF455" i="1" s="1"/>
  <c r="AK519" i="1" a="1"/>
  <c r="AK519" i="1" s="1"/>
  <c r="AC407" i="1" a="1"/>
  <c r="AC407" i="1" s="1"/>
  <c r="AC451" i="1" s="1" a="1"/>
  <c r="AC451" i="1" s="1"/>
  <c r="AB575" i="1" a="1"/>
  <c r="AB575" i="1" s="1"/>
  <c r="AC571" i="1" a="1"/>
  <c r="AC571" i="1" s="1"/>
  <c r="AG565" i="1" a="1"/>
  <c r="AG565" i="1" s="1"/>
  <c r="AJ484" i="1" a="1"/>
  <c r="AJ484" i="1" s="1"/>
  <c r="AL478" i="1" a="1"/>
  <c r="AL478" i="1" s="1"/>
  <c r="AM563" i="1" a="1"/>
  <c r="AM563" i="1" s="1"/>
  <c r="AI577" i="1" a="1"/>
  <c r="AI577" i="1" s="1"/>
  <c r="AL532" i="1" a="1"/>
  <c r="AL532" i="1" s="1"/>
  <c r="AH411" i="1" a="1"/>
  <c r="AH411" i="1" s="1"/>
  <c r="AH455" i="1" s="1" a="1"/>
  <c r="AH455" i="1" s="1"/>
  <c r="AC570" i="1" a="1"/>
  <c r="AC570" i="1" s="1"/>
  <c r="AG562" i="1" a="1"/>
  <c r="AG562" i="1" s="1"/>
  <c r="AG570" i="1" a="1"/>
  <c r="AG570" i="1" s="1"/>
  <c r="AK481" i="1" a="1"/>
  <c r="AK481" i="1" s="1"/>
  <c r="AG469" i="1" a="1"/>
  <c r="AG469" i="1" s="1"/>
  <c r="AI507" i="1" a="1"/>
  <c r="AI507" i="1" s="1"/>
  <c r="AI551" i="1" s="1" a="1"/>
  <c r="AI551" i="1" s="1"/>
  <c r="AD530" i="1" a="1"/>
  <c r="AD530" i="1" s="1"/>
  <c r="AB433" i="1" a="1"/>
  <c r="AB433" i="1" s="1"/>
  <c r="AC439" i="1" a="1"/>
  <c r="AC439" i="1" s="1"/>
  <c r="AD430" i="1" a="1"/>
  <c r="AD430" i="1" s="1"/>
  <c r="AM501" i="1" a="1"/>
  <c r="AM501" i="1" s="1"/>
  <c r="AM545" i="1" s="1" a="1"/>
  <c r="AM545" i="1" s="1"/>
  <c r="AG525" i="1" a="1"/>
  <c r="AG525" i="1" s="1"/>
  <c r="AK521" i="1" a="1"/>
  <c r="AK521" i="1" s="1"/>
  <c r="Q5" i="1" a="1"/>
  <c r="Q5" i="1" s="1"/>
  <c r="AE568" i="1" a="1"/>
  <c r="AE568" i="1" s="1"/>
  <c r="AB481" i="1" a="1"/>
  <c r="AB481" i="1" s="1"/>
  <c r="AC574" i="1" a="1"/>
  <c r="AC574" i="1" s="1"/>
  <c r="AL431" i="1" a="1"/>
  <c r="AL431" i="1" s="1"/>
  <c r="AE525" i="1" a="1"/>
  <c r="AE525" i="1" s="1"/>
  <c r="AG571" i="1" a="1"/>
  <c r="AG571" i="1" s="1"/>
  <c r="AK564" i="1" a="1"/>
  <c r="AK564" i="1" s="1"/>
  <c r="AB573" i="1" a="1"/>
  <c r="AB573" i="1" s="1"/>
  <c r="AM477" i="1" a="1"/>
  <c r="AM477" i="1" s="1"/>
  <c r="AM530" i="1" a="1"/>
  <c r="AM530" i="1" s="1"/>
  <c r="AF417" i="1" a="1"/>
  <c r="AF417" i="1" s="1"/>
  <c r="AF461" i="1" s="1" a="1"/>
  <c r="AF461" i="1" s="1"/>
  <c r="AB574" i="1" a="1"/>
  <c r="AB574" i="1" s="1"/>
  <c r="AB484" i="1" a="1"/>
  <c r="AB484" i="1" s="1"/>
  <c r="AD476" i="1" a="1"/>
  <c r="AD476" i="1" s="1"/>
  <c r="AJ511" i="1" a="1"/>
  <c r="AJ511" i="1" s="1"/>
  <c r="AJ555" i="1" s="1" a="1"/>
  <c r="AJ555" i="1" s="1"/>
  <c r="AH527" i="1" a="1"/>
  <c r="AH527" i="1" s="1"/>
  <c r="AD505" i="1" a="1"/>
  <c r="AD505" i="1" s="1"/>
  <c r="AD549" i="1" s="1" a="1"/>
  <c r="AD549" i="1" s="1"/>
  <c r="AD435" i="1" a="1"/>
  <c r="AD435" i="1" s="1"/>
  <c r="AK427" i="1" a="1"/>
  <c r="AK427" i="1" s="1"/>
  <c r="AK530" i="1" a="1"/>
  <c r="AK530" i="1" s="1"/>
  <c r="AB500" i="1" a="1"/>
  <c r="AB500" i="1" s="1"/>
  <c r="AB544" i="1" s="1" a="1"/>
  <c r="AB544" i="1" s="1"/>
  <c r="AF506" i="1" a="1"/>
  <c r="AF506" i="1" s="1"/>
  <c r="AF550" i="1" s="1" a="1"/>
  <c r="AF550" i="1" s="1"/>
  <c r="AI498" i="1" a="1"/>
  <c r="AI498" i="1" s="1"/>
  <c r="AI542" i="1" s="1" a="1"/>
  <c r="AI542" i="1" s="1"/>
  <c r="AM429" i="1" a="1"/>
  <c r="AM429" i="1" s="1"/>
  <c r="AG526" i="1" a="1"/>
  <c r="AG526" i="1" s="1"/>
  <c r="AH429" i="1" a="1"/>
  <c r="AH429" i="1" s="1"/>
  <c r="AG435" i="1" a="1"/>
  <c r="AG435" i="1" s="1"/>
  <c r="AM508" i="1" a="1"/>
  <c r="AM508" i="1" s="1"/>
  <c r="AM552" i="1" s="1" a="1"/>
  <c r="AM552" i="1" s="1"/>
  <c r="AE530" i="1" a="1"/>
  <c r="AE530" i="1" s="1"/>
  <c r="AL427" i="1" a="1"/>
  <c r="AL427" i="1" s="1"/>
  <c r="AJ438" i="1" a="1"/>
  <c r="AJ438" i="1" s="1"/>
  <c r="AE403" i="1" a="1"/>
  <c r="AE403" i="1" s="1"/>
  <c r="AE447" i="1" s="1" a="1"/>
  <c r="AE447" i="1" s="1"/>
  <c r="AB408" i="1" a="1"/>
  <c r="AB408" i="1" s="1"/>
  <c r="AB452" i="1" s="1" a="1"/>
  <c r="AB452" i="1" s="1"/>
  <c r="AI439" i="1" a="1"/>
  <c r="AI439" i="1" s="1"/>
  <c r="AK522" i="1" a="1"/>
  <c r="AK522" i="1" s="1"/>
  <c r="AI428" i="1" a="1"/>
  <c r="AI428" i="1" s="1"/>
  <c r="AI504" i="1" a="1"/>
  <c r="AI504" i="1" s="1"/>
  <c r="AI548" i="1" s="1" a="1"/>
  <c r="AI548" i="1" s="1"/>
  <c r="AG502" i="1" a="1"/>
  <c r="AG502" i="1" s="1"/>
  <c r="AG546" i="1" s="1" a="1"/>
  <c r="AG546" i="1" s="1"/>
  <c r="AG496" i="1" a="1"/>
  <c r="AG496" i="1" s="1"/>
  <c r="AG540" i="1" s="1" a="1"/>
  <c r="AG540" i="1" s="1"/>
  <c r="AF502" i="1" a="1"/>
  <c r="AF502" i="1" s="1"/>
  <c r="AF546" i="1" s="1" a="1"/>
  <c r="AF546" i="1" s="1"/>
  <c r="AJ527" i="1" a="1"/>
  <c r="AJ527" i="1" s="1"/>
  <c r="AF499" i="1" a="1"/>
  <c r="AF499" i="1" s="1"/>
  <c r="AF543" i="1" s="1" a="1"/>
  <c r="AF543" i="1" s="1"/>
  <c r="AB499" i="1" a="1"/>
  <c r="AB499" i="1" s="1"/>
  <c r="AI520" i="1" a="1"/>
  <c r="AI520" i="1" s="1"/>
  <c r="AB519" i="1" a="1"/>
  <c r="AB519" i="1" s="1"/>
  <c r="AD403" i="1" a="1"/>
  <c r="AD403" i="1" s="1"/>
  <c r="AD447" i="1" s="1" a="1"/>
  <c r="AD447" i="1" s="1"/>
  <c r="AD503" i="1" a="1"/>
  <c r="AD503" i="1" s="1"/>
  <c r="AD547" i="1" s="1" a="1"/>
  <c r="AD547" i="1" s="1"/>
  <c r="AM499" i="1" a="1"/>
  <c r="AM499" i="1" s="1"/>
  <c r="AM543" i="1" s="1" a="1"/>
  <c r="AM543" i="1" s="1"/>
  <c r="AL437" i="1" a="1"/>
  <c r="AL437" i="1" s="1"/>
  <c r="AI510" i="1" a="1"/>
  <c r="AI510" i="1" s="1"/>
  <c r="AI554" i="1" s="1" a="1"/>
  <c r="AI554" i="1" s="1"/>
  <c r="AD404" i="1" a="1"/>
  <c r="AD404" i="1" s="1"/>
  <c r="AD448" i="1" s="1" a="1"/>
  <c r="AD448" i="1" s="1"/>
  <c r="AL429" i="1" a="1"/>
  <c r="AL429" i="1" s="1"/>
  <c r="AM410" i="1" a="1"/>
  <c r="AM410" i="1" s="1"/>
  <c r="AM454" i="1" s="1" a="1"/>
  <c r="AM454" i="1" s="1"/>
  <c r="AF412" i="1" a="1"/>
  <c r="AF412" i="1" s="1"/>
  <c r="AF456" i="1" s="1" a="1"/>
  <c r="AF456" i="1" s="1"/>
  <c r="AF418" i="1" a="1"/>
  <c r="AF418" i="1" s="1"/>
  <c r="AF462" i="1" s="1" a="1"/>
  <c r="AF462" i="1" s="1"/>
  <c r="AB411" i="1" a="1"/>
  <c r="AB411" i="1" s="1"/>
  <c r="AB455" i="1" s="1" a="1"/>
  <c r="AB455" i="1" s="1"/>
  <c r="AI430" i="1" a="1"/>
  <c r="AI430" i="1" s="1"/>
  <c r="AE416" i="1" a="1"/>
  <c r="AE416" i="1" s="1"/>
  <c r="AE460" i="1" s="1" a="1"/>
  <c r="AE460" i="1" s="1"/>
  <c r="AH410" i="1" a="1"/>
  <c r="AH410" i="1" s="1"/>
  <c r="AH454" i="1" s="1" a="1"/>
  <c r="AH454" i="1" s="1"/>
  <c r="AK403" i="1" a="1"/>
  <c r="AK403" i="1" s="1"/>
  <c r="AK447" i="1" s="1" a="1"/>
  <c r="AK447" i="1" s="1"/>
  <c r="AH501" i="1" a="1"/>
  <c r="AH501" i="1" s="1"/>
  <c r="AH545" i="1" s="1" a="1"/>
  <c r="AH545" i="1" s="1"/>
  <c r="AB406" i="1" a="1"/>
  <c r="AB406" i="1" s="1"/>
  <c r="AB450" i="1" s="1" a="1"/>
  <c r="AB450" i="1" s="1"/>
  <c r="AL416" i="1" a="1"/>
  <c r="AL416" i="1" s="1"/>
  <c r="AL460" i="1" s="1" a="1"/>
  <c r="AL460" i="1" s="1"/>
  <c r="AJ496" i="1" a="1"/>
  <c r="AJ496" i="1" s="1"/>
  <c r="AJ540" i="1" s="1" a="1"/>
  <c r="AJ540" i="1" s="1"/>
  <c r="AB521" i="1" a="1"/>
  <c r="AB521" i="1" s="1"/>
  <c r="AG498" i="1" a="1"/>
  <c r="AG498" i="1" s="1"/>
  <c r="AG542" i="1" s="1" a="1"/>
  <c r="AG542" i="1" s="1"/>
  <c r="AB525" i="1" a="1"/>
  <c r="AB525" i="1" s="1"/>
  <c r="AH529" i="1" a="1"/>
  <c r="AH529" i="1" s="1"/>
  <c r="AG500" i="1" a="1"/>
  <c r="AG500" i="1" s="1"/>
  <c r="AG544" i="1" s="1" a="1"/>
  <c r="AG544" i="1" s="1"/>
  <c r="AE500" i="1" a="1"/>
  <c r="AE500" i="1" s="1"/>
  <c r="AE544" i="1" s="1" a="1"/>
  <c r="AE544" i="1" s="1"/>
  <c r="AI418" i="1" a="1"/>
  <c r="AI418" i="1" s="1"/>
  <c r="AI462" i="1" s="1" a="1"/>
  <c r="AI462" i="1" s="1"/>
  <c r="AD431" i="1" a="1"/>
  <c r="AD431" i="1" s="1"/>
  <c r="AL403" i="1" a="1"/>
  <c r="AL403" i="1" s="1"/>
  <c r="AL447" i="1" s="1" a="1"/>
  <c r="AL447" i="1" s="1"/>
  <c r="AD428" i="1" a="1"/>
  <c r="AD428" i="1" s="1"/>
  <c r="AI433" i="1" a="1"/>
  <c r="AI433" i="1" s="1"/>
  <c r="AB414" i="1" a="1"/>
  <c r="AB414" i="1" s="1"/>
  <c r="AB458" i="1" s="1" a="1"/>
  <c r="AB458" i="1" s="1"/>
  <c r="AH416" i="1" a="1"/>
  <c r="AH416" i="1" s="1"/>
  <c r="AH460" i="1" s="1" a="1"/>
  <c r="AH460" i="1" s="1"/>
  <c r="AL531" i="1" a="1"/>
  <c r="AL531" i="1" s="1"/>
  <c r="AI425" i="1" a="1"/>
  <c r="AI425" i="1" s="1"/>
  <c r="AG509" i="1" a="1"/>
  <c r="AG509" i="1" s="1"/>
  <c r="AG553" i="1" s="1" a="1"/>
  <c r="AG553" i="1" s="1"/>
  <c r="AB528" i="1" a="1"/>
  <c r="AB528" i="1" s="1"/>
  <c r="AJ439" i="1" a="1"/>
  <c r="AJ439" i="1" s="1"/>
  <c r="AC498" i="1" a="1"/>
  <c r="AC498" i="1" s="1"/>
  <c r="AC542" i="1" s="1" a="1"/>
  <c r="AC542" i="1" s="1"/>
  <c r="AG524" i="1" a="1"/>
  <c r="AG524" i="1" s="1"/>
  <c r="AM497" i="1" a="1"/>
  <c r="AM497" i="1" s="1"/>
  <c r="AM541" i="1" s="1" a="1"/>
  <c r="AM541" i="1" s="1"/>
  <c r="AF520" i="1" a="1"/>
  <c r="AF520" i="1" s="1"/>
  <c r="AK496" i="1" a="1"/>
  <c r="AK496" i="1" s="1"/>
  <c r="AK540" i="1" s="1" a="1"/>
  <c r="AK540" i="1" s="1"/>
  <c r="AC499" i="1" a="1"/>
  <c r="AC499" i="1" s="1"/>
  <c r="AC543" i="1" s="1" a="1"/>
  <c r="AC543" i="1" s="1"/>
  <c r="AD510" i="1" a="1"/>
  <c r="AD510" i="1" s="1"/>
  <c r="AD554" i="1" s="1" a="1"/>
  <c r="AD554" i="1" s="1"/>
  <c r="AE519" i="1" a="1"/>
  <c r="AE519" i="1" s="1"/>
  <c r="AG411" i="1" a="1"/>
  <c r="AG411" i="1" s="1"/>
  <c r="AG455" i="1" s="1" a="1"/>
  <c r="AG455" i="1" s="1"/>
  <c r="AB434" i="1" a="1"/>
  <c r="AB434" i="1" s="1"/>
  <c r="AB527" i="1" a="1"/>
  <c r="AB527" i="1" s="1"/>
  <c r="AL497" i="1" a="1"/>
  <c r="AL497" i="1" s="1"/>
  <c r="AL541" i="1" s="1" a="1"/>
  <c r="AL541" i="1" s="1"/>
  <c r="AH427" i="1" a="1"/>
  <c r="AH427" i="1" s="1"/>
  <c r="AM432" i="1" a="1"/>
  <c r="AM432" i="1" s="1"/>
  <c r="AF497" i="1" a="1"/>
  <c r="AF497" i="1" s="1"/>
  <c r="AF541" i="1" s="1" a="1"/>
  <c r="AF541" i="1" s="1"/>
  <c r="AD511" i="1" a="1"/>
  <c r="AD511" i="1" s="1"/>
  <c r="AD555" i="1" s="1" a="1"/>
  <c r="AD555" i="1" s="1"/>
  <c r="AI533" i="1" a="1"/>
  <c r="AI533" i="1" s="1"/>
  <c r="AK501" i="1" a="1"/>
  <c r="AK501" i="1" s="1"/>
  <c r="AK545" i="1" s="1" a="1"/>
  <c r="AK545" i="1" s="1"/>
  <c r="AF409" i="1" a="1"/>
  <c r="AF409" i="1" s="1"/>
  <c r="AF453" i="1" s="1" a="1"/>
  <c r="AF453" i="1" s="1"/>
  <c r="AE436" i="1" a="1"/>
  <c r="AE436" i="1" s="1"/>
  <c r="AC406" i="1" a="1"/>
  <c r="AC406" i="1" s="1"/>
  <c r="AC450" i="1" s="1" a="1"/>
  <c r="AC450" i="1" s="1"/>
  <c r="AK429" i="1" a="1"/>
  <c r="AK429" i="1" s="1"/>
  <c r="AE409" i="1" a="1"/>
  <c r="AE409" i="1" s="1"/>
  <c r="AE453" i="1" s="1" a="1"/>
  <c r="AE453" i="1" s="1"/>
  <c r="AM440" i="1" a="1"/>
  <c r="AM440" i="1" s="1"/>
  <c r="AK409" i="1" a="1"/>
  <c r="AK409" i="1" s="1"/>
  <c r="AK453" i="1" s="1" a="1"/>
  <c r="AK453" i="1" s="1"/>
  <c r="AE407" i="1" a="1"/>
  <c r="AE407" i="1" s="1"/>
  <c r="AE451" i="1" s="1" a="1"/>
  <c r="AE451" i="1" s="1"/>
  <c r="AE405" i="1" a="1"/>
  <c r="AE405" i="1" s="1"/>
  <c r="AE449" i="1" s="1" a="1"/>
  <c r="AE449" i="1" s="1"/>
  <c r="AJ425" i="1" a="1"/>
  <c r="AJ425" i="1" s="1"/>
  <c r="AE435" i="1" a="1"/>
  <c r="AE435" i="1" s="1"/>
  <c r="AJ472" i="1" a="1"/>
  <c r="AJ472" i="1" s="1"/>
  <c r="AH564" i="1" a="1"/>
  <c r="AH564" i="1" s="1"/>
  <c r="AH479" i="1" a="1"/>
  <c r="AH479" i="1" s="1"/>
  <c r="AK570" i="1" a="1"/>
  <c r="AK570" i="1" s="1"/>
  <c r="AI532" i="1" a="1"/>
  <c r="AI532" i="1" s="1"/>
  <c r="AH428" i="1" a="1"/>
  <c r="AH428" i="1" s="1"/>
  <c r="AG566" i="1" a="1"/>
  <c r="AG566" i="1" s="1"/>
  <c r="AD562" i="1" a="1"/>
  <c r="AD562" i="1" s="1"/>
  <c r="AH471" i="1" a="1"/>
  <c r="AH471" i="1" s="1"/>
  <c r="AG527" i="1" a="1"/>
  <c r="AG527" i="1" s="1"/>
  <c r="AC521" i="1" a="1"/>
  <c r="AC521" i="1" s="1"/>
  <c r="AG403" i="1" a="1"/>
  <c r="AG403" i="1" s="1"/>
  <c r="AG447" i="1" s="1" a="1"/>
  <c r="AG447" i="1" s="1"/>
  <c r="AL511" i="1" a="1"/>
  <c r="AL511" i="1" s="1"/>
  <c r="AL555" i="1" s="1" a="1"/>
  <c r="AL555" i="1" s="1"/>
  <c r="AI427" i="1" a="1"/>
  <c r="AI427" i="1" s="1"/>
  <c r="AI409" i="1" a="1"/>
  <c r="AI409" i="1" s="1"/>
  <c r="AI453" i="1" s="1" a="1"/>
  <c r="AI453" i="1" s="1"/>
  <c r="AE509" i="1" a="1"/>
  <c r="AE509" i="1" s="1"/>
  <c r="AE553" i="1" s="1" a="1"/>
  <c r="AE553" i="1" s="1"/>
  <c r="AD533" i="1" a="1"/>
  <c r="AD533" i="1" s="1"/>
  <c r="AI403" i="1" a="1"/>
  <c r="AI403" i="1" s="1"/>
  <c r="AI447" i="1" s="1" a="1"/>
  <c r="AI447" i="1" s="1"/>
  <c r="AK498" i="1" a="1"/>
  <c r="AK498" i="1" s="1"/>
  <c r="AK542" i="1" s="1" a="1"/>
  <c r="AK542" i="1" s="1"/>
  <c r="AG507" i="1" a="1"/>
  <c r="AG507" i="1" s="1"/>
  <c r="AG551" i="1" s="1" a="1"/>
  <c r="AG551" i="1" s="1"/>
  <c r="AI405" i="1" a="1"/>
  <c r="AI405" i="1" s="1"/>
  <c r="AI449" i="1" s="1" a="1"/>
  <c r="AI449" i="1" s="1"/>
  <c r="AI521" i="1" a="1"/>
  <c r="AI521" i="1" s="1"/>
  <c r="AH524" i="1" a="1"/>
  <c r="AH524" i="1" s="1"/>
  <c r="AJ522" i="1" a="1"/>
  <c r="AJ522" i="1" s="1"/>
  <c r="AE506" i="1" a="1"/>
  <c r="AE506" i="1" s="1"/>
  <c r="AE550" i="1" s="1" a="1"/>
  <c r="AE550" i="1" s="1"/>
  <c r="AC523" i="1" a="1"/>
  <c r="AC523" i="1" s="1"/>
  <c r="AK529" i="1" a="1"/>
  <c r="AK529" i="1" s="1"/>
  <c r="AC412" i="1" a="1"/>
  <c r="AC412" i="1" s="1"/>
  <c r="AC429" i="1" a="1"/>
  <c r="AC429" i="1" s="1"/>
  <c r="AJ437" i="1" a="1"/>
  <c r="AJ437" i="1" s="1"/>
  <c r="AK411" i="1" a="1"/>
  <c r="AK411" i="1" s="1"/>
  <c r="AK455" i="1" s="1" a="1"/>
  <c r="AK455" i="1" s="1"/>
  <c r="AE440" i="1" a="1"/>
  <c r="AE440" i="1" s="1"/>
  <c r="AH436" i="1" a="1"/>
  <c r="AH436" i="1" s="1"/>
  <c r="AE518" i="1" a="1"/>
  <c r="AE518" i="1" s="1"/>
  <c r="AF425" i="1" a="1"/>
  <c r="AF425" i="1" s="1"/>
  <c r="AF431" i="1" a="1"/>
  <c r="AF431" i="1" s="1"/>
  <c r="AK418" i="1" a="1"/>
  <c r="AK418" i="1" s="1"/>
  <c r="AK462" i="1" s="1" a="1"/>
  <c r="AK462" i="1" s="1"/>
  <c r="AG532" i="1" a="1"/>
  <c r="AG532" i="1" s="1"/>
  <c r="AF428" i="1" a="1"/>
  <c r="AF428" i="1" s="1"/>
  <c r="AK527" i="1" a="1"/>
  <c r="AK527" i="1" s="1"/>
  <c r="AE412" i="1" a="1"/>
  <c r="AE412" i="1" s="1"/>
  <c r="AE456" i="1" s="1" a="1"/>
  <c r="AE456" i="1" s="1"/>
  <c r="AB523" i="1" a="1"/>
  <c r="AB523" i="1" s="1"/>
  <c r="AG504" i="1" a="1"/>
  <c r="AG504" i="1" s="1"/>
  <c r="AG548" i="1" s="1" a="1"/>
  <c r="AG548" i="1" s="1"/>
  <c r="AJ533" i="1" a="1"/>
  <c r="AJ533" i="1" s="1"/>
  <c r="AC525" i="1" a="1"/>
  <c r="AC525" i="1" s="1"/>
  <c r="AG530" i="1" a="1"/>
  <c r="AG530" i="1" s="1"/>
  <c r="AJ528" i="1" a="1"/>
  <c r="AJ528" i="1" s="1"/>
  <c r="AL430" i="1" a="1"/>
  <c r="AL430" i="1" s="1"/>
  <c r="AM502" i="1" a="1"/>
  <c r="AM502" i="1" s="1"/>
  <c r="AM546" i="1" s="1" a="1"/>
  <c r="AM546" i="1" s="1"/>
  <c r="AB505" i="1" a="1"/>
  <c r="AB505" i="1" s="1"/>
  <c r="AB549" i="1" s="1" a="1"/>
  <c r="AB549" i="1" s="1"/>
  <c r="AL428" i="1" a="1"/>
  <c r="AL428" i="1" s="1"/>
  <c r="AK518" i="1" a="1"/>
  <c r="AK518" i="1" s="1"/>
  <c r="AI511" i="1" a="1"/>
  <c r="AI511" i="1" s="1"/>
  <c r="AI555" i="1" s="1" a="1"/>
  <c r="AI555" i="1" s="1"/>
  <c r="AF504" i="1" a="1"/>
  <c r="AF504" i="1" s="1"/>
  <c r="AF548" i="1" s="1" a="1"/>
  <c r="AF548" i="1" s="1"/>
  <c r="AK437" i="1" a="1"/>
  <c r="AK437" i="1" s="1"/>
  <c r="AK406" i="1" a="1"/>
  <c r="AK406" i="1" s="1"/>
  <c r="AK450" i="1" s="1" a="1"/>
  <c r="AK450" i="1" s="1"/>
  <c r="AL417" i="1" a="1"/>
  <c r="AL417" i="1" s="1"/>
  <c r="AL461" i="1" s="1" a="1"/>
  <c r="AL461" i="1" s="1"/>
  <c r="AL409" i="1" a="1"/>
  <c r="AL409" i="1" s="1"/>
  <c r="AL453" i="1" s="1" a="1"/>
  <c r="AL453" i="1" s="1"/>
  <c r="AJ407" i="1" a="1"/>
  <c r="AJ407" i="1" s="1"/>
  <c r="AJ451" i="1" s="1" a="1"/>
  <c r="AJ451" i="1" s="1"/>
  <c r="AJ427" i="1" a="1"/>
  <c r="AJ427" i="1" s="1"/>
  <c r="AC428" i="1" a="1"/>
  <c r="AC428" i="1" s="1"/>
  <c r="AD499" i="1" a="1"/>
  <c r="AD499" i="1" s="1"/>
  <c r="AD543" i="1" s="1" a="1"/>
  <c r="AD543" i="1" s="1"/>
  <c r="AI436" i="1" a="1"/>
  <c r="AI436" i="1" s="1"/>
  <c r="AG497" i="1" a="1"/>
  <c r="AG497" i="1" s="1"/>
  <c r="AG541" i="1" s="1" a="1"/>
  <c r="AG541" i="1" s="1"/>
  <c r="AJ410" i="1" a="1"/>
  <c r="AJ410" i="1" s="1"/>
  <c r="AJ454" i="1" s="1" a="1"/>
  <c r="AJ454" i="1" s="1"/>
  <c r="AD498" i="1" a="1"/>
  <c r="AD498" i="1" s="1"/>
  <c r="AD542" i="1" s="1" a="1"/>
  <c r="AD542" i="1" s="1"/>
  <c r="AL501" i="1" a="1"/>
  <c r="AL501" i="1" s="1"/>
  <c r="AL545" i="1" s="1" a="1"/>
  <c r="AL545" i="1" s="1"/>
  <c r="AG518" i="1" a="1"/>
  <c r="AG518" i="1" s="1"/>
  <c r="AG436" i="1" a="1"/>
  <c r="AG436" i="1" s="1"/>
  <c r="AC527" i="1" a="1"/>
  <c r="AC527" i="1" s="1"/>
  <c r="AM526" i="1" a="1"/>
  <c r="AM526" i="1" s="1"/>
  <c r="AJ526" i="1" a="1"/>
  <c r="AJ526" i="1" s="1"/>
  <c r="AC497" i="1" a="1"/>
  <c r="AC497" i="1" s="1"/>
  <c r="AC541" i="1" s="1" a="1"/>
  <c r="AC541" i="1" s="1"/>
  <c r="AJ530" i="1" a="1"/>
  <c r="AJ530" i="1" s="1"/>
  <c r="AC500" i="1" a="1"/>
  <c r="AC500" i="1" s="1"/>
  <c r="AC544" i="1" s="1" a="1"/>
  <c r="AC544" i="1" s="1"/>
  <c r="AH521" i="1" a="1"/>
  <c r="AH521" i="1" s="1"/>
  <c r="AF436" i="1" a="1"/>
  <c r="AF436" i="1" s="1"/>
  <c r="AI434" i="1" a="1"/>
  <c r="AI434" i="1" s="1"/>
  <c r="AH425" i="1" a="1"/>
  <c r="AH425" i="1" s="1"/>
  <c r="AF413" i="1" a="1"/>
  <c r="AF413" i="1" s="1"/>
  <c r="AF457" i="1" s="1" a="1"/>
  <c r="AF457" i="1" s="1"/>
  <c r="AC509" i="1" a="1"/>
  <c r="AC509" i="1" s="1"/>
  <c r="AC553" i="1" s="1" a="1"/>
  <c r="AC553" i="1" s="1"/>
  <c r="AF530" i="1" a="1"/>
  <c r="AF530" i="1" s="1"/>
  <c r="AM426" i="1" a="1"/>
  <c r="AM426" i="1" s="1"/>
  <c r="AB501" i="1" a="1"/>
  <c r="AB501" i="1" s="1"/>
  <c r="AB545" i="1" s="1" a="1"/>
  <c r="AB545" i="1" s="1"/>
  <c r="AJ507" i="1" a="1"/>
  <c r="AJ507" i="1" s="1"/>
  <c r="AJ551" i="1" s="1" a="1"/>
  <c r="AJ551" i="1" s="1"/>
  <c r="AH531" i="1" a="1"/>
  <c r="AH531" i="1" s="1"/>
  <c r="AE504" i="1" a="1"/>
  <c r="AE504" i="1" s="1"/>
  <c r="AE548" i="1" s="1" a="1"/>
  <c r="AE548" i="1" s="1"/>
  <c r="AK431" i="1" a="1"/>
  <c r="AK431" i="1" s="1"/>
  <c r="AC519" i="1" a="1"/>
  <c r="AC519" i="1" s="1"/>
  <c r="AF500" i="1" a="1"/>
  <c r="AF500" i="1" s="1"/>
  <c r="AF544" i="1" s="1" a="1"/>
  <c r="AF544" i="1" s="1"/>
  <c r="AD526" i="1" a="1"/>
  <c r="AD526" i="1" s="1"/>
  <c r="AB524" i="1" a="1"/>
  <c r="AB524" i="1" s="1"/>
  <c r="AB522" i="1" a="1"/>
  <c r="AB522" i="1" s="1"/>
  <c r="AF522" i="1" a="1"/>
  <c r="AF522" i="1" s="1"/>
  <c r="AH523" i="1" a="1"/>
  <c r="AH523" i="1" s="1"/>
  <c r="AH533" i="1" a="1"/>
  <c r="AH533" i="1" s="1"/>
  <c r="AH403" i="1" a="1"/>
  <c r="AH403" i="1" s="1"/>
  <c r="AH447" i="1" s="1" a="1"/>
  <c r="AH447" i="1" s="1"/>
  <c r="AD407" i="1" a="1"/>
  <c r="AD407" i="1" s="1"/>
  <c r="AD451" i="1" s="1" a="1"/>
  <c r="AD451" i="1" s="1"/>
  <c r="AB413" i="1" a="1"/>
  <c r="AB413" i="1" s="1"/>
  <c r="AB457" i="1" s="1" a="1"/>
  <c r="AB457" i="1" s="1"/>
  <c r="AD508" i="1" a="1"/>
  <c r="AD508" i="1" s="1"/>
  <c r="AD552" i="1" s="1" a="1"/>
  <c r="AD552" i="1" s="1"/>
  <c r="AL529" i="1" a="1"/>
  <c r="AL529" i="1" s="1"/>
  <c r="AD439" i="1" a="1"/>
  <c r="AD439" i="1" s="1"/>
  <c r="AE505" i="1" a="1"/>
  <c r="AE505" i="1" s="1"/>
  <c r="AE549" i="1" s="1" a="1"/>
  <c r="AE549" i="1" s="1"/>
  <c r="AK520" i="1" a="1"/>
  <c r="AK520" i="1" s="1"/>
  <c r="AH404" i="1" a="1"/>
  <c r="AH404" i="1" s="1"/>
  <c r="AH448" i="1" s="1" a="1"/>
  <c r="AH448" i="1" s="1"/>
  <c r="AE433" i="1" a="1"/>
  <c r="AE433" i="1" s="1"/>
  <c r="AC425" i="1" a="1"/>
  <c r="AC425" i="1" s="1"/>
  <c r="AD411" i="1" a="1"/>
  <c r="AD411" i="1" s="1"/>
  <c r="AD455" i="1" s="1" a="1"/>
  <c r="AD455" i="1" s="1"/>
  <c r="AC434" i="1" a="1"/>
  <c r="AC434" i="1" s="1"/>
  <c r="AM413" i="1" a="1"/>
  <c r="AM413" i="1" s="1"/>
  <c r="AM457" i="1" s="1" a="1"/>
  <c r="AM457" i="1" s="1"/>
  <c r="AE438" i="1" a="1"/>
  <c r="AE438" i="1" s="1"/>
  <c r="AK440" i="1" a="1"/>
  <c r="AK440" i="1" s="1"/>
  <c r="AJ436" i="1" a="1"/>
  <c r="AJ436" i="1" s="1"/>
  <c r="AB425" i="1" a="1"/>
  <c r="AB425" i="1" s="1"/>
  <c r="AJ418" i="1" a="1"/>
  <c r="AJ418" i="1" s="1"/>
  <c r="AJ462" i="1" s="1" a="1"/>
  <c r="AJ462" i="1" s="1"/>
  <c r="AK407" i="1" a="1"/>
  <c r="AK407" i="1" s="1"/>
  <c r="AK451" i="1" s="1" a="1"/>
  <c r="AK451" i="1" s="1"/>
  <c r="AF527" i="1" a="1"/>
  <c r="AF527" i="1" s="1"/>
  <c r="AC416" i="1" a="1"/>
  <c r="AC416" i="1" s="1"/>
  <c r="AC460" i="1" s="1" a="1"/>
  <c r="AC460" i="1" s="1"/>
  <c r="AH497" i="1" a="1"/>
  <c r="AH497" i="1" s="1"/>
  <c r="AH541" i="1" s="1" a="1"/>
  <c r="AH541" i="1" s="1"/>
  <c r="AI506" i="1" a="1"/>
  <c r="AI506" i="1" s="1"/>
  <c r="AI550" i="1" s="1" a="1"/>
  <c r="AI550" i="1" s="1"/>
  <c r="AH418" i="1" a="1"/>
  <c r="AH418" i="1" s="1"/>
  <c r="AH462" i="1" s="1" a="1"/>
  <c r="AH462" i="1" s="1"/>
  <c r="AL507" i="1" a="1"/>
  <c r="AL507" i="1" s="1"/>
  <c r="AL551" i="1" s="1" a="1"/>
  <c r="AL551" i="1" s="1"/>
  <c r="AE426" i="1" a="1"/>
  <c r="AE426" i="1" s="1"/>
  <c r="AJ434" i="1" a="1"/>
  <c r="AJ434" i="1" s="1"/>
  <c r="AL505" i="1" a="1"/>
  <c r="AL505" i="1" s="1"/>
  <c r="AL549" i="1" s="1" a="1"/>
  <c r="AL549" i="1" s="1"/>
  <c r="AM529" i="1" a="1"/>
  <c r="AM529" i="1" s="1"/>
  <c r="AE501" i="1" a="1"/>
  <c r="AE501" i="1" s="1"/>
  <c r="AE545" i="1" s="1" a="1"/>
  <c r="AE545" i="1" s="1"/>
  <c r="AF416" i="1" a="1"/>
  <c r="AF416" i="1" s="1"/>
  <c r="AF460" i="1" s="1" a="1"/>
  <c r="AF460" i="1" s="1"/>
  <c r="AJ504" i="1" a="1"/>
  <c r="AJ504" i="1" s="1"/>
  <c r="AJ548" i="1" s="1" a="1"/>
  <c r="AJ548" i="1" s="1"/>
  <c r="AF440" i="1" a="1"/>
  <c r="AF440" i="1" s="1"/>
  <c r="AJ405" i="1" a="1"/>
  <c r="AJ405" i="1" s="1"/>
  <c r="AJ449" i="1" s="1" a="1"/>
  <c r="AJ449" i="1" s="1"/>
  <c r="AL432" i="1" a="1"/>
  <c r="AL432" i="1" s="1"/>
  <c r="AG412" i="1" a="1"/>
  <c r="AG412" i="1" s="1"/>
  <c r="AG456" i="1" s="1" a="1"/>
  <c r="AG456" i="1" s="1"/>
  <c r="AC505" i="1" a="1"/>
  <c r="AC505" i="1" s="1"/>
  <c r="AC549" i="1" s="1" a="1"/>
  <c r="AC549" i="1" s="1"/>
  <c r="AB511" i="1" a="1"/>
  <c r="AB511" i="1" s="1"/>
  <c r="AB555" i="1" s="1" a="1"/>
  <c r="AB555" i="1" s="1"/>
  <c r="AH505" i="1" a="1"/>
  <c r="AH505" i="1" s="1"/>
  <c r="AH549" i="1" s="1" a="1"/>
  <c r="AH549" i="1" s="1"/>
  <c r="AI497" i="1" a="1"/>
  <c r="AI497" i="1" s="1"/>
  <c r="AI541" i="1" s="1" a="1"/>
  <c r="AI541" i="1" s="1"/>
  <c r="AH528" i="1" a="1"/>
  <c r="AH528" i="1" s="1"/>
  <c r="AD527" i="1" a="1"/>
  <c r="AD527" i="1" s="1"/>
  <c r="AI526" i="1" a="1"/>
  <c r="AI526" i="1" s="1"/>
  <c r="AH498" i="1" a="1"/>
  <c r="AH498" i="1" s="1"/>
  <c r="AH542" i="1" s="1" a="1"/>
  <c r="AH542" i="1" s="1"/>
  <c r="AK499" i="1" a="1"/>
  <c r="AK499" i="1" s="1"/>
  <c r="AK543" i="1" s="1" a="1"/>
  <c r="AK543" i="1" s="1"/>
  <c r="AC426" i="1" a="1"/>
  <c r="AC426" i="1" s="1"/>
  <c r="AL410" i="1" a="1"/>
  <c r="AL410" i="1" s="1"/>
  <c r="AL454" i="1" s="1" a="1"/>
  <c r="AL454" i="1" s="1"/>
  <c r="AC524" i="1" a="1"/>
  <c r="AC524" i="1" s="1"/>
  <c r="AC410" i="1" a="1"/>
  <c r="AC410" i="1" s="1"/>
  <c r="AC454" i="1" s="1" a="1"/>
  <c r="AC454" i="1" s="1"/>
  <c r="AH413" i="1" a="1"/>
  <c r="AH413" i="1" s="1"/>
  <c r="AH457" i="1" s="1" a="1"/>
  <c r="AH457" i="1" s="1"/>
  <c r="AL508" i="1" a="1"/>
  <c r="AL508" i="1" s="1"/>
  <c r="AL552" i="1" s="1" a="1"/>
  <c r="AL552" i="1" s="1"/>
  <c r="AK416" i="1" a="1"/>
  <c r="AK416" i="1" s="1"/>
  <c r="AK460" i="1" s="1" a="1"/>
  <c r="AK460" i="1" s="1"/>
  <c r="AJ406" i="1" a="1"/>
  <c r="AJ406" i="1" s="1"/>
  <c r="AJ450" i="1" s="1" a="1"/>
  <c r="AJ450" i="1" s="1"/>
  <c r="AG438" i="1" a="1"/>
  <c r="AG438" i="1" s="1"/>
  <c r="AF566" i="1" a="1"/>
  <c r="AF566" i="1" s="1"/>
  <c r="AL566" i="1" a="1"/>
  <c r="AL566" i="1" s="1"/>
  <c r="AI565" i="1" a="1"/>
  <c r="AI565" i="1" s="1"/>
  <c r="AF438" i="1" a="1"/>
  <c r="AF438" i="1" s="1"/>
  <c r="AE577" i="1" a="1"/>
  <c r="AE577" i="1" s="1"/>
  <c r="AE418" i="1" a="1"/>
  <c r="AE418" i="1" s="1"/>
  <c r="AE462" i="1" s="1" a="1"/>
  <c r="AE462" i="1" s="1"/>
  <c r="AH569" i="1" a="1"/>
  <c r="AH569" i="1" s="1"/>
  <c r="AE570" i="1" a="1"/>
  <c r="AE570" i="1" s="1"/>
  <c r="AG567" i="1" a="1"/>
  <c r="AG567" i="1" s="1"/>
  <c r="AD479" i="1" a="1"/>
  <c r="AD479" i="1" s="1"/>
  <c r="AG564" i="1" a="1"/>
  <c r="AG564" i="1" s="1"/>
  <c r="AI524" i="1" a="1"/>
  <c r="AI524" i="1" s="1"/>
  <c r="AM510" i="1" a="1"/>
  <c r="AM510" i="1" s="1"/>
  <c r="AM554" i="1" s="1" a="1"/>
  <c r="AM554" i="1" s="1"/>
  <c r="AD433" i="1" a="1"/>
  <c r="AD433" i="1" s="1"/>
  <c r="AC408" i="1" a="1"/>
  <c r="AC408" i="1" s="1"/>
  <c r="AC452" i="1" s="1" a="1"/>
  <c r="AC452" i="1" s="1"/>
  <c r="AG432" i="1" a="1"/>
  <c r="AG432" i="1" s="1"/>
  <c r="AC508" i="1" a="1"/>
  <c r="AC508" i="1" s="1"/>
  <c r="AC552" i="1" s="1" a="1"/>
  <c r="AC552" i="1" s="1"/>
  <c r="AC438" i="1" a="1"/>
  <c r="AC438" i="1" s="1"/>
  <c r="AC440" i="1" a="1"/>
  <c r="AC440" i="1" s="1"/>
  <c r="AC502" i="1" a="1"/>
  <c r="AC502" i="1" s="1"/>
  <c r="AC546" i="1" s="1" a="1"/>
  <c r="AC546" i="1" s="1"/>
  <c r="AB418" i="1" a="1"/>
  <c r="AB418" i="1" s="1"/>
  <c r="AB462" i="1" s="1" a="1"/>
  <c r="AB462" i="1" s="1"/>
  <c r="AI415" i="1" a="1"/>
  <c r="AI415" i="1" s="1"/>
  <c r="AI459" i="1" s="1" a="1"/>
  <c r="AI459" i="1" s="1"/>
  <c r="AE428" i="1" a="1"/>
  <c r="AE428" i="1" s="1"/>
  <c r="AD518" i="1" a="1"/>
  <c r="AD518" i="1" s="1"/>
  <c r="AI411" i="1" a="1"/>
  <c r="AI411" i="1" s="1"/>
  <c r="AI455" i="1" s="1" a="1"/>
  <c r="AI455" i="1" s="1"/>
  <c r="AM520" i="1" a="1"/>
  <c r="AM520" i="1" s="1"/>
  <c r="AF510" i="1" a="1"/>
  <c r="AF510" i="1" s="1"/>
  <c r="AF554" i="1" s="1" a="1"/>
  <c r="AF554" i="1" s="1"/>
  <c r="AM511" i="1" a="1"/>
  <c r="AM511" i="1" s="1"/>
  <c r="AM555" i="1" s="1" a="1"/>
  <c r="AM555" i="1" s="1"/>
  <c r="AE522" i="1" a="1"/>
  <c r="AE522" i="1" s="1"/>
  <c r="AJ435" i="1" a="1"/>
  <c r="AJ435" i="1" s="1"/>
  <c r="AK404" i="1" a="1"/>
  <c r="AK404" i="1" s="1"/>
  <c r="AK448" i="1" s="1" a="1"/>
  <c r="AK448" i="1" s="1"/>
  <c r="AI413" i="1" a="1"/>
  <c r="AI413" i="1" s="1"/>
  <c r="AI457" i="1" s="1" a="1"/>
  <c r="AI457" i="1" s="1"/>
  <c r="AF414" i="1" a="1"/>
  <c r="AF414" i="1" s="1"/>
  <c r="AF458" i="1" s="1" a="1"/>
  <c r="AF458" i="1" s="1"/>
  <c r="AB407" i="1" a="1"/>
  <c r="AB407" i="1" s="1"/>
  <c r="AB451" i="1" s="1" a="1"/>
  <c r="AB451" i="1" s="1"/>
  <c r="AL439" i="1" a="1"/>
  <c r="AL439" i="1" s="1"/>
  <c r="AD509" i="1" a="1"/>
  <c r="AD509" i="1" s="1"/>
  <c r="AD553" i="1" s="1" a="1"/>
  <c r="AD553" i="1" s="1"/>
  <c r="AG415" i="1" a="1"/>
  <c r="AG415" i="1" s="1"/>
  <c r="AG459" i="1" s="1" a="1"/>
  <c r="AG459" i="1" s="1"/>
  <c r="AL498" i="1" a="1"/>
  <c r="AL498" i="1" s="1"/>
  <c r="AL542" i="1" s="1" a="1"/>
  <c r="AL542" i="1" s="1"/>
  <c r="AL438" i="1" a="1"/>
  <c r="AL438" i="1" s="1"/>
  <c r="AK433" i="1" a="1"/>
  <c r="AK433" i="1" s="1"/>
  <c r="AM519" i="1" a="1"/>
  <c r="AM519" i="1" s="1"/>
  <c r="AI503" i="1" a="1"/>
  <c r="AI503" i="1" s="1"/>
  <c r="AI547" i="1" s="1" a="1"/>
  <c r="AI547" i="1" s="1"/>
  <c r="AI414" i="1" a="1"/>
  <c r="AI414" i="1" s="1"/>
  <c r="AI458" i="1" s="1" a="1"/>
  <c r="AI458" i="1" s="1"/>
  <c r="AF501" i="1" a="1"/>
  <c r="AF501" i="1" s="1"/>
  <c r="AF545" i="1" s="1" a="1"/>
  <c r="AF545" i="1" s="1"/>
  <c r="AK510" i="1" a="1"/>
  <c r="AK510" i="1" s="1"/>
  <c r="AK554" i="1" s="1" a="1"/>
  <c r="AK554" i="1" s="1"/>
  <c r="AI525" i="1" a="1"/>
  <c r="AI525" i="1" s="1"/>
  <c r="AL499" i="1" a="1"/>
  <c r="AL499" i="1" s="1"/>
  <c r="AL543" i="1" s="1" a="1"/>
  <c r="AL543" i="1" s="1"/>
  <c r="AM437" i="1" a="1"/>
  <c r="AM437" i="1" s="1"/>
  <c r="AE411" i="1" a="1"/>
  <c r="AE411" i="1" s="1"/>
  <c r="AE455" i="1" s="1" a="1"/>
  <c r="AE455" i="1" s="1"/>
  <c r="AG505" i="1" a="1"/>
  <c r="AG505" i="1" s="1"/>
  <c r="AG549" i="1" s="1" a="1"/>
  <c r="AG549" i="1" s="1"/>
  <c r="AK532" i="1" a="1"/>
  <c r="AK532" i="1" s="1"/>
  <c r="AH532" i="1" a="1"/>
  <c r="AH532" i="1" s="1"/>
  <c r="AE502" i="1" a="1"/>
  <c r="AE502" i="1" s="1"/>
  <c r="AE546" i="1" s="1" a="1"/>
  <c r="AE546" i="1" s="1"/>
  <c r="AG476" i="1" a="1"/>
  <c r="AG476" i="1" s="1"/>
  <c r="AM482" i="1" a="1"/>
  <c r="AM482" i="1" s="1"/>
  <c r="AK432" i="1" a="1"/>
  <c r="AK432" i="1" s="1"/>
  <c r="AD429" i="1" a="1"/>
  <c r="AD429" i="1" s="1"/>
  <c r="AH417" i="1" a="1"/>
  <c r="AH417" i="1" s="1"/>
  <c r="AH461" i="1" s="1" a="1"/>
  <c r="AH461" i="1" s="1"/>
  <c r="AC418" i="1" a="1"/>
  <c r="AC418" i="1" s="1"/>
  <c r="AC462" i="1" s="1" a="1"/>
  <c r="AC462" i="1" s="1"/>
  <c r="AE437" i="1" a="1"/>
  <c r="AE437" i="1" s="1"/>
  <c r="AC533" i="1" a="1"/>
  <c r="AC533" i="1" s="1"/>
  <c r="AG523" i="1" a="1"/>
  <c r="AG523" i="1" s="1"/>
  <c r="AH507" i="1" a="1"/>
  <c r="AH507" i="1" s="1"/>
  <c r="AH551" i="1" s="1" a="1"/>
  <c r="AH551" i="1" s="1"/>
  <c r="AG531" i="1" a="1"/>
  <c r="AG531" i="1" s="1"/>
  <c r="AC431" i="1" a="1"/>
  <c r="AC431" i="1" s="1"/>
  <c r="AJ411" i="1" a="1"/>
  <c r="AJ411" i="1" s="1"/>
  <c r="AJ455" i="1" s="1" a="1"/>
  <c r="AJ455" i="1" s="1"/>
  <c r="AB416" i="1" a="1"/>
  <c r="AB416" i="1" s="1"/>
  <c r="AB460" i="1" s="1" a="1"/>
  <c r="AB460" i="1" s="1"/>
  <c r="AF435" i="1" a="1"/>
  <c r="AF435" i="1" s="1"/>
  <c r="AH520" i="1" a="1"/>
  <c r="AH520" i="1" s="1"/>
  <c r="AM525" i="1" a="1"/>
  <c r="AM525" i="1" s="1"/>
  <c r="AD523" i="1" a="1"/>
  <c r="AD523" i="1" s="1"/>
  <c r="AL502" i="1" a="1"/>
  <c r="AL502" i="1" s="1"/>
  <c r="AL546" i="1" s="1" a="1"/>
  <c r="AL546" i="1" s="1"/>
  <c r="AG499" i="1" a="1"/>
  <c r="AG499" i="1" s="1"/>
  <c r="AG543" i="1" s="1" a="1"/>
  <c r="AG543" i="1" s="1"/>
  <c r="AJ518" i="1" a="1"/>
  <c r="AJ518" i="1" s="1"/>
  <c r="AL433" i="1" a="1"/>
  <c r="AL433" i="1" s="1"/>
  <c r="AJ403" i="1" a="1"/>
  <c r="AJ403" i="1" s="1"/>
  <c r="AJ447" i="1" s="1" a="1"/>
  <c r="AJ447" i="1" s="1"/>
  <c r="AI426" i="1" a="1"/>
  <c r="AI426" i="1" s="1"/>
  <c r="AF429" i="1" a="1"/>
  <c r="AF429" i="1" s="1"/>
  <c r="AD409" i="1" a="1"/>
  <c r="AD409" i="1" s="1"/>
  <c r="AD453" i="1" s="1" a="1"/>
  <c r="AD453" i="1" s="1"/>
  <c r="AC404" i="1" a="1"/>
  <c r="AC404" i="1" s="1"/>
  <c r="AC448" i="1" s="1" a="1"/>
  <c r="AC448" i="1" s="1"/>
  <c r="AE410" i="1" a="1"/>
  <c r="AE410" i="1" s="1"/>
  <c r="AE454" i="1" s="1" a="1"/>
  <c r="AE454" i="1" s="1"/>
  <c r="AH426" i="1" a="1"/>
  <c r="AH426" i="1" s="1"/>
  <c r="AL519" i="1" a="1"/>
  <c r="AL519" i="1" s="1"/>
  <c r="AE531" i="1" a="1"/>
  <c r="AE531" i="1" s="1"/>
  <c r="AC518" i="1" a="1"/>
  <c r="AC518" i="1" s="1"/>
  <c r="AM411" i="1" a="1"/>
  <c r="AM411" i="1" s="1"/>
  <c r="AM455" i="1" s="1" a="1"/>
  <c r="AM455" i="1" s="1"/>
  <c r="AL405" i="1" a="1"/>
  <c r="AL405" i="1" s="1"/>
  <c r="AL449" i="1" s="1" a="1"/>
  <c r="AL449" i="1" s="1"/>
  <c r="AF410" i="1" a="1"/>
  <c r="AF410" i="1" s="1"/>
  <c r="AF454" i="1" s="1" a="1"/>
  <c r="AF454" i="1" s="1"/>
  <c r="AJ506" i="1" a="1"/>
  <c r="AJ506" i="1" s="1"/>
  <c r="AJ550" i="1" s="1" a="1"/>
  <c r="AJ550" i="1" s="1"/>
  <c r="AG522" i="1" a="1"/>
  <c r="AG522" i="1" s="1"/>
  <c r="AC522" i="1" a="1"/>
  <c r="AC522" i="1" s="1"/>
  <c r="AJ502" i="1" a="1"/>
  <c r="AJ502" i="1" s="1"/>
  <c r="AJ546" i="1" s="1" a="1"/>
  <c r="AJ546" i="1" s="1"/>
  <c r="AD413" i="1" a="1"/>
  <c r="AD413" i="1" s="1"/>
  <c r="AM498" i="1" a="1"/>
  <c r="AM498" i="1" s="1"/>
  <c r="AM542" i="1" s="1" a="1"/>
  <c r="AM542" i="1" s="1"/>
  <c r="AC432" i="1" a="1"/>
  <c r="AC432" i="1" s="1"/>
  <c r="AK497" i="1" a="1"/>
  <c r="AK497" i="1" s="1"/>
  <c r="AK541" i="1" s="1" a="1"/>
  <c r="AK541" i="1" s="1"/>
  <c r="AJ510" i="1" a="1"/>
  <c r="AJ510" i="1" s="1"/>
  <c r="AJ554" i="1" s="1" a="1"/>
  <c r="AJ554" i="1" s="1"/>
  <c r="AF524" i="1" a="1"/>
  <c r="AF524" i="1" s="1"/>
  <c r="AK523" i="1" a="1"/>
  <c r="AK523" i="1" s="1"/>
  <c r="AM518" i="1" a="1"/>
  <c r="AM518" i="1" s="1"/>
  <c r="AE503" i="1" a="1"/>
  <c r="AE503" i="1" s="1"/>
  <c r="AE547" i="1" s="1" a="1"/>
  <c r="AE547" i="1" s="1"/>
  <c r="AF531" i="1" a="1"/>
  <c r="AF531" i="1" s="1"/>
  <c r="AH526" i="1" a="1"/>
  <c r="AH526" i="1" s="1"/>
  <c r="AJ414" i="1" a="1"/>
  <c r="AJ414" i="1" s="1"/>
  <c r="AJ458" i="1" s="1" a="1"/>
  <c r="AJ458" i="1" s="1"/>
  <c r="AF434" i="1" a="1"/>
  <c r="AF434" i="1" s="1"/>
  <c r="AB405" i="1" a="1"/>
  <c r="AB405" i="1" s="1"/>
  <c r="AB449" i="1" s="1" a="1"/>
  <c r="AB449" i="1" s="1"/>
  <c r="AI437" i="1" a="1"/>
  <c r="AI437" i="1" s="1"/>
  <c r="AM409" i="1" a="1"/>
  <c r="AM409" i="1" s="1"/>
  <c r="AM453" i="1" s="1" a="1"/>
  <c r="AM453" i="1" s="1"/>
  <c r="AH434" i="1" a="1"/>
  <c r="AH434" i="1" s="1"/>
  <c r="AD427" i="1" a="1"/>
  <c r="AD427" i="1" s="1"/>
  <c r="AI508" i="1" a="1"/>
  <c r="AI508" i="1" s="1"/>
  <c r="AI552" i="1" s="1" a="1"/>
  <c r="AI552" i="1" s="1"/>
  <c r="AD426" i="1" a="1"/>
  <c r="AD426" i="1" s="1"/>
  <c r="AD412" i="1" a="1"/>
  <c r="AD412" i="1" s="1"/>
  <c r="AD456" i="1" s="1" a="1"/>
  <c r="AD456" i="1" s="1"/>
  <c r="AI500" i="1" a="1"/>
  <c r="AI500" i="1" s="1"/>
  <c r="AI544" i="1" s="1" a="1"/>
  <c r="AI544" i="1" s="1"/>
  <c r="AF525" i="1" a="1"/>
  <c r="AF525" i="1" s="1"/>
  <c r="AC405" i="1" a="1"/>
  <c r="AC405" i="1" s="1"/>
  <c r="AC449" i="1" s="1" a="1"/>
  <c r="AC449" i="1" s="1"/>
  <c r="AF433" i="1" a="1"/>
  <c r="AF433" i="1" s="1"/>
  <c r="AG426" i="1" a="1"/>
  <c r="AG426" i="1" s="1"/>
  <c r="AH499" i="1" a="1"/>
  <c r="AH499" i="1" s="1"/>
  <c r="AH543" i="1" s="1" a="1"/>
  <c r="AH543" i="1" s="1"/>
  <c r="AM436" i="1" a="1"/>
  <c r="AM436" i="1" s="1"/>
  <c r="AM433" i="1" a="1"/>
  <c r="AM433" i="1" s="1"/>
  <c r="AF526" i="1" a="1"/>
  <c r="AF526" i="1" s="1"/>
  <c r="AC474" i="1" a="1"/>
  <c r="AC474" i="1" s="1"/>
  <c r="AB563" i="1" a="1"/>
  <c r="AB563" i="1" s="1"/>
  <c r="AD436" i="1" a="1"/>
  <c r="AD436" i="1" s="1"/>
  <c r="AI416" i="1" a="1"/>
  <c r="AI416" i="1" s="1"/>
  <c r="AI460" i="1" s="1" a="1"/>
  <c r="AI460" i="1" s="1"/>
  <c r="AM496" i="1" a="1"/>
  <c r="AM496" i="1" s="1"/>
  <c r="AM540" i="1" s="1" a="1"/>
  <c r="AM540" i="1" s="1"/>
  <c r="AC506" i="1" a="1"/>
  <c r="AC506" i="1" s="1"/>
  <c r="AC550" i="1" s="1" a="1"/>
  <c r="AC550" i="1" s="1"/>
  <c r="AD502" i="1" a="1"/>
  <c r="AD502" i="1" s="1"/>
  <c r="AD546" i="1" s="1" a="1"/>
  <c r="AD546" i="1" s="1"/>
  <c r="AM531" i="1" a="1"/>
  <c r="AM531" i="1" s="1"/>
  <c r="AK410" i="1" a="1"/>
  <c r="AK410" i="1" s="1"/>
  <c r="AK454" i="1" s="1" a="1"/>
  <c r="AK454" i="1" s="1"/>
  <c r="AF404" i="1" a="1"/>
  <c r="AF404" i="1" s="1"/>
  <c r="AF448" i="1" s="1" a="1"/>
  <c r="AF448" i="1" s="1"/>
  <c r="AH430" i="1" a="1"/>
  <c r="AH430" i="1" s="1"/>
  <c r="AE533" i="1" a="1"/>
  <c r="AE533" i="1" s="1"/>
  <c r="AG427" i="1" a="1"/>
  <c r="AG427" i="1" s="1"/>
  <c r="AF415" i="1" a="1"/>
  <c r="AF415" i="1" s="1"/>
  <c r="AF459" i="1" s="1" a="1"/>
  <c r="AF459" i="1" s="1"/>
  <c r="AM415" i="1" a="1"/>
  <c r="AM415" i="1" s="1"/>
  <c r="AM459" i="1" s="1" a="1"/>
  <c r="AM459" i="1" s="1"/>
  <c r="AJ408" i="1" a="1"/>
  <c r="AJ408" i="1" s="1"/>
  <c r="AJ452" i="1" s="1" a="1"/>
  <c r="AJ452" i="1" s="1"/>
  <c r="AC427" i="1" a="1"/>
  <c r="AC427" i="1" s="1"/>
  <c r="AD522" i="1" a="1"/>
  <c r="AD522" i="1" s="1"/>
  <c r="AG510" i="1" a="1"/>
  <c r="AG510" i="1" s="1"/>
  <c r="AG554" i="1" s="1" a="1"/>
  <c r="AG554" i="1" s="1"/>
  <c r="AI527" i="1" a="1"/>
  <c r="AI527" i="1" s="1"/>
  <c r="AH530" i="1" a="1"/>
  <c r="AH530" i="1" s="1"/>
  <c r="AF523" i="1" a="1"/>
  <c r="AF523" i="1" s="1"/>
  <c r="AE523" i="1" a="1"/>
  <c r="AE523" i="1" s="1"/>
  <c r="AD501" i="1" a="1"/>
  <c r="AD501" i="1" s="1"/>
  <c r="AD545" i="1" s="1" a="1"/>
  <c r="AD545" i="1" s="1"/>
  <c r="AB503" i="1" a="1"/>
  <c r="AB503" i="1" s="1"/>
  <c r="AH518" i="1" a="1"/>
  <c r="AH518" i="1" s="1"/>
  <c r="AM425" i="1" a="1"/>
  <c r="AM425" i="1" s="1"/>
  <c r="AD532" i="1" a="1"/>
  <c r="AD532" i="1" s="1"/>
  <c r="AE511" i="1" a="1"/>
  <c r="AE511" i="1" s="1"/>
  <c r="AE555" i="1" s="1" a="1"/>
  <c r="AE555" i="1" s="1"/>
  <c r="AF498" i="1" a="1"/>
  <c r="AF498" i="1" s="1"/>
  <c r="AF542" i="1" s="1" a="1"/>
  <c r="AF542" i="1" s="1"/>
  <c r="AD405" i="1" a="1"/>
  <c r="AD405" i="1" s="1"/>
  <c r="AD449" i="1" s="1" a="1"/>
  <c r="AD449" i="1" s="1"/>
  <c r="AM505" i="1" a="1"/>
  <c r="AM505" i="1" s="1"/>
  <c r="AM549" i="1" s="1" a="1"/>
  <c r="AM549" i="1" s="1"/>
  <c r="AK533" i="1" a="1"/>
  <c r="AK533" i="1" s="1"/>
  <c r="AM524" i="1" a="1"/>
  <c r="AM524" i="1" s="1"/>
  <c r="AG511" i="1" a="1"/>
  <c r="AG511" i="1" s="1"/>
  <c r="AG555" i="1" s="1" a="1"/>
  <c r="AG555" i="1" s="1"/>
  <c r="AG410" i="1" a="1"/>
  <c r="AG410" i="1" s="1"/>
  <c r="AG454" i="1" s="1" a="1"/>
  <c r="AG454" i="1" s="1"/>
  <c r="AF533" i="1" a="1"/>
  <c r="AF533" i="1" s="1"/>
  <c r="AM527" i="1" a="1"/>
  <c r="AM527" i="1" s="1"/>
  <c r="AL530" i="1" a="1"/>
  <c r="AL530" i="1" s="1"/>
  <c r="AB437" i="1" a="1"/>
  <c r="AB437" i="1" s="1"/>
  <c r="AL435" i="1" a="1"/>
  <c r="AL435" i="1" s="1"/>
  <c r="AH439" i="1" a="1"/>
  <c r="AH439" i="1" s="1"/>
  <c r="AH433" i="1" a="1"/>
  <c r="AH433" i="1" s="1"/>
  <c r="AD406" i="1" a="1"/>
  <c r="AD406" i="1" s="1"/>
  <c r="AD450" i="1" s="1" a="1"/>
  <c r="AD450" i="1" s="1"/>
  <c r="AE521" i="1" a="1"/>
  <c r="AE521" i="1" s="1"/>
  <c r="AF432" i="1" a="1"/>
  <c r="AF432" i="1" s="1"/>
  <c r="AI530" i="1" a="1"/>
  <c r="AI530" i="1" s="1"/>
  <c r="AB439" i="1" a="1"/>
  <c r="AB439" i="1" s="1"/>
  <c r="AI523" i="1" a="1"/>
  <c r="AI523" i="1" s="1"/>
  <c r="AD416" i="1" a="1"/>
  <c r="AD416" i="1" s="1"/>
  <c r="AD460" i="1" s="1" a="1"/>
  <c r="AD460" i="1" s="1"/>
  <c r="AG503" i="1" a="1"/>
  <c r="AG503" i="1" s="1"/>
  <c r="AG547" i="1" s="1" a="1"/>
  <c r="AG547" i="1" s="1"/>
  <c r="AM503" i="1" a="1"/>
  <c r="AM503" i="1" s="1"/>
  <c r="AM547" i="1" s="1" a="1"/>
  <c r="AM547" i="1" s="1"/>
  <c r="AG506" i="1" a="1"/>
  <c r="AG506" i="1" s="1"/>
  <c r="AG550" i="1" s="1" a="1"/>
  <c r="AG550" i="1" s="1"/>
  <c r="AE417" i="1" a="1"/>
  <c r="AE417" i="1" s="1"/>
  <c r="AE461" i="1" s="1" a="1"/>
  <c r="AE461" i="1" s="1"/>
  <c r="AK405" i="1" a="1"/>
  <c r="AK405" i="1" s="1"/>
  <c r="AK449" i="1" s="1" a="1"/>
  <c r="AK449" i="1" s="1"/>
  <c r="AJ521" i="1" a="1"/>
  <c r="AJ521" i="1" s="1"/>
  <c r="AG433" i="1" a="1"/>
  <c r="AG433" i="1" s="1"/>
  <c r="AJ426" i="1" a="1"/>
  <c r="AJ426" i="1" s="1"/>
  <c r="AG425" i="1" a="1"/>
  <c r="AG425" i="1" s="1"/>
  <c r="AL528" i="1" a="1"/>
  <c r="AL528" i="1" s="1"/>
  <c r="AG521" i="1" a="1"/>
  <c r="AG521" i="1" s="1"/>
  <c r="AE496" i="1" a="1"/>
  <c r="AE496" i="1" s="1"/>
  <c r="AE540" i="1" s="1" a="1"/>
  <c r="AE540" i="1" s="1"/>
  <c r="AF529" i="1" a="1"/>
  <c r="AF529" i="1" s="1"/>
  <c r="AM533" i="1" a="1"/>
  <c r="AM533" i="1" s="1"/>
  <c r="AE434" i="1" a="1"/>
  <c r="AE434" i="1" s="1"/>
  <c r="AB530" i="1" a="1"/>
  <c r="AB530" i="1" s="1"/>
  <c r="AJ416" i="1" a="1"/>
  <c r="AJ416" i="1" s="1"/>
  <c r="AJ460" i="1" s="1" a="1"/>
  <c r="AJ460" i="1" s="1"/>
  <c r="AM435" i="1" a="1"/>
  <c r="AM435" i="1" s="1"/>
  <c r="AL415" i="1" a="1"/>
  <c r="AL415" i="1" s="1"/>
  <c r="AL459" i="1" s="1" a="1"/>
  <c r="AL459" i="1" s="1"/>
  <c r="AB429" i="1" a="1"/>
  <c r="AB429" i="1" s="1"/>
  <c r="AC411" i="1" a="1"/>
  <c r="AC411" i="1" s="1"/>
  <c r="AC455" i="1" s="1" a="1"/>
  <c r="AC455" i="1" s="1"/>
  <c r="AD417" i="1" a="1"/>
  <c r="AD417" i="1" s="1"/>
  <c r="AD461" i="1" s="1" a="1"/>
  <c r="AD461" i="1" s="1"/>
  <c r="AB435" i="1" a="1"/>
  <c r="AB435" i="1" s="1"/>
  <c r="AE432" i="1" a="1"/>
  <c r="AE432" i="1" s="1"/>
  <c r="AL406" i="1" a="1"/>
  <c r="AL406" i="1" s="1"/>
  <c r="AL450" i="1" s="1" a="1"/>
  <c r="AL450" i="1" s="1"/>
  <c r="AH508" i="1" a="1"/>
  <c r="AH508" i="1" s="1"/>
  <c r="AH552" i="1" s="1" a="1"/>
  <c r="AH552" i="1" s="1"/>
  <c r="AG508" i="1" a="1"/>
  <c r="AG508" i="1" s="1"/>
  <c r="AG552" i="1" s="1" a="1"/>
  <c r="AG552" i="1" s="1"/>
  <c r="AB436" i="1" a="1"/>
  <c r="AB436" i="1" s="1"/>
  <c r="AJ524" i="1" a="1"/>
  <c r="AJ524" i="1" s="1"/>
  <c r="AE425" i="1" a="1"/>
  <c r="AE425" i="1" s="1"/>
  <c r="AC528" i="1" a="1"/>
  <c r="AC528" i="1" s="1"/>
  <c r="AM528" i="1" a="1"/>
  <c r="AM528" i="1" s="1"/>
  <c r="AF521" i="1" a="1"/>
  <c r="AF521" i="1" s="1"/>
  <c r="AC520" i="1" a="1"/>
  <c r="AC520" i="1" s="1"/>
  <c r="AK502" i="1" a="1"/>
  <c r="AK502" i="1" s="1"/>
  <c r="AK546" i="1" s="1" a="1"/>
  <c r="AK546" i="1" s="1"/>
  <c r="AK526" i="1" a="1"/>
  <c r="AK526" i="1" s="1"/>
  <c r="AD520" i="1" a="1"/>
  <c r="AD520" i="1" s="1"/>
  <c r="AI499" i="1" a="1"/>
  <c r="AI499" i="1" s="1"/>
  <c r="AI543" i="1" s="1" a="1"/>
  <c r="AI543" i="1" s="1"/>
  <c r="AK508" i="1" a="1"/>
  <c r="AK508" i="1" s="1"/>
  <c r="AK552" i="1" s="1" a="1"/>
  <c r="AK552" i="1" s="1"/>
  <c r="AB520" i="1" a="1"/>
  <c r="AB520" i="1" s="1"/>
  <c r="AC530" i="1" a="1"/>
  <c r="AC530" i="1" s="1"/>
  <c r="AM521" i="1" a="1"/>
  <c r="AM521" i="1" s="1"/>
  <c r="AJ529" i="1" a="1"/>
  <c r="AJ529" i="1" s="1"/>
  <c r="AM404" i="1" a="1"/>
  <c r="AM404" i="1" s="1"/>
  <c r="AM448" i="1" s="1" a="1"/>
  <c r="AM448" i="1" s="1"/>
  <c r="AG431" i="1" a="1"/>
  <c r="AG431" i="1" s="1"/>
  <c r="AG428" i="1" a="1"/>
  <c r="AG428" i="1" s="1"/>
  <c r="AK439" i="1" a="1"/>
  <c r="AK439" i="1" s="1"/>
  <c r="AG437" i="1" a="1"/>
  <c r="AG437" i="1" s="1"/>
  <c r="AK509" i="1" a="1"/>
  <c r="AK509" i="1" s="1"/>
  <c r="AK553" i="1" s="1" a="1"/>
  <c r="AK553" i="1" s="1"/>
  <c r="AE439" i="1" a="1"/>
  <c r="AE439" i="1" s="1"/>
  <c r="AG430" i="1" a="1"/>
  <c r="AG430" i="1" s="1"/>
  <c r="AF507" i="1" a="1"/>
  <c r="AF507" i="1" s="1"/>
  <c r="AF551" i="1" s="1" a="1"/>
  <c r="AF551" i="1" s="1"/>
  <c r="AE507" i="1" a="1"/>
  <c r="AE507" i="1" s="1"/>
  <c r="AE551" i="1" s="1" a="1"/>
  <c r="AE551" i="1" s="1"/>
  <c r="AL510" i="1" a="1"/>
  <c r="AL510" i="1" s="1"/>
  <c r="AL554" i="1" s="1" a="1"/>
  <c r="AL554" i="1" s="1"/>
  <c r="AH440" i="1" a="1"/>
  <c r="AH440" i="1" s="1"/>
  <c r="AL520" i="1" a="1"/>
  <c r="AL520" i="1" s="1"/>
  <c r="AE573" i="1" a="1"/>
  <c r="AE573" i="1" s="1"/>
  <c r="AM483" i="1" a="1"/>
  <c r="AM483" i="1" s="1"/>
  <c r="AK7" i="1"/>
  <c r="AL20" i="1" a="1"/>
  <c r="AL20" i="1" s="1"/>
  <c r="AH16" i="1" a="1"/>
  <c r="AH16" i="1" s="1"/>
  <c r="AH20" i="1" a="1"/>
  <c r="AH20" i="1" s="1"/>
  <c r="AH18" i="1" a="1"/>
  <c r="AH18" i="1" s="1"/>
  <c r="AL14" i="1" a="1"/>
  <c r="AL14" i="1" s="1"/>
  <c r="AH15" i="1" a="1"/>
  <c r="AH15" i="1" s="1"/>
  <c r="AH17" i="1" a="1"/>
  <c r="AH17" i="1" s="1"/>
  <c r="AH21" i="1" a="1"/>
  <c r="AH21" i="1" s="1"/>
  <c r="AL15" i="1" a="1"/>
  <c r="AL15" i="1" s="1"/>
  <c r="AL13" i="1" a="1"/>
  <c r="AL13" i="1" s="1"/>
  <c r="AK8" i="1" a="1"/>
  <c r="AK8" i="1" s="1"/>
  <c r="AL22" i="1" a="1"/>
  <c r="AL22" i="1" s="1"/>
  <c r="AH22" i="1" a="1"/>
  <c r="AH22" i="1" s="1"/>
  <c r="AL19" i="1" a="1"/>
  <c r="AL19" i="1" s="1"/>
  <c r="AL18" i="1" a="1"/>
  <c r="AL18" i="1" s="1"/>
  <c r="AL16" i="1" a="1"/>
  <c r="AL16" i="1" s="1"/>
  <c r="AH13" i="1" a="1"/>
  <c r="AH13" i="1" s="1"/>
  <c r="AH19" i="1" a="1"/>
  <c r="AH19" i="1" s="1"/>
  <c r="AL17" i="1" a="1"/>
  <c r="AL17" i="1" s="1"/>
  <c r="AH14" i="1" a="1"/>
  <c r="AH14" i="1" s="1"/>
  <c r="AL21" i="1" a="1"/>
  <c r="AL21" i="1" s="1"/>
  <c r="AD457" i="1" a="1"/>
  <c r="AD457" i="1" s="1"/>
  <c r="N375" i="3" l="1"/>
  <c r="N150" i="3" a="1"/>
  <c r="N150" i="3" s="1"/>
  <c r="N233" i="3" a="1"/>
  <c r="N233" i="3" s="1"/>
  <c r="O233" i="3" a="1"/>
  <c r="O233" i="3" s="1"/>
  <c r="O260" i="3" s="1" a="1"/>
  <c r="O260" i="3" s="1"/>
  <c r="M233" i="3" a="1"/>
  <c r="M233" i="3" s="1"/>
  <c r="I171" i="3" a="1"/>
  <c r="I171" i="3" s="1"/>
  <c r="M331" i="3" a="1"/>
  <c r="M331" i="3" s="1"/>
  <c r="M353" i="3" s="1"/>
  <c r="J171" i="3" a="1"/>
  <c r="J171" i="3" s="1"/>
  <c r="I310" i="3" a="1"/>
  <c r="I310" i="3" s="1"/>
  <c r="I353" i="3" s="1"/>
  <c r="N149" i="3" a="1"/>
  <c r="N149" i="3" s="1"/>
  <c r="N373" i="3"/>
  <c r="O148" i="3" a="1"/>
  <c r="O148" i="3" s="1"/>
  <c r="O352" i="3"/>
  <c r="O348" i="3"/>
  <c r="M149" i="3" a="1"/>
  <c r="M149" i="3" s="1"/>
  <c r="M171" i="3" a="1"/>
  <c r="M171" i="3" s="1"/>
  <c r="O332" i="3" a="1"/>
  <c r="O332" i="3" s="1"/>
  <c r="O150" i="3" s="1" a="1"/>
  <c r="O150" i="3" s="1"/>
  <c r="M373" i="3"/>
  <c r="M369" i="3"/>
  <c r="O130" i="3" a="1"/>
  <c r="O130" i="3" s="1"/>
  <c r="M130" i="3" a="1"/>
  <c r="M130" i="3" s="1"/>
  <c r="N130" i="3" a="1"/>
  <c r="N130" i="3" s="1"/>
  <c r="I144" i="3" a="1"/>
  <c r="I144" i="3" s="1"/>
  <c r="N369" i="3"/>
  <c r="O353" i="3"/>
  <c r="O144" i="3" a="1"/>
  <c r="O144" i="3" s="1"/>
  <c r="M144" i="3" a="1"/>
  <c r="M144" i="3" s="1"/>
  <c r="K149" i="3" a="1"/>
  <c r="K149" i="3" s="1"/>
  <c r="L375" i="3"/>
  <c r="K352" i="3"/>
  <c r="L310" i="3" a="1"/>
  <c r="L310" i="3" s="1"/>
  <c r="L149" i="3" s="1" a="1"/>
  <c r="L149" i="3" s="1"/>
  <c r="N353" i="3"/>
  <c r="N352" i="3"/>
  <c r="O369" i="3"/>
  <c r="M354" i="3"/>
  <c r="M193" i="3"/>
  <c r="N348" i="3"/>
  <c r="M352" i="3"/>
  <c r="N354" i="3"/>
  <c r="N144" i="3" a="1"/>
  <c r="N144" i="3" s="1"/>
  <c r="O374" i="3"/>
  <c r="M375" i="3"/>
  <c r="P237" i="1" a="1"/>
  <c r="P237" i="1" s="1"/>
  <c r="P264" i="1" s="1" a="1"/>
  <c r="P264" i="1" s="1"/>
  <c r="K125" i="1" a="1"/>
  <c r="K125" i="1" s="1"/>
  <c r="K357" i="1" s="1"/>
  <c r="L125" i="1" a="1"/>
  <c r="L125" i="1" s="1"/>
  <c r="L313" i="1" s="1" a="1"/>
  <c r="L313" i="1" s="1"/>
  <c r="H125" i="1" a="1"/>
  <c r="H125" i="1" s="1"/>
  <c r="H170" i="1" s="1" a="1"/>
  <c r="H170" i="1" s="1"/>
  <c r="J125" i="1" a="1"/>
  <c r="J125" i="1" s="1"/>
  <c r="J147" i="1" s="1" a="1"/>
  <c r="J147" i="1" s="1"/>
  <c r="H237" i="1" a="1"/>
  <c r="H237" i="1" s="1"/>
  <c r="H264" i="1" s="1" a="1"/>
  <c r="H264" i="1" s="1"/>
  <c r="N262" i="1" a="1"/>
  <c r="N262" i="1" s="1"/>
  <c r="O262" i="1" a="1"/>
  <c r="O262" i="1" s="1"/>
  <c r="O168" i="1" a="1"/>
  <c r="O168" i="1" s="1"/>
  <c r="O311" i="1" a="1"/>
  <c r="O311" i="1" s="1"/>
  <c r="O332" i="1" a="1"/>
  <c r="O332" i="1" s="1"/>
  <c r="O191" i="1" s="1"/>
  <c r="N238" i="1" a="1"/>
  <c r="N238" i="1" s="1"/>
  <c r="N265" i="1" s="1" a="1"/>
  <c r="N265" i="1" s="1"/>
  <c r="M238" i="1" a="1"/>
  <c r="M238" i="1" s="1"/>
  <c r="M265" i="1" s="1" a="1"/>
  <c r="M265" i="1" s="1"/>
  <c r="O238" i="1" a="1"/>
  <c r="O238" i="1" s="1"/>
  <c r="O265" i="1" s="1" a="1"/>
  <c r="O265" i="1" s="1"/>
  <c r="N168" i="1" a="1"/>
  <c r="N168" i="1" s="1"/>
  <c r="N332" i="1" a="1"/>
  <c r="N332" i="1" s="1"/>
  <c r="N191" i="1" s="1"/>
  <c r="N311" i="1" a="1"/>
  <c r="N311" i="1" s="1"/>
  <c r="N145" i="1" s="1" a="1"/>
  <c r="N145" i="1" s="1"/>
  <c r="N237" i="1" a="1"/>
  <c r="N237" i="1" s="1"/>
  <c r="N264" i="1" s="1" a="1"/>
  <c r="N264" i="1" s="1"/>
  <c r="O237" i="1" a="1"/>
  <c r="O237" i="1" s="1"/>
  <c r="O264" i="1" s="1" a="1"/>
  <c r="O264" i="1" s="1"/>
  <c r="M237" i="1" a="1"/>
  <c r="M237" i="1" s="1"/>
  <c r="M264" i="1" s="1" a="1"/>
  <c r="M264" i="1" s="1"/>
  <c r="M262" i="1" a="1"/>
  <c r="M262" i="1" s="1"/>
  <c r="M311" i="1" a="1"/>
  <c r="M311" i="1" s="1"/>
  <c r="M332" i="1" a="1"/>
  <c r="M332" i="1" s="1"/>
  <c r="M191" i="1" s="1"/>
  <c r="M168" i="1" a="1"/>
  <c r="M168" i="1" s="1"/>
  <c r="N169" i="1" a="1"/>
  <c r="N169" i="1" s="1"/>
  <c r="N333" i="1" a="1"/>
  <c r="N333" i="1" s="1"/>
  <c r="N146" i="1" a="1"/>
  <c r="N146" i="1" s="1"/>
  <c r="N378" i="1"/>
  <c r="N192" i="1"/>
  <c r="N356" i="1"/>
  <c r="N312" i="1" a="1"/>
  <c r="N312" i="1" s="1"/>
  <c r="M146" i="1" a="1"/>
  <c r="M146" i="1" s="1"/>
  <c r="M312" i="1" a="1"/>
  <c r="M312" i="1" s="1"/>
  <c r="M378" i="1"/>
  <c r="M169" i="1" a="1"/>
  <c r="M169" i="1" s="1"/>
  <c r="M333" i="1" a="1"/>
  <c r="M333" i="1" s="1"/>
  <c r="M356" i="1"/>
  <c r="M192" i="1"/>
  <c r="O312" i="1" a="1"/>
  <c r="O312" i="1" s="1"/>
  <c r="O356" i="1"/>
  <c r="O169" i="1" a="1"/>
  <c r="O169" i="1" s="1"/>
  <c r="O378" i="1"/>
  <c r="O333" i="1" a="1"/>
  <c r="O333" i="1" s="1"/>
  <c r="O146" i="1" a="1"/>
  <c r="O146" i="1" s="1"/>
  <c r="O192" i="1"/>
  <c r="G126" i="1"/>
  <c r="O125" i="1" a="1"/>
  <c r="O125" i="1" s="1"/>
  <c r="M125" i="1" a="1"/>
  <c r="M125" i="1" s="1"/>
  <c r="N125" i="1" a="1"/>
  <c r="N125" i="1" s="1"/>
  <c r="K130" i="3" a="1"/>
  <c r="K130" i="3" s="1"/>
  <c r="L130" i="3" a="1"/>
  <c r="L130" i="3" s="1"/>
  <c r="I130" i="3" a="1"/>
  <c r="I130" i="3" s="1"/>
  <c r="J130" i="3" a="1"/>
  <c r="J130" i="3" s="1"/>
  <c r="I233" i="3" a="1"/>
  <c r="I233" i="3" s="1"/>
  <c r="J233" i="3" a="1"/>
  <c r="J233" i="3" s="1"/>
  <c r="J260" i="3" s="1" a="1"/>
  <c r="J260" i="3" s="1"/>
  <c r="L233" i="3" a="1"/>
  <c r="L233" i="3" s="1"/>
  <c r="K233" i="3" a="1"/>
  <c r="K233" i="3" s="1"/>
  <c r="K260" i="3" s="1" a="1"/>
  <c r="K260" i="3" s="1"/>
  <c r="L194" i="3"/>
  <c r="J348" i="3"/>
  <c r="L348" i="3"/>
  <c r="K374" i="3"/>
  <c r="L352" i="3"/>
  <c r="I352" i="3"/>
  <c r="K144" i="3" a="1"/>
  <c r="K144" i="3" s="1"/>
  <c r="J148" i="3" a="1"/>
  <c r="J148" i="3" s="1"/>
  <c r="L150" i="3" a="1"/>
  <c r="L150" i="3" s="1"/>
  <c r="L193" i="3"/>
  <c r="I369" i="3"/>
  <c r="J374" i="3"/>
  <c r="J144" i="3" a="1"/>
  <c r="J144" i="3" s="1"/>
  <c r="I354" i="3"/>
  <c r="I374" i="3"/>
  <c r="J354" i="3"/>
  <c r="J149" i="3" a="1"/>
  <c r="J149" i="3" s="1"/>
  <c r="J353" i="3"/>
  <c r="J188" i="3"/>
  <c r="K193" i="3"/>
  <c r="J194" i="3"/>
  <c r="J352" i="3"/>
  <c r="L144" i="3" a="1"/>
  <c r="L144" i="3" s="1"/>
  <c r="K375" i="3"/>
  <c r="J150" i="3" a="1"/>
  <c r="J150" i="3" s="1"/>
  <c r="J375" i="3"/>
  <c r="I373" i="3"/>
  <c r="J369" i="3"/>
  <c r="I375" i="3"/>
  <c r="K369" i="3"/>
  <c r="J192" i="3"/>
  <c r="L148" i="3" a="1"/>
  <c r="L148" i="3" s="1"/>
  <c r="L373" i="3"/>
  <c r="L369" i="3"/>
  <c r="K354" i="3"/>
  <c r="K348" i="3"/>
  <c r="I348" i="3"/>
  <c r="J373" i="3"/>
  <c r="K353" i="3"/>
  <c r="L354" i="3"/>
  <c r="K373" i="3"/>
  <c r="K238" i="1" a="1"/>
  <c r="K238" i="1" s="1"/>
  <c r="K265" i="1" s="1" a="1"/>
  <c r="K265" i="1" s="1"/>
  <c r="J238" i="1" a="1"/>
  <c r="J238" i="1" s="1"/>
  <c r="J265" i="1" s="1" a="1"/>
  <c r="J265" i="1" s="1"/>
  <c r="L238" i="1" a="1"/>
  <c r="L238" i="1" s="1"/>
  <c r="L265" i="1" s="1" a="1"/>
  <c r="L265" i="1" s="1"/>
  <c r="I238" i="1" a="1"/>
  <c r="I238" i="1" s="1"/>
  <c r="I265" i="1" s="1" a="1"/>
  <c r="I265" i="1" s="1"/>
  <c r="K262" i="1" a="1"/>
  <c r="K262" i="1" s="1"/>
  <c r="I237" i="1" a="1"/>
  <c r="I237" i="1" s="1"/>
  <c r="I264" i="1" s="1" a="1"/>
  <c r="I264" i="1" s="1"/>
  <c r="J237" i="1" a="1"/>
  <c r="J237" i="1" s="1"/>
  <c r="J264" i="1" s="1" a="1"/>
  <c r="J264" i="1" s="1"/>
  <c r="L237" i="1" a="1"/>
  <c r="L237" i="1" s="1"/>
  <c r="L264" i="1" s="1" a="1"/>
  <c r="L264" i="1" s="1"/>
  <c r="K237" i="1" a="1"/>
  <c r="K237" i="1" s="1"/>
  <c r="K264" i="1" s="1" a="1"/>
  <c r="K264" i="1" s="1"/>
  <c r="L262" i="1" a="1"/>
  <c r="L262" i="1" s="1"/>
  <c r="J262" i="1" a="1"/>
  <c r="J262" i="1" s="1"/>
  <c r="J168" i="1" a="1"/>
  <c r="J168" i="1" s="1"/>
  <c r="J332" i="1" a="1"/>
  <c r="J332" i="1" s="1"/>
  <c r="J191" i="1" s="1"/>
  <c r="J311" i="1" a="1"/>
  <c r="J311" i="1" s="1"/>
  <c r="J145" i="1" s="1" a="1"/>
  <c r="J145" i="1" s="1"/>
  <c r="J169" i="1" a="1"/>
  <c r="J169" i="1" s="1"/>
  <c r="J312" i="1" a="1"/>
  <c r="J312" i="1" s="1"/>
  <c r="J378" i="1"/>
  <c r="J192" i="1"/>
  <c r="J356" i="1"/>
  <c r="J146" i="1" a="1"/>
  <c r="J146" i="1" s="1"/>
  <c r="J333" i="1" a="1"/>
  <c r="J333" i="1" s="1"/>
  <c r="I147" i="1" a="1"/>
  <c r="I147" i="1" s="1"/>
  <c r="I170" i="1" a="1"/>
  <c r="I170" i="1" s="1"/>
  <c r="I357" i="1"/>
  <c r="I334" i="1" a="1"/>
  <c r="I334" i="1" s="1"/>
  <c r="I313" i="1" a="1"/>
  <c r="I313" i="1" s="1"/>
  <c r="I193" i="1"/>
  <c r="I379" i="1"/>
  <c r="L168" i="1" a="1"/>
  <c r="L168" i="1" s="1"/>
  <c r="L311" i="1" a="1"/>
  <c r="L311" i="1" s="1"/>
  <c r="L332" i="1" a="1"/>
  <c r="L332" i="1" s="1"/>
  <c r="L191" i="1" s="1"/>
  <c r="L146" i="1" a="1"/>
  <c r="L146" i="1" s="1"/>
  <c r="L192" i="1"/>
  <c r="L356" i="1"/>
  <c r="L169" i="1" a="1"/>
  <c r="L169" i="1" s="1"/>
  <c r="L312" i="1" a="1"/>
  <c r="L312" i="1" s="1"/>
  <c r="L333" i="1" a="1"/>
  <c r="L333" i="1" s="1"/>
  <c r="L378" i="1"/>
  <c r="K146" i="1" a="1"/>
  <c r="K146" i="1" s="1"/>
  <c r="K333" i="1" a="1"/>
  <c r="K333" i="1" s="1"/>
  <c r="K356" i="1"/>
  <c r="K312" i="1" a="1"/>
  <c r="K312" i="1" s="1"/>
  <c r="K378" i="1"/>
  <c r="K192" i="1"/>
  <c r="K169" i="1" a="1"/>
  <c r="K169" i="1" s="1"/>
  <c r="I146" i="1" a="1"/>
  <c r="I146" i="1" s="1"/>
  <c r="I312" i="1" a="1"/>
  <c r="I312" i="1" s="1"/>
  <c r="I333" i="1" a="1"/>
  <c r="I333" i="1" s="1"/>
  <c r="I192" i="1"/>
  <c r="I169" i="1" a="1"/>
  <c r="I169" i="1" s="1"/>
  <c r="I356" i="1"/>
  <c r="I378" i="1"/>
  <c r="K168" i="1" a="1"/>
  <c r="K168" i="1" s="1"/>
  <c r="K332" i="1" a="1"/>
  <c r="K332" i="1" s="1"/>
  <c r="K191" i="1" s="1"/>
  <c r="K311" i="1" a="1"/>
  <c r="K311" i="1" s="1"/>
  <c r="K145" i="1" s="1" a="1"/>
  <c r="K145" i="1" s="1"/>
  <c r="I168" i="1" a="1"/>
  <c r="I168" i="1" s="1"/>
  <c r="I311" i="1" a="1"/>
  <c r="I311" i="1" s="1"/>
  <c r="I332" i="1" a="1"/>
  <c r="I332" i="1" s="1"/>
  <c r="I355" i="1" s="1"/>
  <c r="I150" i="3" a="1"/>
  <c r="I150" i="3" s="1"/>
  <c r="K150" i="3" a="1"/>
  <c r="K150" i="3" s="1"/>
  <c r="I191" i="3"/>
  <c r="H144" i="3" a="1"/>
  <c r="H144" i="3" s="1"/>
  <c r="AM23" i="3"/>
  <c r="AI23" i="3"/>
  <c r="H369" i="3"/>
  <c r="H352" i="3"/>
  <c r="H374" i="3"/>
  <c r="H148" i="3" a="1"/>
  <c r="H148" i="3" s="1"/>
  <c r="Z26" i="3"/>
  <c r="H373" i="3"/>
  <c r="H149" i="3" a="1"/>
  <c r="H149" i="3" s="1"/>
  <c r="H353" i="3"/>
  <c r="H193" i="3"/>
  <c r="AN569" i="3"/>
  <c r="AD525" i="3"/>
  <c r="AD547" i="3"/>
  <c r="AF547" i="3"/>
  <c r="AF525" i="3"/>
  <c r="AN503" i="3"/>
  <c r="AN531" i="3" a="1"/>
  <c r="AN531" i="3" s="1"/>
  <c r="AN509" i="3" a="1"/>
  <c r="AN509" i="3" s="1"/>
  <c r="AN535" i="3" a="1"/>
  <c r="AN535" i="3" s="1"/>
  <c r="AN513" i="3" a="1"/>
  <c r="AN513" i="3" s="1"/>
  <c r="AN539" i="3" a="1"/>
  <c r="AN539" i="3" s="1"/>
  <c r="AN517" i="3" a="1"/>
  <c r="AN517" i="3" s="1"/>
  <c r="AN533" i="3" a="1"/>
  <c r="AN533" i="3" s="1"/>
  <c r="AN511" i="3" a="1"/>
  <c r="AN511" i="3" s="1"/>
  <c r="AQ766" i="3" a="1"/>
  <c r="AQ766" i="3" s="1"/>
  <c r="AO766" i="3" a="1"/>
  <c r="AO766" i="3" s="1"/>
  <c r="AM766" i="3" a="1"/>
  <c r="AM766" i="3" s="1"/>
  <c r="AK766" i="3" a="1"/>
  <c r="AK766" i="3" s="1"/>
  <c r="AI766" i="3" a="1"/>
  <c r="AI766" i="3" s="1"/>
  <c r="AP766" i="3" a="1"/>
  <c r="AP766" i="3" s="1"/>
  <c r="AN766" i="3" a="1"/>
  <c r="AN766" i="3" s="1"/>
  <c r="AL766" i="3" a="1"/>
  <c r="AL766" i="3" s="1"/>
  <c r="AJ766" i="3" a="1"/>
  <c r="AJ766" i="3" s="1"/>
  <c r="P326" i="3" a="1"/>
  <c r="P326" i="3" s="1"/>
  <c r="P188" i="3" s="1"/>
  <c r="AN447" i="3" a="1"/>
  <c r="AN447" i="3" s="1"/>
  <c r="AN425" i="3" a="1"/>
  <c r="AN425" i="3" s="1"/>
  <c r="AN429" i="3" a="1"/>
  <c r="AN429" i="3" s="1"/>
  <c r="AN451" i="3" a="1"/>
  <c r="AN451" i="3" s="1"/>
  <c r="AN445" i="3" a="1"/>
  <c r="AN445" i="3" s="1"/>
  <c r="AN423" i="3" a="1"/>
  <c r="AN423" i="3" s="1"/>
  <c r="AL432" i="3"/>
  <c r="AL476" i="3"/>
  <c r="AL454" i="3"/>
  <c r="AG476" i="3"/>
  <c r="AG454" i="3"/>
  <c r="AG432" i="3"/>
  <c r="H259" i="3" a="1"/>
  <c r="H259" i="3" s="1"/>
  <c r="AN439" i="3" a="1"/>
  <c r="AN439" i="3" s="1"/>
  <c r="AN417" i="3" a="1"/>
  <c r="AN417" i="3" s="1"/>
  <c r="AQ769" i="3" a="1"/>
  <c r="AQ769" i="3" s="1"/>
  <c r="AO769" i="3" a="1"/>
  <c r="AO769" i="3" s="1"/>
  <c r="AM769" i="3" a="1"/>
  <c r="AM769" i="3" s="1"/>
  <c r="AK769" i="3" a="1"/>
  <c r="AK769" i="3" s="1"/>
  <c r="AI769" i="3" a="1"/>
  <c r="AI769" i="3" s="1"/>
  <c r="AG769" i="3" a="1"/>
  <c r="AG769" i="3" s="1"/>
  <c r="AP769" i="3" a="1"/>
  <c r="AP769" i="3" s="1"/>
  <c r="AN769" i="3" a="1"/>
  <c r="AN769" i="3" s="1"/>
  <c r="AL769" i="3" a="1"/>
  <c r="AL769" i="3" s="1"/>
  <c r="AJ769" i="3" a="1"/>
  <c r="AJ769" i="3" s="1"/>
  <c r="AH769" i="3" a="1"/>
  <c r="AH769" i="3" s="1"/>
  <c r="AF769" i="3" a="1"/>
  <c r="AF769" i="3" s="1"/>
  <c r="P329" i="3" a="1"/>
  <c r="P329" i="3" s="1"/>
  <c r="P191" i="3" s="1"/>
  <c r="AN538" i="3" a="1"/>
  <c r="AN538" i="3" s="1"/>
  <c r="AN516" i="3" a="1"/>
  <c r="AN516" i="3" s="1"/>
  <c r="AN540" i="3" a="1"/>
  <c r="AN540" i="3" s="1"/>
  <c r="AN518" i="3" a="1"/>
  <c r="AN518" i="3" s="1"/>
  <c r="AC547" i="3"/>
  <c r="AC525" i="3"/>
  <c r="AQ767" i="3" a="1"/>
  <c r="AQ767" i="3" s="1"/>
  <c r="AO767" i="3" a="1"/>
  <c r="AO767" i="3" s="1"/>
  <c r="AM767" i="3" a="1"/>
  <c r="AM767" i="3" s="1"/>
  <c r="AK767" i="3" a="1"/>
  <c r="AK767" i="3" s="1"/>
  <c r="AI767" i="3" a="1"/>
  <c r="AI767" i="3" s="1"/>
  <c r="AP767" i="3" a="1"/>
  <c r="AP767" i="3" s="1"/>
  <c r="AN767" i="3" a="1"/>
  <c r="AN767" i="3" s="1"/>
  <c r="AL767" i="3" a="1"/>
  <c r="AL767" i="3" s="1"/>
  <c r="AJ767" i="3" a="1"/>
  <c r="AJ767" i="3" s="1"/>
  <c r="AH767" i="3" a="1"/>
  <c r="AH767" i="3" s="1"/>
  <c r="P327" i="3" a="1"/>
  <c r="P327" i="3" s="1"/>
  <c r="P189" i="3"/>
  <c r="AN541" i="3" a="1"/>
  <c r="AN541" i="3" s="1"/>
  <c r="AN519" i="3" a="1"/>
  <c r="AN519" i="3" s="1"/>
  <c r="AN446" i="3" a="1"/>
  <c r="AN446" i="3" s="1"/>
  <c r="AN424" i="3" a="1"/>
  <c r="AN424" i="3" s="1"/>
  <c r="AN438" i="3" a="1"/>
  <c r="AN438" i="3" s="1"/>
  <c r="AN410" i="3"/>
  <c r="AN416" i="3" a="1"/>
  <c r="AN416" i="3" s="1"/>
  <c r="AB476" i="3"/>
  <c r="AB454" i="3"/>
  <c r="AB432" i="3"/>
  <c r="AB525" i="3"/>
  <c r="AB547" i="3"/>
  <c r="H192" i="3"/>
  <c r="AN544" i="3" a="1"/>
  <c r="AN544" i="3" s="1"/>
  <c r="AN522" i="3" a="1"/>
  <c r="AN522" i="3" s="1"/>
  <c r="AE547" i="3"/>
  <c r="AE525" i="3"/>
  <c r="AN532" i="3" a="1"/>
  <c r="AN532" i="3" s="1"/>
  <c r="AN510" i="3" a="1"/>
  <c r="AN510" i="3" s="1"/>
  <c r="H147" i="3" a="1"/>
  <c r="H147" i="3" s="1"/>
  <c r="H351" i="3"/>
  <c r="G131" i="3"/>
  <c r="H130" i="3" a="1"/>
  <c r="H130" i="3" s="1"/>
  <c r="AJ547" i="3"/>
  <c r="AJ525" i="3"/>
  <c r="AN444" i="3" a="1"/>
  <c r="AN444" i="3" s="1"/>
  <c r="AN422" i="3" a="1"/>
  <c r="AN422" i="3" s="1"/>
  <c r="AF454" i="3"/>
  <c r="AF432" i="3"/>
  <c r="AF476" i="3"/>
  <c r="AN441" i="3" a="1"/>
  <c r="AN441" i="3" s="1"/>
  <c r="AN419" i="3" a="1"/>
  <c r="AN419" i="3" s="1"/>
  <c r="AM476" i="3"/>
  <c r="AM454" i="3"/>
  <c r="AM432" i="3"/>
  <c r="AN545" i="3" a="1"/>
  <c r="AN545" i="3" s="1"/>
  <c r="AN523" i="3" a="1"/>
  <c r="AN523" i="3" s="1"/>
  <c r="AI547" i="3"/>
  <c r="AI525" i="3"/>
  <c r="AN428" i="3" a="1"/>
  <c r="AN428" i="3" s="1"/>
  <c r="AN450" i="3" a="1"/>
  <c r="AN450" i="3" s="1"/>
  <c r="AN442" i="3" a="1"/>
  <c r="AN442" i="3" s="1"/>
  <c r="AN420" i="3" a="1"/>
  <c r="AN420" i="3" s="1"/>
  <c r="AD432" i="3"/>
  <c r="AD476" i="3"/>
  <c r="AD454" i="3"/>
  <c r="AN546" i="3" a="1"/>
  <c r="AN546" i="3" s="1"/>
  <c r="AN524" i="3" a="1"/>
  <c r="AN524" i="3" s="1"/>
  <c r="AN515" i="3" a="1"/>
  <c r="AN515" i="3" s="1"/>
  <c r="AN537" i="3" a="1"/>
  <c r="AN537" i="3" s="1"/>
  <c r="AG547" i="3"/>
  <c r="AG525" i="3"/>
  <c r="AK476" i="3"/>
  <c r="AK454" i="3"/>
  <c r="AK432" i="3"/>
  <c r="AQ770" i="3" a="1"/>
  <c r="AQ770" i="3" s="1"/>
  <c r="AO770" i="3" a="1"/>
  <c r="AO770" i="3" s="1"/>
  <c r="AM770" i="3" a="1"/>
  <c r="AM770" i="3" s="1"/>
  <c r="AK770" i="3" a="1"/>
  <c r="AK770" i="3" s="1"/>
  <c r="AI770" i="3" a="1"/>
  <c r="AI770" i="3" s="1"/>
  <c r="AG770" i="3" a="1"/>
  <c r="AG770" i="3" s="1"/>
  <c r="AE770" i="3" a="1"/>
  <c r="AE770" i="3" s="1"/>
  <c r="AP770" i="3" a="1"/>
  <c r="AP770" i="3" s="1"/>
  <c r="AN770" i="3" a="1"/>
  <c r="AN770" i="3" s="1"/>
  <c r="AL770" i="3" a="1"/>
  <c r="AL770" i="3" s="1"/>
  <c r="AJ770" i="3" a="1"/>
  <c r="AJ770" i="3" s="1"/>
  <c r="AH770" i="3" a="1"/>
  <c r="AH770" i="3" s="1"/>
  <c r="AF770" i="3" a="1"/>
  <c r="AF770" i="3" s="1"/>
  <c r="P330" i="3" a="1"/>
  <c r="P330" i="3" s="1"/>
  <c r="AN534" i="3" a="1"/>
  <c r="AN534" i="3" s="1"/>
  <c r="AN512" i="3" a="1"/>
  <c r="AN512" i="3" s="1"/>
  <c r="AN431" i="3" a="1"/>
  <c r="AN431" i="3" s="1"/>
  <c r="AN453" i="3" a="1"/>
  <c r="AN453" i="3" s="1"/>
  <c r="AN443" i="3" a="1"/>
  <c r="AN443" i="3" s="1"/>
  <c r="AN421" i="3" a="1"/>
  <c r="AN421" i="3" s="1"/>
  <c r="AJ476" i="3"/>
  <c r="AJ454" i="3"/>
  <c r="AJ432" i="3"/>
  <c r="AI476" i="3"/>
  <c r="AI454" i="3"/>
  <c r="AI432" i="3"/>
  <c r="G234" i="3"/>
  <c r="P233" i="3" a="1"/>
  <c r="P233" i="3" s="1"/>
  <c r="H233" i="3" a="1"/>
  <c r="H233" i="3" s="1"/>
  <c r="H260" i="3" s="1" a="1"/>
  <c r="H260" i="3" s="1"/>
  <c r="AQ768" i="3" a="1"/>
  <c r="AQ768" i="3" s="1"/>
  <c r="AO768" i="3" a="1"/>
  <c r="AO768" i="3" s="1"/>
  <c r="AM768" i="3" a="1"/>
  <c r="AM768" i="3" s="1"/>
  <c r="AK768" i="3" a="1"/>
  <c r="AK768" i="3" s="1"/>
  <c r="AI768" i="3" a="1"/>
  <c r="AI768" i="3" s="1"/>
  <c r="AG768" i="3" a="1"/>
  <c r="AG768" i="3" s="1"/>
  <c r="AP768" i="3" a="1"/>
  <c r="AP768" i="3" s="1"/>
  <c r="AN768" i="3" a="1"/>
  <c r="AN768" i="3" s="1"/>
  <c r="AL768" i="3" a="1"/>
  <c r="AL768" i="3" s="1"/>
  <c r="AJ768" i="3" a="1"/>
  <c r="AJ768" i="3" s="1"/>
  <c r="AH768" i="3" a="1"/>
  <c r="AH768" i="3" s="1"/>
  <c r="P328" i="3" a="1"/>
  <c r="P328" i="3" s="1"/>
  <c r="P190" i="3"/>
  <c r="AN542" i="3" a="1"/>
  <c r="AN542" i="3" s="1"/>
  <c r="AN520" i="3" a="1"/>
  <c r="AN520" i="3" s="1"/>
  <c r="AK547" i="3"/>
  <c r="AK525" i="3"/>
  <c r="AH525" i="3"/>
  <c r="AH547" i="3"/>
  <c r="AN452" i="3" a="1"/>
  <c r="AN452" i="3" s="1"/>
  <c r="AN430" i="3" a="1"/>
  <c r="AN430" i="3" s="1"/>
  <c r="AP771" i="3" a="1"/>
  <c r="AP771" i="3" s="1"/>
  <c r="AQ771" i="3" a="1"/>
  <c r="AQ771" i="3" s="1"/>
  <c r="AO771" i="3" a="1"/>
  <c r="AO771" i="3" s="1"/>
  <c r="AK771" i="3" a="1"/>
  <c r="AK771" i="3" s="1"/>
  <c r="AI771" i="3" a="1"/>
  <c r="AI771" i="3" s="1"/>
  <c r="AG771" i="3" a="1"/>
  <c r="AG771" i="3" s="1"/>
  <c r="AE771" i="3" a="1"/>
  <c r="AE771" i="3" s="1"/>
  <c r="AM771" i="3" a="1"/>
  <c r="AM771" i="3" s="1"/>
  <c r="AL771" i="3" a="1"/>
  <c r="AL771" i="3" s="1"/>
  <c r="AJ771" i="3" a="1"/>
  <c r="AJ771" i="3" s="1"/>
  <c r="AH771" i="3" a="1"/>
  <c r="AH771" i="3" s="1"/>
  <c r="AF771" i="3" a="1"/>
  <c r="AF771" i="3" s="1"/>
  <c r="AD771" i="3" a="1"/>
  <c r="AD771" i="3" s="1"/>
  <c r="AN771" i="3" a="1"/>
  <c r="AN771" i="3" s="1"/>
  <c r="P331" i="3" a="1"/>
  <c r="P331" i="3" s="1"/>
  <c r="P193" i="3" s="1"/>
  <c r="AM547" i="3"/>
  <c r="AM525" i="3"/>
  <c r="AN536" i="3" a="1"/>
  <c r="AN536" i="3" s="1"/>
  <c r="AN514" i="3" a="1"/>
  <c r="AN514" i="3" s="1"/>
  <c r="AL547" i="3"/>
  <c r="AL525" i="3"/>
  <c r="H332" i="3" a="1"/>
  <c r="H332" i="3" s="1"/>
  <c r="H311" i="3" a="1"/>
  <c r="H311" i="3" s="1"/>
  <c r="P311" i="3" a="1"/>
  <c r="P311" i="3" s="1"/>
  <c r="Q311" i="3" s="1" a="1"/>
  <c r="Q311" i="3" s="1"/>
  <c r="P172" i="3" a="1"/>
  <c r="P172" i="3" s="1"/>
  <c r="H172" i="3" a="1"/>
  <c r="H172" i="3" s="1"/>
  <c r="P150" i="3" a="1"/>
  <c r="P150" i="3" s="1"/>
  <c r="P129" i="3" a="1"/>
  <c r="P129" i="3" s="1"/>
  <c r="AN543" i="3" a="1"/>
  <c r="AN543" i="3" s="1"/>
  <c r="AN521" i="3" a="1"/>
  <c r="AN521" i="3" s="1"/>
  <c r="AN448" i="3" a="1"/>
  <c r="AN448" i="3" s="1"/>
  <c r="AN426" i="3" a="1"/>
  <c r="AN426" i="3" s="1"/>
  <c r="AN440" i="3" a="1"/>
  <c r="AN440" i="3" s="1"/>
  <c r="AN418" i="3" a="1"/>
  <c r="AN418" i="3" s="1"/>
  <c r="AE476" i="3"/>
  <c r="AE454" i="3"/>
  <c r="AE432" i="3"/>
  <c r="AH432" i="3"/>
  <c r="AH476" i="3"/>
  <c r="AH454" i="3"/>
  <c r="AC476" i="3"/>
  <c r="AC454" i="3"/>
  <c r="AC432" i="3"/>
  <c r="AN427" i="3" a="1"/>
  <c r="AN427" i="3" s="1"/>
  <c r="AN449" i="3" a="1"/>
  <c r="AN449" i="3" s="1"/>
  <c r="H238" i="1" a="1"/>
  <c r="H238" i="1" s="1"/>
  <c r="G239" i="1"/>
  <c r="P238" i="1" a="1"/>
  <c r="P238" i="1" s="1"/>
  <c r="AN480" i="1" a="1"/>
  <c r="AN480" i="1" s="1"/>
  <c r="AB419" i="1"/>
  <c r="AB441" i="1" s="1"/>
  <c r="AB447" i="1" a="1"/>
  <c r="AB447" i="1" s="1"/>
  <c r="AN484" i="1" a="1"/>
  <c r="AN484" i="1" s="1"/>
  <c r="P124" i="1" a="1"/>
  <c r="P124" i="1" s="1"/>
  <c r="AN776" i="1" s="1" a="1"/>
  <c r="AN776" i="1" s="1"/>
  <c r="P145" i="1" a="1"/>
  <c r="P145" i="1" s="1"/>
  <c r="AJ512" i="1"/>
  <c r="AJ578" i="1" s="1"/>
  <c r="AN474" i="1" a="1"/>
  <c r="AN474" i="1" s="1"/>
  <c r="AG512" i="1"/>
  <c r="AG556" i="1" s="1"/>
  <c r="AN572" i="1" a="1"/>
  <c r="AN572" i="1" s="1"/>
  <c r="AN508" i="1"/>
  <c r="AN552" i="1" s="1" a="1"/>
  <c r="AN552" i="1" s="1"/>
  <c r="H332" i="1" a="1"/>
  <c r="H332" i="1" s="1"/>
  <c r="H377" i="1" s="1"/>
  <c r="AN470" i="1" a="1"/>
  <c r="AN470" i="1" s="1"/>
  <c r="AN478" i="1" a="1"/>
  <c r="AN478" i="1" s="1"/>
  <c r="AN577" i="1" a="1"/>
  <c r="AN577" i="1" s="1"/>
  <c r="AN562" i="1" a="1"/>
  <c r="AN562" i="1" s="1"/>
  <c r="AK578" i="1"/>
  <c r="AN573" i="1" a="1"/>
  <c r="AN573" i="1" s="1"/>
  <c r="AM578" i="1"/>
  <c r="AN571" i="1" a="1"/>
  <c r="AN571" i="1" s="1"/>
  <c r="AN477" i="1" a="1"/>
  <c r="AN477" i="1" s="1"/>
  <c r="AN565" i="1" a="1"/>
  <c r="AN565" i="1" s="1"/>
  <c r="AN567" i="1" a="1"/>
  <c r="AN567" i="1" s="1"/>
  <c r="AN471" i="1" a="1"/>
  <c r="AN471" i="1" s="1"/>
  <c r="H168" i="1" a="1"/>
  <c r="H168" i="1" s="1"/>
  <c r="P311" i="1" a="1"/>
  <c r="P311" i="1" s="1"/>
  <c r="Q311" i="1" s="1" a="1"/>
  <c r="Q311" i="1" s="1"/>
  <c r="P168" i="1" a="1"/>
  <c r="P168" i="1" s="1"/>
  <c r="H378" i="1"/>
  <c r="H169" i="1" a="1"/>
  <c r="H169" i="1" s="1"/>
  <c r="H146" i="1" a="1"/>
  <c r="H146" i="1" s="1"/>
  <c r="P312" i="1" a="1"/>
  <c r="P312" i="1" s="1"/>
  <c r="Q312" i="1" s="1" a="1"/>
  <c r="Q312" i="1" s="1"/>
  <c r="H192" i="1"/>
  <c r="H312" i="1" a="1"/>
  <c r="H312" i="1" s="1"/>
  <c r="P378" i="1"/>
  <c r="P146" i="1" a="1"/>
  <c r="P146" i="1" s="1"/>
  <c r="P169" i="1" a="1"/>
  <c r="P169" i="1" s="1"/>
  <c r="H356" i="1"/>
  <c r="P356" i="1"/>
  <c r="H333" i="1" a="1"/>
  <c r="H333" i="1" s="1"/>
  <c r="AN405" i="1"/>
  <c r="AN449" i="1" s="1" a="1"/>
  <c r="AN449" i="1" s="1"/>
  <c r="AN574" i="1" a="1"/>
  <c r="AN574" i="1" s="1"/>
  <c r="AN570" i="1" a="1"/>
  <c r="AN570" i="1" s="1"/>
  <c r="AN575" i="1" a="1"/>
  <c r="AN575" i="1" s="1"/>
  <c r="AN472" i="1" a="1"/>
  <c r="AN472" i="1" s="1"/>
  <c r="AN504" i="1"/>
  <c r="AN526" i="1" s="1" a="1"/>
  <c r="AN526" i="1" s="1"/>
  <c r="AN505" i="1"/>
  <c r="AN527" i="1" s="1" a="1"/>
  <c r="AN527" i="1" s="1"/>
  <c r="AN496" i="1"/>
  <c r="AN518" i="1" s="1" a="1"/>
  <c r="AN518" i="1" s="1"/>
  <c r="AN409" i="1"/>
  <c r="AN453" i="1" s="1" a="1"/>
  <c r="AN453" i="1" s="1"/>
  <c r="AN479" i="1" a="1"/>
  <c r="AN479" i="1" s="1"/>
  <c r="AL578" i="1"/>
  <c r="AN469" i="1" a="1"/>
  <c r="AN469" i="1" s="1"/>
  <c r="AN473" i="1" a="1"/>
  <c r="AN473" i="1" s="1"/>
  <c r="AN569" i="1" a="1"/>
  <c r="AN569" i="1" s="1"/>
  <c r="AN482" i="1" a="1"/>
  <c r="AN482" i="1" s="1"/>
  <c r="AN497" i="1"/>
  <c r="AN541" i="1" s="1" a="1"/>
  <c r="AN541" i="1" s="1"/>
  <c r="AN568" i="1" a="1"/>
  <c r="AN568" i="1" s="1"/>
  <c r="AN475" i="1" a="1"/>
  <c r="AN475" i="1" s="1"/>
  <c r="AN498" i="1"/>
  <c r="AN542" i="1" s="1" a="1"/>
  <c r="AN542" i="1" s="1"/>
  <c r="AM512" i="1"/>
  <c r="AM534" i="1" s="1"/>
  <c r="AN506" i="1"/>
  <c r="AN550" i="1" s="1" a="1"/>
  <c r="AN550" i="1" s="1"/>
  <c r="AG419" i="1"/>
  <c r="AG441" i="1" s="1"/>
  <c r="AN476" i="1" a="1"/>
  <c r="AN476" i="1" s="1"/>
  <c r="AN576" i="1" a="1"/>
  <c r="AN576" i="1" s="1"/>
  <c r="AN483" i="1" a="1"/>
  <c r="AN483" i="1" s="1"/>
  <c r="AN564" i="1" a="1"/>
  <c r="AN564" i="1" s="1"/>
  <c r="AF540" i="1" a="1"/>
  <c r="AF540" i="1" s="1"/>
  <c r="AF512" i="1"/>
  <c r="AD419" i="1"/>
  <c r="AD463" i="1" s="1"/>
  <c r="AC456" i="1" a="1"/>
  <c r="AC456" i="1" s="1"/>
  <c r="AN412" i="1"/>
  <c r="W5" i="1"/>
  <c r="Q105" i="1"/>
  <c r="AH512" i="1"/>
  <c r="AH534" i="1" s="1"/>
  <c r="AN507" i="1"/>
  <c r="AN529" i="1" s="1" a="1"/>
  <c r="AN529" i="1" s="1"/>
  <c r="AK512" i="1"/>
  <c r="AK556" i="1" s="1"/>
  <c r="AE512" i="1"/>
  <c r="AE556" i="1" s="1"/>
  <c r="AE419" i="1"/>
  <c r="AE441" i="1" s="1"/>
  <c r="AN411" i="1"/>
  <c r="AN455" i="1" s="1" a="1"/>
  <c r="AN455" i="1" s="1"/>
  <c r="AK419" i="1"/>
  <c r="AK485" i="1" s="1"/>
  <c r="AN415" i="1"/>
  <c r="AN459" i="1" s="1" a="1"/>
  <c r="AN459" i="1" s="1"/>
  <c r="AN413" i="1"/>
  <c r="AN435" i="1" s="1" a="1"/>
  <c r="AN435" i="1" s="1"/>
  <c r="AC419" i="1"/>
  <c r="AC485" i="1" s="1"/>
  <c r="AN481" i="1" a="1"/>
  <c r="AN481" i="1" s="1"/>
  <c r="P123" i="1" a="1"/>
  <c r="P123" i="1" s="1"/>
  <c r="AN403" i="1"/>
  <c r="AB547" i="1" a="1"/>
  <c r="AB547" i="1" s="1"/>
  <c r="AN503" i="1"/>
  <c r="AB543" i="1" a="1"/>
  <c r="AB543" i="1" s="1"/>
  <c r="AN499" i="1"/>
  <c r="AC540" i="1" a="1"/>
  <c r="AC540" i="1" s="1"/>
  <c r="AC512" i="1"/>
  <c r="AC578" i="1" s="1"/>
  <c r="AN563" i="1" a="1"/>
  <c r="AN563" i="1" s="1"/>
  <c r="AN500" i="1"/>
  <c r="AN544" i="1" s="1" a="1"/>
  <c r="AN544" i="1" s="1"/>
  <c r="AN566" i="1" a="1"/>
  <c r="AN566" i="1" s="1"/>
  <c r="AD512" i="1"/>
  <c r="AD578" i="1" s="1"/>
  <c r="AI512" i="1"/>
  <c r="AI556" i="1" s="1"/>
  <c r="AN502" i="1"/>
  <c r="AN524" i="1" s="1" a="1"/>
  <c r="AN524" i="1" s="1"/>
  <c r="AL512" i="1"/>
  <c r="AL534" i="1" s="1"/>
  <c r="AN501" i="1"/>
  <c r="AN523" i="1" s="1" a="1"/>
  <c r="AN523" i="1" s="1"/>
  <c r="AN410" i="1"/>
  <c r="AN454" i="1" s="1" a="1"/>
  <c r="AN454" i="1" s="1"/>
  <c r="AH419" i="1"/>
  <c r="AH441" i="1" s="1"/>
  <c r="AN406" i="1"/>
  <c r="AN428" i="1" s="1" a="1"/>
  <c r="AN428" i="1" s="1"/>
  <c r="AJ419" i="1"/>
  <c r="AJ485" i="1" s="1"/>
  <c r="AI419" i="1"/>
  <c r="AI485" i="1" s="1"/>
  <c r="AN407" i="1"/>
  <c r="AN429" i="1" s="1" a="1"/>
  <c r="AN429" i="1" s="1"/>
  <c r="AL419" i="1"/>
  <c r="AL485" i="1" s="1"/>
  <c r="AD541" i="1" a="1"/>
  <c r="AD541" i="1" s="1"/>
  <c r="AN511" i="1"/>
  <c r="AN533" i="1" s="1" a="1"/>
  <c r="AN533" i="1" s="1"/>
  <c r="AN509" i="1"/>
  <c r="AN553" i="1" s="1" a="1"/>
  <c r="AN553" i="1" s="1"/>
  <c r="AN510" i="1"/>
  <c r="AN532" i="1" s="1" a="1"/>
  <c r="AN532" i="1" s="1"/>
  <c r="AB512" i="1"/>
  <c r="AB578" i="1" s="1"/>
  <c r="AN414" i="1"/>
  <c r="AN436" i="1" s="1" a="1"/>
  <c r="AN436" i="1" s="1"/>
  <c r="AM419" i="1"/>
  <c r="AM463" i="1" s="1"/>
  <c r="AN408" i="1"/>
  <c r="AN430" i="1" s="1" a="1"/>
  <c r="AN430" i="1" s="1"/>
  <c r="AN416" i="1"/>
  <c r="AN438" i="1" s="1" a="1"/>
  <c r="AN438" i="1" s="1"/>
  <c r="AN418" i="1"/>
  <c r="AN440" i="1" s="1" a="1"/>
  <c r="AN440" i="1" s="1"/>
  <c r="AF419" i="1"/>
  <c r="AF463" i="1" s="1"/>
  <c r="AN417" i="1"/>
  <c r="AN439" i="1" s="1" a="1"/>
  <c r="AN439" i="1" s="1"/>
  <c r="AN404" i="1"/>
  <c r="AN426" i="1" s="1" a="1"/>
  <c r="AN426" i="1" s="1"/>
  <c r="AK9" i="1"/>
  <c r="AI20" i="1"/>
  <c r="AI15" i="1"/>
  <c r="AM16" i="1"/>
  <c r="AM15" i="1"/>
  <c r="AM20" i="1"/>
  <c r="AI17" i="1"/>
  <c r="AI18" i="1"/>
  <c r="AI13" i="1"/>
  <c r="AM13" i="1"/>
  <c r="AI22" i="1"/>
  <c r="AM22" i="1"/>
  <c r="AM18" i="1"/>
  <c r="AM17" i="1"/>
  <c r="AM19" i="1"/>
  <c r="AI19" i="1"/>
  <c r="AM14" i="1"/>
  <c r="AI14" i="1"/>
  <c r="AI21" i="1"/>
  <c r="AM21" i="1"/>
  <c r="AI16" i="1"/>
  <c r="AI776" i="1" a="1"/>
  <c r="AI776" i="1" s="1"/>
  <c r="P192" i="1"/>
  <c r="O173" i="3" l="1" a="1"/>
  <c r="O173" i="3" s="1"/>
  <c r="O312" i="3" a="1"/>
  <c r="O312" i="3" s="1"/>
  <c r="O151" i="3" s="1" a="1"/>
  <c r="O151" i="3" s="1"/>
  <c r="O333" i="3" a="1"/>
  <c r="O333" i="3" s="1"/>
  <c r="O195" i="3" s="1"/>
  <c r="O354" i="3"/>
  <c r="L374" i="3"/>
  <c r="L353" i="3"/>
  <c r="O194" i="3"/>
  <c r="M260" i="3" a="1"/>
  <c r="M260" i="3" s="1"/>
  <c r="I149" i="3" a="1"/>
  <c r="I149" i="3" s="1"/>
  <c r="O375" i="3"/>
  <c r="N173" i="3" a="1"/>
  <c r="N173" i="3" s="1"/>
  <c r="N333" i="3" a="1"/>
  <c r="N333" i="3" s="1"/>
  <c r="N312" i="3" a="1"/>
  <c r="N312" i="3" s="1"/>
  <c r="N151" i="3" s="1" a="1"/>
  <c r="N151" i="3" s="1"/>
  <c r="N234" i="3" a="1"/>
  <c r="N234" i="3" s="1"/>
  <c r="N261" i="3" s="1" a="1"/>
  <c r="N261" i="3" s="1"/>
  <c r="O234" i="3" a="1"/>
  <c r="O234" i="3" s="1"/>
  <c r="M234" i="3" a="1"/>
  <c r="M234" i="3" s="1"/>
  <c r="M261" i="3" s="1" a="1"/>
  <c r="M261" i="3" s="1"/>
  <c r="O131" i="3" a="1"/>
  <c r="O131" i="3" s="1"/>
  <c r="M131" i="3" a="1"/>
  <c r="M131" i="3" s="1"/>
  <c r="N131" i="3" a="1"/>
  <c r="N131" i="3" s="1"/>
  <c r="M312" i="3" a="1"/>
  <c r="M312" i="3" s="1"/>
  <c r="M151" i="3" s="1" a="1"/>
  <c r="M151" i="3" s="1"/>
  <c r="M333" i="3" a="1"/>
  <c r="M333" i="3" s="1"/>
  <c r="M173" i="3" a="1"/>
  <c r="M173" i="3" s="1"/>
  <c r="N260" i="3" a="1"/>
  <c r="N260" i="3" s="1"/>
  <c r="M374" i="3"/>
  <c r="I145" i="1" a="1"/>
  <c r="I145" i="1" s="1"/>
  <c r="O145" i="1" a="1"/>
  <c r="O145" i="1" s="1"/>
  <c r="K170" i="1" a="1"/>
  <c r="K170" i="1" s="1"/>
  <c r="M145" i="1" a="1"/>
  <c r="M145" i="1" s="1"/>
  <c r="AB485" i="1"/>
  <c r="O377" i="1"/>
  <c r="AE578" i="1"/>
  <c r="I377" i="1"/>
  <c r="K193" i="1"/>
  <c r="L145" i="1" a="1"/>
  <c r="L145" i="1" s="1"/>
  <c r="M355" i="1"/>
  <c r="K377" i="1"/>
  <c r="K313" i="1" a="1"/>
  <c r="K313" i="1" s="1"/>
  <c r="J355" i="1"/>
  <c r="M377" i="1"/>
  <c r="L147" i="1" a="1"/>
  <c r="L147" i="1" s="1"/>
  <c r="K355" i="1"/>
  <c r="N377" i="1"/>
  <c r="I191" i="1"/>
  <c r="K147" i="1" a="1"/>
  <c r="K147" i="1" s="1"/>
  <c r="L377" i="1"/>
  <c r="O355" i="1"/>
  <c r="H334" i="1" a="1"/>
  <c r="H334" i="1" s="1"/>
  <c r="H379" i="1" s="1"/>
  <c r="AG578" i="1"/>
  <c r="P147" i="1" a="1"/>
  <c r="P147" i="1" s="1"/>
  <c r="L355" i="1"/>
  <c r="H313" i="1" a="1"/>
  <c r="H313" i="1" s="1"/>
  <c r="J377" i="1"/>
  <c r="N355" i="1"/>
  <c r="L170" i="1" a="1"/>
  <c r="L170" i="1" s="1"/>
  <c r="L334" i="1" a="1"/>
  <c r="L334" i="1" s="1"/>
  <c r="L379" i="1"/>
  <c r="K379" i="1"/>
  <c r="L357" i="1"/>
  <c r="K334" i="1" a="1"/>
  <c r="K334" i="1" s="1"/>
  <c r="L193" i="1"/>
  <c r="AI578" i="1"/>
  <c r="AD556" i="1"/>
  <c r="P313" i="1" a="1"/>
  <c r="P313" i="1" s="1"/>
  <c r="Q313" i="1" s="1" a="1"/>
  <c r="Q313" i="1" s="1"/>
  <c r="P170" i="1" a="1"/>
  <c r="P170" i="1" s="1"/>
  <c r="J313" i="1" a="1"/>
  <c r="J313" i="1" s="1"/>
  <c r="P333" i="1" a="1"/>
  <c r="P333" i="1" s="1"/>
  <c r="J334" i="1" a="1"/>
  <c r="J334" i="1" s="1"/>
  <c r="J193" i="1"/>
  <c r="AO776" i="1" a="1"/>
  <c r="AO776" i="1" s="1"/>
  <c r="J357" i="1"/>
  <c r="J170" i="1" a="1"/>
  <c r="J170" i="1" s="1"/>
  <c r="J379" i="1"/>
  <c r="AJ776" i="1" a="1"/>
  <c r="AJ776" i="1" s="1"/>
  <c r="AQ776" i="1" a="1"/>
  <c r="AQ776" i="1" s="1"/>
  <c r="AP776" i="1" a="1"/>
  <c r="AP776" i="1" s="1"/>
  <c r="AM776" i="1" a="1"/>
  <c r="AM776" i="1" s="1"/>
  <c r="AH776" i="1" a="1"/>
  <c r="AH776" i="1" s="1"/>
  <c r="N239" i="1" a="1"/>
  <c r="N239" i="1" s="1"/>
  <c r="N266" i="1" s="1" a="1"/>
  <c r="N266" i="1" s="1"/>
  <c r="O239" i="1" a="1"/>
  <c r="O239" i="1" s="1"/>
  <c r="O266" i="1" s="1" a="1"/>
  <c r="O266" i="1" s="1"/>
  <c r="M239" i="1" a="1"/>
  <c r="M239" i="1" s="1"/>
  <c r="M334" i="1" a="1"/>
  <c r="M334" i="1" s="1"/>
  <c r="M357" i="1"/>
  <c r="M313" i="1" a="1"/>
  <c r="M313" i="1" s="1"/>
  <c r="M379" i="1"/>
  <c r="M147" i="1" a="1"/>
  <c r="M147" i="1" s="1"/>
  <c r="M193" i="1"/>
  <c r="M170" i="1" a="1"/>
  <c r="M170" i="1" s="1"/>
  <c r="P125" i="1" a="1"/>
  <c r="P125" i="1" s="1"/>
  <c r="P334" i="1" s="1" a="1"/>
  <c r="P334" i="1" s="1"/>
  <c r="O147" i="1" a="1"/>
  <c r="O147" i="1" s="1"/>
  <c r="O170" i="1" a="1"/>
  <c r="O170" i="1" s="1"/>
  <c r="O334" i="1" a="1"/>
  <c r="O334" i="1" s="1"/>
  <c r="O193" i="1"/>
  <c r="O379" i="1"/>
  <c r="O357" i="1"/>
  <c r="O313" i="1" a="1"/>
  <c r="O313" i="1" s="1"/>
  <c r="G127" i="1"/>
  <c r="O126" i="1" a="1"/>
  <c r="O126" i="1" s="1"/>
  <c r="M126" i="1" a="1"/>
  <c r="M126" i="1" s="1"/>
  <c r="N126" i="1" a="1"/>
  <c r="N126" i="1" s="1"/>
  <c r="L126" i="1" a="1"/>
  <c r="L126" i="1" s="1"/>
  <c r="K126" i="1" a="1"/>
  <c r="K126" i="1" s="1"/>
  <c r="I126" i="1" a="1"/>
  <c r="I126" i="1" s="1"/>
  <c r="H126" i="1" a="1"/>
  <c r="H126" i="1" s="1"/>
  <c r="J126" i="1" a="1"/>
  <c r="J126" i="1" s="1"/>
  <c r="N147" i="1" a="1"/>
  <c r="N147" i="1" s="1"/>
  <c r="N193" i="1"/>
  <c r="N313" i="1" a="1"/>
  <c r="N313" i="1" s="1"/>
  <c r="N379" i="1"/>
  <c r="N357" i="1"/>
  <c r="N170" i="1" a="1"/>
  <c r="N170" i="1" s="1"/>
  <c r="N334" i="1" a="1"/>
  <c r="N334" i="1" s="1"/>
  <c r="J234" i="3" a="1"/>
  <c r="J234" i="3" s="1"/>
  <c r="J261" i="3" s="1" a="1"/>
  <c r="J261" i="3" s="1"/>
  <c r="L234" i="3" a="1"/>
  <c r="L234" i="3" s="1"/>
  <c r="L261" i="3" s="1" a="1"/>
  <c r="L261" i="3" s="1"/>
  <c r="K234" i="3" a="1"/>
  <c r="K234" i="3" s="1"/>
  <c r="I234" i="3" a="1"/>
  <c r="I234" i="3" s="1"/>
  <c r="I261" i="3" s="1" a="1"/>
  <c r="I261" i="3" s="1"/>
  <c r="L173" i="3" a="1"/>
  <c r="L173" i="3" s="1"/>
  <c r="L312" i="3" a="1"/>
  <c r="L312" i="3" s="1"/>
  <c r="L151" i="3" s="1" a="1"/>
  <c r="L151" i="3" s="1"/>
  <c r="L333" i="3" a="1"/>
  <c r="L333" i="3" s="1"/>
  <c r="I260" i="3" a="1"/>
  <c r="I260" i="3" s="1"/>
  <c r="L260" i="3" a="1"/>
  <c r="L260" i="3" s="1"/>
  <c r="J312" i="3" a="1"/>
  <c r="J312" i="3" s="1"/>
  <c r="J151" i="3" s="1" a="1"/>
  <c r="J151" i="3" s="1"/>
  <c r="J333" i="3" a="1"/>
  <c r="J333" i="3" s="1"/>
  <c r="J173" i="3" a="1"/>
  <c r="J173" i="3" s="1"/>
  <c r="L131" i="3" a="1"/>
  <c r="L131" i="3" s="1"/>
  <c r="K131" i="3" a="1"/>
  <c r="K131" i="3" s="1"/>
  <c r="J131" i="3" a="1"/>
  <c r="J131" i="3" s="1"/>
  <c r="I131" i="3" a="1"/>
  <c r="I131" i="3" s="1"/>
  <c r="I173" i="3" a="1"/>
  <c r="I173" i="3" s="1"/>
  <c r="I312" i="3" a="1"/>
  <c r="I312" i="3" s="1"/>
  <c r="I333" i="3" a="1"/>
  <c r="I333" i="3" s="1"/>
  <c r="K312" i="3" a="1"/>
  <c r="K312" i="3" s="1"/>
  <c r="K333" i="3" a="1"/>
  <c r="K333" i="3" s="1"/>
  <c r="K173" i="3" a="1"/>
  <c r="K173" i="3" s="1"/>
  <c r="I239" i="1" a="1"/>
  <c r="I239" i="1" s="1"/>
  <c r="I266" i="1" s="1" a="1"/>
  <c r="I266" i="1" s="1"/>
  <c r="L239" i="1" a="1"/>
  <c r="L239" i="1" s="1"/>
  <c r="L266" i="1" s="1" a="1"/>
  <c r="L266" i="1" s="1"/>
  <c r="K239" i="1" a="1"/>
  <c r="K239" i="1" s="1"/>
  <c r="K266" i="1" s="1" a="1"/>
  <c r="K266" i="1" s="1"/>
  <c r="J239" i="1" a="1"/>
  <c r="J239" i="1" s="1"/>
  <c r="AM556" i="1"/>
  <c r="AK5" i="3"/>
  <c r="AI3" i="3" s="1"/>
  <c r="AJ534" i="1"/>
  <c r="AJ556" i="1"/>
  <c r="P369" i="3"/>
  <c r="P348" i="3"/>
  <c r="H150" i="3" a="1"/>
  <c r="H150" i="3" s="1"/>
  <c r="H375" i="3"/>
  <c r="H194" i="3"/>
  <c r="H354" i="3"/>
  <c r="AR769" i="3"/>
  <c r="P352" i="3"/>
  <c r="P373" i="3"/>
  <c r="I195" i="3"/>
  <c r="AR771" i="3"/>
  <c r="G132" i="3"/>
  <c r="H131" i="3" a="1"/>
  <c r="H131" i="3" s="1"/>
  <c r="AR766" i="3"/>
  <c r="AQ772" i="3" a="1"/>
  <c r="AQ772" i="3" s="1"/>
  <c r="AO772" i="3" a="1"/>
  <c r="AO772" i="3" s="1"/>
  <c r="AM772" i="3" a="1"/>
  <c r="AM772" i="3" s="1"/>
  <c r="AK772" i="3" a="1"/>
  <c r="AK772" i="3" s="1"/>
  <c r="AI772" i="3" a="1"/>
  <c r="AI772" i="3" s="1"/>
  <c r="AG772" i="3" a="1"/>
  <c r="AG772" i="3" s="1"/>
  <c r="AE772" i="3" a="1"/>
  <c r="AE772" i="3" s="1"/>
  <c r="AC772" i="3" a="1"/>
  <c r="AC772" i="3" s="1"/>
  <c r="AL772" i="3" a="1"/>
  <c r="AL772" i="3" s="1"/>
  <c r="AD772" i="3" a="1"/>
  <c r="AD772" i="3" s="1"/>
  <c r="AJ772" i="3" a="1"/>
  <c r="AJ772" i="3" s="1"/>
  <c r="AP772" i="3" a="1"/>
  <c r="AP772" i="3" s="1"/>
  <c r="AH772" i="3" a="1"/>
  <c r="AH772" i="3" s="1"/>
  <c r="AN772" i="3" a="1"/>
  <c r="AN772" i="3" s="1"/>
  <c r="AF772" i="3" a="1"/>
  <c r="AF772" i="3" s="1"/>
  <c r="P332" i="3" a="1"/>
  <c r="P332" i="3" s="1"/>
  <c r="P194" i="3" s="1"/>
  <c r="AR768" i="3"/>
  <c r="AN476" i="3"/>
  <c r="AN454" i="3"/>
  <c r="AN432" i="3"/>
  <c r="P374" i="3"/>
  <c r="P353" i="3"/>
  <c r="P260" i="3" a="1"/>
  <c r="P260" i="3" s="1"/>
  <c r="G235" i="3"/>
  <c r="P234" i="3" a="1"/>
  <c r="P234" i="3" s="1"/>
  <c r="P261" i="3" s="1" a="1"/>
  <c r="P261" i="3" s="1"/>
  <c r="H234" i="3" a="1"/>
  <c r="H234" i="3" s="1"/>
  <c r="H261" i="3" s="1" a="1"/>
  <c r="H261" i="3" s="1"/>
  <c r="P192" i="3"/>
  <c r="AR770" i="3"/>
  <c r="P312" i="3" a="1"/>
  <c r="P312" i="3" s="1"/>
  <c r="Q312" i="3" s="1" a="1"/>
  <c r="Q312" i="3" s="1"/>
  <c r="H312" i="3" a="1"/>
  <c r="H312" i="3" s="1"/>
  <c r="H333" i="3" a="1"/>
  <c r="H333" i="3" s="1"/>
  <c r="P151" i="3" a="1"/>
  <c r="P151" i="3" s="1"/>
  <c r="P130" i="3" a="1"/>
  <c r="P130" i="3" s="1"/>
  <c r="P173" i="3" a="1"/>
  <c r="P173" i="3" s="1"/>
  <c r="H173" i="3" a="1"/>
  <c r="H173" i="3" s="1"/>
  <c r="AR767" i="3"/>
  <c r="P372" i="3"/>
  <c r="P351" i="3"/>
  <c r="AN547" i="3"/>
  <c r="AN525" i="3"/>
  <c r="AE485" i="1"/>
  <c r="H355" i="1"/>
  <c r="H145" i="1" a="1"/>
  <c r="H145" i="1" s="1"/>
  <c r="AN540" i="1" a="1"/>
  <c r="AN540" i="1" s="1"/>
  <c r="AN452" i="1" a="1"/>
  <c r="AN452" i="1" s="1"/>
  <c r="H191" i="1"/>
  <c r="AN461" i="1" a="1"/>
  <c r="AN461" i="1" s="1"/>
  <c r="AJ463" i="1"/>
  <c r="H265" i="1" a="1"/>
  <c r="H265" i="1" s="1"/>
  <c r="P265" i="1" a="1"/>
  <c r="P265" i="1" s="1"/>
  <c r="AN448" i="1" a="1"/>
  <c r="AN448" i="1" s="1"/>
  <c r="P239" i="1" a="1"/>
  <c r="P239" i="1" s="1"/>
  <c r="P266" i="1" s="1" a="1"/>
  <c r="P266" i="1" s="1"/>
  <c r="H239" i="1" a="1"/>
  <c r="H239" i="1" s="1"/>
  <c r="H266" i="1" s="1" a="1"/>
  <c r="H266" i="1" s="1"/>
  <c r="G240" i="1"/>
  <c r="AN549" i="1" a="1"/>
  <c r="AN549" i="1" s="1"/>
  <c r="AN546" i="1" a="1"/>
  <c r="AN546" i="1" s="1"/>
  <c r="AN520" i="1" a="1"/>
  <c r="AN520" i="1" s="1"/>
  <c r="AB556" i="1"/>
  <c r="AN450" i="1" a="1"/>
  <c r="AN450" i="1" s="1"/>
  <c r="AH485" i="1"/>
  <c r="AB534" i="1"/>
  <c r="AL556" i="1"/>
  <c r="AN457" i="1" a="1"/>
  <c r="AN457" i="1" s="1"/>
  <c r="AD441" i="1"/>
  <c r="AN530" i="1" a="1"/>
  <c r="AN530" i="1" s="1"/>
  <c r="AN551" i="1" a="1"/>
  <c r="AN551" i="1" s="1"/>
  <c r="AN460" i="1" a="1"/>
  <c r="AN460" i="1" s="1"/>
  <c r="AE463" i="1"/>
  <c r="AB463" i="1"/>
  <c r="AN522" i="1" a="1"/>
  <c r="AN522" i="1" s="1"/>
  <c r="AH578" i="1"/>
  <c r="AN462" i="1" a="1"/>
  <c r="AN462" i="1" s="1"/>
  <c r="AN437" i="1" a="1"/>
  <c r="AN437" i="1" s="1"/>
  <c r="AL441" i="1"/>
  <c r="AG534" i="1"/>
  <c r="AD534" i="1"/>
  <c r="AG463" i="1"/>
  <c r="AJ441" i="1"/>
  <c r="AN555" i="1" a="1"/>
  <c r="AN555" i="1" s="1"/>
  <c r="AN458" i="1" a="1"/>
  <c r="AN458" i="1" s="1"/>
  <c r="AL463" i="1"/>
  <c r="AL776" i="1" a="1"/>
  <c r="AL776" i="1" s="1"/>
  <c r="AK776" i="1" a="1"/>
  <c r="AK776" i="1" s="1"/>
  <c r="AN545" i="1" a="1"/>
  <c r="AN545" i="1" s="1"/>
  <c r="AM441" i="1"/>
  <c r="AK441" i="1"/>
  <c r="AN512" i="1"/>
  <c r="AN578" i="1" s="1"/>
  <c r="AE534" i="1"/>
  <c r="AN548" i="1" a="1"/>
  <c r="AN548" i="1" s="1"/>
  <c r="AN528" i="1" a="1"/>
  <c r="AN528" i="1" s="1"/>
  <c r="AN519" i="1" a="1"/>
  <c r="AN519" i="1" s="1"/>
  <c r="AH556" i="1"/>
  <c r="AN451" i="1" a="1"/>
  <c r="AN451" i="1" s="1"/>
  <c r="AN427" i="1" a="1"/>
  <c r="AN427" i="1" s="1"/>
  <c r="AN433" i="1" a="1"/>
  <c r="AN433" i="1" s="1"/>
  <c r="AC441" i="1"/>
  <c r="AN431" i="1" a="1"/>
  <c r="AN431" i="1" s="1"/>
  <c r="AN554" i="1" a="1"/>
  <c r="AN554" i="1" s="1"/>
  <c r="AK534" i="1"/>
  <c r="AF441" i="1"/>
  <c r="AG485" i="1"/>
  <c r="AN432" i="1" a="1"/>
  <c r="AN432" i="1" s="1"/>
  <c r="AK463" i="1"/>
  <c r="AC463" i="1"/>
  <c r="AI441" i="1"/>
  <c r="AD485" i="1"/>
  <c r="AI534" i="1"/>
  <c r="AN531" i="1" a="1"/>
  <c r="AN531" i="1" s="1"/>
  <c r="AF485" i="1"/>
  <c r="AM485" i="1"/>
  <c r="AI463" i="1"/>
  <c r="AH463" i="1"/>
  <c r="AN419" i="1"/>
  <c r="AN485" i="1" s="1"/>
  <c r="H357" i="1"/>
  <c r="H193" i="1"/>
  <c r="AC556" i="1"/>
  <c r="AC534" i="1"/>
  <c r="AF556" i="1"/>
  <c r="AF534" i="1"/>
  <c r="AN521" i="1" a="1"/>
  <c r="AN521" i="1" s="1"/>
  <c r="AN543" i="1" a="1"/>
  <c r="AN543" i="1" s="1"/>
  <c r="AN547" i="1" a="1"/>
  <c r="AN547" i="1" s="1"/>
  <c r="AN525" i="1" a="1"/>
  <c r="AN525" i="1" s="1"/>
  <c r="AN447" i="1" a="1"/>
  <c r="AN447" i="1" s="1"/>
  <c r="AN425" i="1" a="1"/>
  <c r="AN425" i="1" s="1"/>
  <c r="P332" i="1" a="1"/>
  <c r="P332" i="1" s="1"/>
  <c r="P191" i="1" s="1"/>
  <c r="AI775" i="1" a="1"/>
  <c r="AI775" i="1" s="1"/>
  <c r="AK775" i="1" a="1"/>
  <c r="AK775" i="1" s="1"/>
  <c r="AL775" i="1" a="1"/>
  <c r="AL775" i="1" s="1"/>
  <c r="AM775" i="1" a="1"/>
  <c r="AM775" i="1" s="1"/>
  <c r="AP775" i="1" a="1"/>
  <c r="AP775" i="1" s="1"/>
  <c r="AN775" i="1" a="1"/>
  <c r="AN775" i="1" s="1"/>
  <c r="AQ775" i="1" a="1"/>
  <c r="AQ775" i="1" s="1"/>
  <c r="AO775" i="1" a="1"/>
  <c r="AO775" i="1" s="1"/>
  <c r="AJ775" i="1" a="1"/>
  <c r="AJ775" i="1" s="1"/>
  <c r="H147" i="1" a="1"/>
  <c r="H147" i="1" s="1"/>
  <c r="AF578" i="1"/>
  <c r="AN434" i="1" a="1"/>
  <c r="AN434" i="1" s="1"/>
  <c r="AN456" i="1" a="1"/>
  <c r="AN456" i="1" s="1"/>
  <c r="Z15" i="1" a="1"/>
  <c r="Z15" i="1" s="1"/>
  <c r="Z24" i="1" a="1"/>
  <c r="Z24" i="1" s="1"/>
  <c r="Z11" i="1" a="1"/>
  <c r="Z11" i="1" s="1"/>
  <c r="Z13" i="1" a="1"/>
  <c r="Z13" i="1" s="1"/>
  <c r="Z16" i="1" a="1"/>
  <c r="Z16" i="1" s="1"/>
  <c r="Z18" i="1" a="1"/>
  <c r="Z18" i="1" s="1"/>
  <c r="Z12" i="1" a="1"/>
  <c r="Z12" i="1" s="1"/>
  <c r="Z20" i="1" a="1"/>
  <c r="Z20" i="1" s="1"/>
  <c r="Z17" i="1" a="1"/>
  <c r="Z17" i="1" s="1"/>
  <c r="Z14" i="1" a="1"/>
  <c r="Z14" i="1" s="1"/>
  <c r="Z9" i="1" a="1"/>
  <c r="Z9" i="1" s="1"/>
  <c r="Z6" i="1" a="1"/>
  <c r="Z6" i="1" s="1"/>
  <c r="Z7" i="1" a="1"/>
  <c r="Z7" i="1" s="1"/>
  <c r="Z22" i="1" a="1"/>
  <c r="Z22" i="1" s="1"/>
  <c r="Z8" i="1" a="1"/>
  <c r="Z8" i="1" s="1"/>
  <c r="Z19" i="1" a="1"/>
  <c r="Z19" i="1" s="1"/>
  <c r="Z10" i="1" a="1"/>
  <c r="Z10" i="1" s="1"/>
  <c r="Z25" i="1" a="1"/>
  <c r="Z25" i="1" s="1"/>
  <c r="Z23" i="1" a="1"/>
  <c r="Z23" i="1" s="1"/>
  <c r="Z21" i="1" a="1"/>
  <c r="Z21" i="1" s="1"/>
  <c r="AM23" i="1"/>
  <c r="AI23" i="1"/>
  <c r="P379" i="1"/>
  <c r="P357" i="1"/>
  <c r="O235" i="3" l="1" a="1"/>
  <c r="O235" i="3" s="1"/>
  <c r="O262" i="3" s="1" a="1"/>
  <c r="O262" i="3" s="1"/>
  <c r="M235" i="3" a="1"/>
  <c r="M235" i="3" s="1"/>
  <c r="M262" i="3" s="1" a="1"/>
  <c r="M262" i="3" s="1"/>
  <c r="N235" i="3" a="1"/>
  <c r="N235" i="3" s="1"/>
  <c r="O174" i="3" a="1"/>
  <c r="O174" i="3" s="1"/>
  <c r="O313" i="3" a="1"/>
  <c r="O313" i="3" s="1"/>
  <c r="O152" i="3" s="1" a="1"/>
  <c r="O152" i="3" s="1"/>
  <c r="O334" i="3" a="1"/>
  <c r="O334" i="3" s="1"/>
  <c r="O196" i="3" s="1"/>
  <c r="O356" i="3"/>
  <c r="O376" i="3"/>
  <c r="N195" i="3"/>
  <c r="N376" i="3"/>
  <c r="N132" i="3" a="1"/>
  <c r="N132" i="3" s="1"/>
  <c r="M132" i="3" a="1"/>
  <c r="M132" i="3" s="1"/>
  <c r="O132" i="3" a="1"/>
  <c r="O132" i="3" s="1"/>
  <c r="N334" i="3" a="1"/>
  <c r="N334" i="3" s="1"/>
  <c r="N356" i="3" s="1"/>
  <c r="N313" i="3" a="1"/>
  <c r="N313" i="3" s="1"/>
  <c r="N174" i="3" a="1"/>
  <c r="N174" i="3" s="1"/>
  <c r="N377" i="3"/>
  <c r="O261" i="3" a="1"/>
  <c r="O261" i="3" s="1"/>
  <c r="K355" i="3"/>
  <c r="M376" i="3"/>
  <c r="M355" i="3"/>
  <c r="M195" i="3"/>
  <c r="M313" i="3" a="1"/>
  <c r="M313" i="3" s="1"/>
  <c r="M152" i="3" s="1" a="1"/>
  <c r="M152" i="3" s="1"/>
  <c r="M334" i="3" a="1"/>
  <c r="M334" i="3" s="1"/>
  <c r="M196" i="3" s="1"/>
  <c r="M174" i="3" a="1"/>
  <c r="M174" i="3" s="1"/>
  <c r="M356" i="3"/>
  <c r="N355" i="3"/>
  <c r="O355" i="3"/>
  <c r="K195" i="3"/>
  <c r="I151" i="3" a="1"/>
  <c r="I151" i="3" s="1"/>
  <c r="AM777" i="1" a="1"/>
  <c r="AM777" i="1" s="1"/>
  <c r="AO777" i="1" a="1"/>
  <c r="AO777" i="1" s="1"/>
  <c r="AG777" i="1" a="1"/>
  <c r="AG777" i="1" s="1"/>
  <c r="M266" i="1" a="1"/>
  <c r="M266" i="1" s="1"/>
  <c r="N240" i="1" a="1"/>
  <c r="N240" i="1" s="1"/>
  <c r="N267" i="1" s="1" a="1"/>
  <c r="N267" i="1" s="1"/>
  <c r="O240" i="1" a="1"/>
  <c r="O240" i="1" s="1"/>
  <c r="O267" i="1" s="1" a="1"/>
  <c r="O267" i="1" s="1"/>
  <c r="M240" i="1" a="1"/>
  <c r="M240" i="1" s="1"/>
  <c r="M267" i="1" s="1" a="1"/>
  <c r="M267" i="1" s="1"/>
  <c r="AN777" i="1" a="1"/>
  <c r="AN777" i="1" s="1"/>
  <c r="P193" i="1"/>
  <c r="AH777" i="1" a="1"/>
  <c r="AH777" i="1" s="1"/>
  <c r="AI777" i="1" a="1"/>
  <c r="AI777" i="1" s="1"/>
  <c r="AQ777" i="1" a="1"/>
  <c r="AQ777" i="1" s="1"/>
  <c r="AP777" i="1" a="1"/>
  <c r="AP777" i="1" s="1"/>
  <c r="AJ777" i="1" a="1"/>
  <c r="AJ777" i="1" s="1"/>
  <c r="AK777" i="1" a="1"/>
  <c r="AK777" i="1" s="1"/>
  <c r="AL777" i="1" a="1"/>
  <c r="AL777" i="1" s="1"/>
  <c r="I335" i="1" a="1"/>
  <c r="I335" i="1" s="1"/>
  <c r="I194" i="1" s="1"/>
  <c r="I171" i="1" a="1"/>
  <c r="I171" i="1" s="1"/>
  <c r="I314" i="1" a="1"/>
  <c r="I314" i="1" s="1"/>
  <c r="K171" i="1" a="1"/>
  <c r="K171" i="1" s="1"/>
  <c r="K335" i="1" a="1"/>
  <c r="K335" i="1" s="1"/>
  <c r="K314" i="1" a="1"/>
  <c r="K314" i="1" s="1"/>
  <c r="O335" i="1" a="1"/>
  <c r="O335" i="1" s="1"/>
  <c r="O314" i="1" a="1"/>
  <c r="O314" i="1" s="1"/>
  <c r="O171" i="1" a="1"/>
  <c r="O171" i="1" s="1"/>
  <c r="M314" i="1" a="1"/>
  <c r="M314" i="1" s="1"/>
  <c r="M171" i="1" a="1"/>
  <c r="M171" i="1" s="1"/>
  <c r="M335" i="1" a="1"/>
  <c r="M335" i="1" s="1"/>
  <c r="M194" i="1" s="1"/>
  <c r="J314" i="1" a="1"/>
  <c r="J314" i="1" s="1"/>
  <c r="J335" i="1" a="1"/>
  <c r="J335" i="1" s="1"/>
  <c r="J171" i="1" a="1"/>
  <c r="J171" i="1" s="1"/>
  <c r="L335" i="1" a="1"/>
  <c r="L335" i="1" s="1"/>
  <c r="L171" i="1" a="1"/>
  <c r="L171" i="1" s="1"/>
  <c r="L314" i="1" a="1"/>
  <c r="L314" i="1" s="1"/>
  <c r="G128" i="1"/>
  <c r="M127" i="1" a="1"/>
  <c r="M127" i="1" s="1"/>
  <c r="N127" i="1" a="1"/>
  <c r="N127" i="1" s="1"/>
  <c r="O127" i="1" a="1"/>
  <c r="O127" i="1" s="1"/>
  <c r="I127" i="1" a="1"/>
  <c r="I127" i="1" s="1"/>
  <c r="H127" i="1" a="1"/>
  <c r="H127" i="1" s="1"/>
  <c r="K127" i="1" a="1"/>
  <c r="K127" i="1" s="1"/>
  <c r="L127" i="1" a="1"/>
  <c r="L127" i="1" s="1"/>
  <c r="J127" i="1" a="1"/>
  <c r="J127" i="1" s="1"/>
  <c r="H314" i="1" a="1"/>
  <c r="H314" i="1" s="1"/>
  <c r="P148" i="1" a="1"/>
  <c r="P148" i="1" s="1"/>
  <c r="P171" i="1" a="1"/>
  <c r="P171" i="1" s="1"/>
  <c r="H335" i="1" a="1"/>
  <c r="H335" i="1" s="1"/>
  <c r="P314" i="1" a="1"/>
  <c r="P314" i="1" s="1"/>
  <c r="Q314" i="1" s="1" a="1"/>
  <c r="Q314" i="1" s="1"/>
  <c r="P126" i="1" a="1"/>
  <c r="P126" i="1" s="1"/>
  <c r="H171" i="1" a="1"/>
  <c r="H171" i="1" s="1"/>
  <c r="N335" i="1" a="1"/>
  <c r="N335" i="1" s="1"/>
  <c r="N194" i="1" s="1"/>
  <c r="N171" i="1" a="1"/>
  <c r="N171" i="1" s="1"/>
  <c r="N314" i="1" a="1"/>
  <c r="N314" i="1" s="1"/>
  <c r="J334" i="3" a="1"/>
  <c r="J334" i="3" s="1"/>
  <c r="J196" i="3" s="1"/>
  <c r="J313" i="3" a="1"/>
  <c r="J313" i="3" s="1"/>
  <c r="J174" i="3" a="1"/>
  <c r="J174" i="3" s="1"/>
  <c r="J195" i="3"/>
  <c r="J376" i="3"/>
  <c r="J355" i="3"/>
  <c r="J132" i="3" a="1"/>
  <c r="J132" i="3" s="1"/>
  <c r="I132" i="3" a="1"/>
  <c r="I132" i="3" s="1"/>
  <c r="L132" i="3" a="1"/>
  <c r="L132" i="3" s="1"/>
  <c r="K132" i="3" a="1"/>
  <c r="K132" i="3" s="1"/>
  <c r="K334" i="3" a="1"/>
  <c r="K334" i="3" s="1"/>
  <c r="K356" i="3" s="1"/>
  <c r="K313" i="3" a="1"/>
  <c r="K313" i="3" s="1"/>
  <c r="K174" i="3" a="1"/>
  <c r="K174" i="3" s="1"/>
  <c r="K151" i="3" a="1"/>
  <c r="K151" i="3" s="1"/>
  <c r="K376" i="3"/>
  <c r="K261" i="3" a="1"/>
  <c r="K261" i="3" s="1"/>
  <c r="K235" i="3" a="1"/>
  <c r="K235" i="3" s="1"/>
  <c r="K262" i="3" s="1" a="1"/>
  <c r="K262" i="3" s="1"/>
  <c r="I235" i="3" a="1"/>
  <c r="I235" i="3" s="1"/>
  <c r="L235" i="3" a="1"/>
  <c r="L235" i="3" s="1"/>
  <c r="J235" i="3" a="1"/>
  <c r="J235" i="3" s="1"/>
  <c r="I355" i="3"/>
  <c r="I376" i="3"/>
  <c r="I174" i="3" a="1"/>
  <c r="I174" i="3" s="1"/>
  <c r="I313" i="3" a="1"/>
  <c r="I313" i="3" s="1"/>
  <c r="I356" i="3" s="1"/>
  <c r="I334" i="3" a="1"/>
  <c r="I334" i="3" s="1"/>
  <c r="L313" i="3" a="1"/>
  <c r="L313" i="3" s="1"/>
  <c r="L334" i="3" a="1"/>
  <c r="L334" i="3" s="1"/>
  <c r="L196" i="3" s="1"/>
  <c r="L174" i="3" a="1"/>
  <c r="L174" i="3" s="1"/>
  <c r="L355" i="3"/>
  <c r="L376" i="3"/>
  <c r="L195" i="3"/>
  <c r="J240" i="1" a="1"/>
  <c r="J240" i="1" s="1"/>
  <c r="J267" i="1" s="1" a="1"/>
  <c r="J267" i="1" s="1"/>
  <c r="K240" i="1" a="1"/>
  <c r="K240" i="1" s="1"/>
  <c r="K267" i="1" s="1" a="1"/>
  <c r="K267" i="1" s="1"/>
  <c r="I240" i="1" a="1"/>
  <c r="I240" i="1" s="1"/>
  <c r="I267" i="1" s="1" a="1"/>
  <c r="I267" i="1" s="1"/>
  <c r="L240" i="1" a="1"/>
  <c r="L240" i="1" s="1"/>
  <c r="L267" i="1" s="1" a="1"/>
  <c r="L267" i="1" s="1"/>
  <c r="J266" i="1" a="1"/>
  <c r="J266" i="1" s="1"/>
  <c r="K196" i="3"/>
  <c r="K152" i="3" a="1"/>
  <c r="K152" i="3" s="1"/>
  <c r="AM3" i="3"/>
  <c r="H151" i="3" a="1"/>
  <c r="H151" i="3" s="1"/>
  <c r="H355" i="3"/>
  <c r="H195" i="3"/>
  <c r="H376" i="3"/>
  <c r="AP773" i="3" a="1"/>
  <c r="AP773" i="3" s="1"/>
  <c r="AN773" i="3" a="1"/>
  <c r="AN773" i="3" s="1"/>
  <c r="AL773" i="3" a="1"/>
  <c r="AL773" i="3" s="1"/>
  <c r="AJ773" i="3" a="1"/>
  <c r="AJ773" i="3" s="1"/>
  <c r="AH773" i="3" a="1"/>
  <c r="AH773" i="3" s="1"/>
  <c r="AF773" i="3" a="1"/>
  <c r="AF773" i="3" s="1"/>
  <c r="AD773" i="3" a="1"/>
  <c r="AD773" i="3" s="1"/>
  <c r="AB773" i="3" a="1"/>
  <c r="AB773" i="3" s="1"/>
  <c r="AQ773" i="3" a="1"/>
  <c r="AQ773" i="3" s="1"/>
  <c r="AO773" i="3" a="1"/>
  <c r="AO773" i="3" s="1"/>
  <c r="AM773" i="3" a="1"/>
  <c r="AM773" i="3" s="1"/>
  <c r="AK773" i="3" a="1"/>
  <c r="AK773" i="3" s="1"/>
  <c r="AI773" i="3" a="1"/>
  <c r="AI773" i="3" s="1"/>
  <c r="AG773" i="3" a="1"/>
  <c r="AG773" i="3" s="1"/>
  <c r="AE773" i="3" a="1"/>
  <c r="AE773" i="3" s="1"/>
  <c r="AC773" i="3" a="1"/>
  <c r="AC773" i="3" s="1"/>
  <c r="P333" i="3" a="1"/>
  <c r="P333" i="3" s="1"/>
  <c r="P195" i="3" s="1"/>
  <c r="H334" i="3" a="1"/>
  <c r="H334" i="3" s="1"/>
  <c r="P174" i="3" a="1"/>
  <c r="P174" i="3" s="1"/>
  <c r="H174" i="3" a="1"/>
  <c r="H174" i="3" s="1"/>
  <c r="P313" i="3" a="1"/>
  <c r="P313" i="3" s="1"/>
  <c r="Q313" i="3" s="1" a="1"/>
  <c r="Q313" i="3" s="1"/>
  <c r="H313" i="3" a="1"/>
  <c r="H313" i="3" s="1"/>
  <c r="H152" i="3" a="1"/>
  <c r="H152" i="3" s="1"/>
  <c r="P152" i="3" a="1"/>
  <c r="P152" i="3" s="1"/>
  <c r="P131" i="3" a="1"/>
  <c r="P131" i="3" s="1"/>
  <c r="P354" i="3"/>
  <c r="P375" i="3"/>
  <c r="AR772" i="3"/>
  <c r="I196" i="3"/>
  <c r="I152" i="3" a="1"/>
  <c r="I152" i="3" s="1"/>
  <c r="P235" i="3" a="1"/>
  <c r="P235" i="3" s="1"/>
  <c r="P262" i="3" s="1" a="1"/>
  <c r="P262" i="3" s="1"/>
  <c r="H235" i="3" a="1"/>
  <c r="H235" i="3" s="1"/>
  <c r="H262" i="3" s="1" a="1"/>
  <c r="H262" i="3" s="1"/>
  <c r="G236" i="3"/>
  <c r="G133" i="3"/>
  <c r="H132" i="3" a="1"/>
  <c r="H132" i="3" s="1"/>
  <c r="AR776" i="1"/>
  <c r="P377" i="1"/>
  <c r="P355" i="1"/>
  <c r="H240" i="1" a="1"/>
  <c r="H240" i="1" s="1"/>
  <c r="H267" i="1" s="1" a="1"/>
  <c r="H267" i="1" s="1"/>
  <c r="P240" i="1" a="1"/>
  <c r="P240" i="1" s="1"/>
  <c r="P267" i="1" s="1" a="1"/>
  <c r="P267" i="1" s="1"/>
  <c r="G241" i="1"/>
  <c r="AN534" i="1"/>
  <c r="AN463" i="1"/>
  <c r="AN441" i="1"/>
  <c r="AN556" i="1"/>
  <c r="Z26" i="1"/>
  <c r="AR775" i="1"/>
  <c r="AK5" i="1"/>
  <c r="AI3" i="1" s="1"/>
  <c r="O236" i="3" l="1" a="1"/>
  <c r="O236" i="3" s="1"/>
  <c r="M236" i="3" a="1"/>
  <c r="M236" i="3" s="1"/>
  <c r="N236" i="3" a="1"/>
  <c r="N236" i="3" s="1"/>
  <c r="N263" i="3" s="1" a="1"/>
  <c r="N263" i="3" s="1"/>
  <c r="N196" i="3"/>
  <c r="N133" i="3" a="1"/>
  <c r="N133" i="3" s="1"/>
  <c r="O133" i="3" a="1"/>
  <c r="O133" i="3" s="1"/>
  <c r="M133" i="3" a="1"/>
  <c r="M133" i="3" s="1"/>
  <c r="J152" i="3" a="1"/>
  <c r="J152" i="3" s="1"/>
  <c r="I358" i="1"/>
  <c r="O335" i="3" a="1"/>
  <c r="O335" i="3" s="1"/>
  <c r="O197" i="3"/>
  <c r="O378" i="3"/>
  <c r="O153" i="3" a="1"/>
  <c r="O153" i="3" s="1"/>
  <c r="O357" i="3"/>
  <c r="O314" i="3" a="1"/>
  <c r="O314" i="3" s="1"/>
  <c r="O175" i="3" a="1"/>
  <c r="O175" i="3" s="1"/>
  <c r="O377" i="3"/>
  <c r="M377" i="3"/>
  <c r="N152" i="3" a="1"/>
  <c r="N152" i="3" s="1"/>
  <c r="M314" i="3" a="1"/>
  <c r="M314" i="3" s="1"/>
  <c r="M153" i="3" a="1"/>
  <c r="M153" i="3" s="1"/>
  <c r="M335" i="3" a="1"/>
  <c r="M335" i="3" s="1"/>
  <c r="M197" i="3"/>
  <c r="M357" i="3"/>
  <c r="M175" i="3" a="1"/>
  <c r="M175" i="3" s="1"/>
  <c r="M378" i="3"/>
  <c r="N262" i="3" a="1"/>
  <c r="N262" i="3" s="1"/>
  <c r="K377" i="3"/>
  <c r="N357" i="3"/>
  <c r="N175" i="3" a="1"/>
  <c r="N175" i="3" s="1"/>
  <c r="N378" i="3"/>
  <c r="N314" i="3" a="1"/>
  <c r="N314" i="3" s="1"/>
  <c r="N197" i="3"/>
  <c r="N335" i="3" a="1"/>
  <c r="N335" i="3" s="1"/>
  <c r="N153" i="3" a="1"/>
  <c r="N153" i="3" s="1"/>
  <c r="L356" i="3"/>
  <c r="L377" i="3"/>
  <c r="I377" i="3"/>
  <c r="J356" i="3"/>
  <c r="AR777" i="1"/>
  <c r="N380" i="1"/>
  <c r="I148" i="1"/>
  <c r="N358" i="1"/>
  <c r="H148" i="1"/>
  <c r="O241" i="1" a="1"/>
  <c r="O241" i="1" s="1"/>
  <c r="O268" i="1" s="1" a="1"/>
  <c r="O268" i="1" s="1"/>
  <c r="M241" i="1" a="1"/>
  <c r="M241" i="1" s="1"/>
  <c r="M268" i="1" s="1" a="1"/>
  <c r="M268" i="1" s="1"/>
  <c r="N241" i="1" a="1"/>
  <c r="N241" i="1" s="1"/>
  <c r="N268" i="1" s="1" a="1"/>
  <c r="N268" i="1" s="1"/>
  <c r="M380" i="1"/>
  <c r="H358" i="1"/>
  <c r="L148" i="1"/>
  <c r="M148" i="1"/>
  <c r="O148" i="1"/>
  <c r="J315" i="1" a="1"/>
  <c r="J315" i="1" s="1"/>
  <c r="J336" i="1" a="1"/>
  <c r="J336" i="1" s="1"/>
  <c r="J195" i="1" s="1"/>
  <c r="J172" i="1" a="1"/>
  <c r="J172" i="1" s="1"/>
  <c r="K194" i="1"/>
  <c r="K380" i="1"/>
  <c r="K358" i="1"/>
  <c r="L172" i="1" a="1"/>
  <c r="L172" i="1" s="1"/>
  <c r="L315" i="1" a="1"/>
  <c r="L315" i="1" s="1"/>
  <c r="L336" i="1" a="1"/>
  <c r="L336" i="1" s="1"/>
  <c r="L195" i="1" s="1"/>
  <c r="O172" i="1" a="1"/>
  <c r="O172" i="1" s="1"/>
  <c r="O336" i="1" a="1"/>
  <c r="O336" i="1" s="1"/>
  <c r="O315" i="1" a="1"/>
  <c r="O315" i="1" s="1"/>
  <c r="J194" i="1"/>
  <c r="J380" i="1"/>
  <c r="J358" i="1"/>
  <c r="I336" i="1" a="1"/>
  <c r="I336" i="1" s="1"/>
  <c r="I195" i="1" s="1"/>
  <c r="I315" i="1" a="1"/>
  <c r="I315" i="1" s="1"/>
  <c r="I172" i="1" a="1"/>
  <c r="I172" i="1" s="1"/>
  <c r="G129" i="1"/>
  <c r="M128" i="1" a="1"/>
  <c r="M128" i="1" s="1"/>
  <c r="N128" i="1" a="1"/>
  <c r="N128" i="1" s="1"/>
  <c r="O128" i="1" a="1"/>
  <c r="O128" i="1" s="1"/>
  <c r="K128" i="1" a="1"/>
  <c r="K128" i="1" s="1"/>
  <c r="H128" i="1" a="1"/>
  <c r="H128" i="1" s="1"/>
  <c r="J128" i="1" a="1"/>
  <c r="J128" i="1" s="1"/>
  <c r="I128" i="1" a="1"/>
  <c r="I128" i="1" s="1"/>
  <c r="L128" i="1" a="1"/>
  <c r="L128" i="1" s="1"/>
  <c r="N148" i="1"/>
  <c r="AO778" i="1" a="1"/>
  <c r="AO778" i="1" s="1"/>
  <c r="AP778" i="1" a="1"/>
  <c r="AP778" i="1" s="1"/>
  <c r="AJ778" i="1" a="1"/>
  <c r="AJ778" i="1" s="1"/>
  <c r="AI778" i="1" a="1"/>
  <c r="AI778" i="1" s="1"/>
  <c r="AQ778" i="1" a="1"/>
  <c r="AQ778" i="1" s="1"/>
  <c r="AN778" i="1" a="1"/>
  <c r="AN778" i="1" s="1"/>
  <c r="AH778" i="1" a="1"/>
  <c r="AH778" i="1" s="1"/>
  <c r="AK778" i="1" a="1"/>
  <c r="AK778" i="1" s="1"/>
  <c r="AL778" i="1" a="1"/>
  <c r="AL778" i="1" s="1"/>
  <c r="AG778" i="1" a="1"/>
  <c r="AG778" i="1" s="1"/>
  <c r="P335" i="1" a="1"/>
  <c r="P335" i="1" s="1"/>
  <c r="AF778" i="1" a="1"/>
  <c r="AF778" i="1" s="1"/>
  <c r="AM778" i="1" a="1"/>
  <c r="AM778" i="1" s="1"/>
  <c r="H380" i="1"/>
  <c r="H194" i="1"/>
  <c r="K172" i="1" a="1"/>
  <c r="K172" i="1" s="1"/>
  <c r="K315" i="1" a="1"/>
  <c r="K315" i="1" s="1"/>
  <c r="K336" i="1" a="1"/>
  <c r="K336" i="1" s="1"/>
  <c r="K195" i="1" s="1"/>
  <c r="N336" i="1" a="1"/>
  <c r="N336" i="1" s="1"/>
  <c r="N172" i="1" a="1"/>
  <c r="N172" i="1" s="1"/>
  <c r="N315" i="1" a="1"/>
  <c r="N315" i="1" s="1"/>
  <c r="J148" i="1"/>
  <c r="O358" i="1"/>
  <c r="O380" i="1"/>
  <c r="P172" i="1" a="1"/>
  <c r="P172" i="1" s="1"/>
  <c r="P149" i="1" a="1"/>
  <c r="P149" i="1" s="1"/>
  <c r="H336" i="1" a="1"/>
  <c r="H336" i="1" s="1"/>
  <c r="H195" i="1" s="1"/>
  <c r="H172" i="1" a="1"/>
  <c r="H172" i="1" s="1"/>
  <c r="P127" i="1" a="1"/>
  <c r="P127" i="1" s="1"/>
  <c r="H315" i="1" a="1"/>
  <c r="H315" i="1" s="1"/>
  <c r="P315" i="1" a="1"/>
  <c r="P315" i="1" s="1"/>
  <c r="Q315" i="1" s="1" a="1"/>
  <c r="Q315" i="1" s="1"/>
  <c r="M172" i="1" a="1"/>
  <c r="M172" i="1" s="1"/>
  <c r="M315" i="1" a="1"/>
  <c r="M315" i="1" s="1"/>
  <c r="M336" i="1" a="1"/>
  <c r="M336" i="1" s="1"/>
  <c r="M195" i="1" s="1"/>
  <c r="L194" i="1"/>
  <c r="L358" i="1"/>
  <c r="L380" i="1"/>
  <c r="M358" i="1"/>
  <c r="O194" i="1"/>
  <c r="K148" i="1"/>
  <c r="I380" i="1"/>
  <c r="J262" i="3" a="1"/>
  <c r="J262" i="3" s="1"/>
  <c r="I335" i="3" a="1"/>
  <c r="I335" i="3" s="1"/>
  <c r="I357" i="3"/>
  <c r="I153" i="3" a="1"/>
  <c r="I153" i="3" s="1"/>
  <c r="I378" i="3"/>
  <c r="I175" i="3" a="1"/>
  <c r="I175" i="3" s="1"/>
  <c r="I197" i="3"/>
  <c r="I314" i="3" a="1"/>
  <c r="I314" i="3" s="1"/>
  <c r="K236" i="3" a="1"/>
  <c r="K236" i="3" s="1"/>
  <c r="I236" i="3" a="1"/>
  <c r="I236" i="3" s="1"/>
  <c r="I263" i="3" s="1" a="1"/>
  <c r="I263" i="3" s="1"/>
  <c r="L236" i="3" a="1"/>
  <c r="L236" i="3" s="1"/>
  <c r="L263" i="3" s="1" a="1"/>
  <c r="L263" i="3" s="1"/>
  <c r="J236" i="3" a="1"/>
  <c r="J236" i="3" s="1"/>
  <c r="J263" i="3" s="1" a="1"/>
  <c r="J263" i="3" s="1"/>
  <c r="L152" i="3" a="1"/>
  <c r="L152" i="3" s="1"/>
  <c r="L262" i="3" a="1"/>
  <c r="L262" i="3" s="1"/>
  <c r="K314" i="3" a="1"/>
  <c r="K314" i="3" s="1"/>
  <c r="K197" i="3"/>
  <c r="K335" i="3" a="1"/>
  <c r="K335" i="3" s="1"/>
  <c r="K357" i="3"/>
  <c r="K378" i="3"/>
  <c r="K153" i="3" a="1"/>
  <c r="K153" i="3" s="1"/>
  <c r="K175" i="3" a="1"/>
  <c r="K175" i="3" s="1"/>
  <c r="J377" i="3"/>
  <c r="L133" i="3" a="1"/>
  <c r="L133" i="3" s="1"/>
  <c r="J133" i="3" a="1"/>
  <c r="J133" i="3" s="1"/>
  <c r="K133" i="3" a="1"/>
  <c r="K133" i="3" s="1"/>
  <c r="I133" i="3" a="1"/>
  <c r="I133" i="3" s="1"/>
  <c r="I262" i="3" a="1"/>
  <c r="I262" i="3" s="1"/>
  <c r="L314" i="3" a="1"/>
  <c r="L314" i="3" s="1"/>
  <c r="L175" i="3" a="1"/>
  <c r="L175" i="3" s="1"/>
  <c r="L357" i="3"/>
  <c r="L153" i="3" a="1"/>
  <c r="L153" i="3" s="1"/>
  <c r="L378" i="3"/>
  <c r="L335" i="3" a="1"/>
  <c r="L335" i="3" s="1"/>
  <c r="L197" i="3"/>
  <c r="J335" i="3" a="1"/>
  <c r="J335" i="3" s="1"/>
  <c r="J197" i="3"/>
  <c r="J314" i="3" a="1"/>
  <c r="J314" i="3" s="1"/>
  <c r="J153" i="3" a="1"/>
  <c r="J153" i="3" s="1"/>
  <c r="J357" i="3"/>
  <c r="J175" i="3" a="1"/>
  <c r="J175" i="3" s="1"/>
  <c r="J378" i="3"/>
  <c r="K241" i="1" a="1"/>
  <c r="K241" i="1" s="1"/>
  <c r="K268" i="1" s="1" a="1"/>
  <c r="K268" i="1" s="1"/>
  <c r="I241" i="1" a="1"/>
  <c r="I241" i="1" s="1"/>
  <c r="I268" i="1" s="1" a="1"/>
  <c r="I268" i="1" s="1"/>
  <c r="L241" i="1" a="1"/>
  <c r="L241" i="1" s="1"/>
  <c r="L268" i="1" s="1" a="1"/>
  <c r="L268" i="1" s="1"/>
  <c r="J241" i="1" a="1"/>
  <c r="J241" i="1" s="1"/>
  <c r="H356" i="3"/>
  <c r="AQ774" i="3" a="1"/>
  <c r="AQ774" i="3" s="1"/>
  <c r="AO774" i="3" a="1"/>
  <c r="AO774" i="3" s="1"/>
  <c r="AM774" i="3" a="1"/>
  <c r="AM774" i="3" s="1"/>
  <c r="AK774" i="3" a="1"/>
  <c r="AK774" i="3" s="1"/>
  <c r="AI774" i="3" a="1"/>
  <c r="AI774" i="3" s="1"/>
  <c r="AG774" i="3" a="1"/>
  <c r="AG774" i="3" s="1"/>
  <c r="AE774" i="3" a="1"/>
  <c r="AE774" i="3" s="1"/>
  <c r="AP774" i="3" a="1"/>
  <c r="AP774" i="3" s="1"/>
  <c r="AN774" i="3" a="1"/>
  <c r="AN774" i="3" s="1"/>
  <c r="AL774" i="3" a="1"/>
  <c r="AL774" i="3" s="1"/>
  <c r="AJ774" i="3" a="1"/>
  <c r="AJ774" i="3" s="1"/>
  <c r="AH774" i="3" a="1"/>
  <c r="AH774" i="3" s="1"/>
  <c r="AF774" i="3" a="1"/>
  <c r="AF774" i="3" s="1"/>
  <c r="AD774" i="3" a="1"/>
  <c r="AD774" i="3" s="1"/>
  <c r="AB774" i="3" a="1"/>
  <c r="AB774" i="3" s="1"/>
  <c r="AC774" i="3" a="1"/>
  <c r="AC774" i="3" s="1"/>
  <c r="P334" i="3" a="1"/>
  <c r="P334" i="3" s="1"/>
  <c r="P196" i="3" s="1"/>
  <c r="H377" i="3"/>
  <c r="P355" i="3"/>
  <c r="P376" i="3"/>
  <c r="AR773" i="3"/>
  <c r="P314" i="3" a="1"/>
  <c r="P314" i="3" s="1"/>
  <c r="Q314" i="3" s="1" a="1"/>
  <c r="Q314" i="3" s="1"/>
  <c r="H314" i="3" a="1"/>
  <c r="H314" i="3" s="1"/>
  <c r="P153" i="3" a="1"/>
  <c r="P153" i="3" s="1"/>
  <c r="P132" i="3" a="1"/>
  <c r="P132" i="3" s="1"/>
  <c r="H335" i="3" a="1"/>
  <c r="H335" i="3" s="1"/>
  <c r="H378" i="3" s="1"/>
  <c r="H175" i="3" a="1"/>
  <c r="H175" i="3" s="1"/>
  <c r="P175" i="3" a="1"/>
  <c r="P175" i="3" s="1"/>
  <c r="P236" i="3" a="1"/>
  <c r="P236" i="3" s="1"/>
  <c r="P263" i="3" s="1" a="1"/>
  <c r="P263" i="3" s="1"/>
  <c r="H236" i="3" a="1"/>
  <c r="H236" i="3" s="1"/>
  <c r="G237" i="3"/>
  <c r="G134" i="3"/>
  <c r="H133" i="3" a="1"/>
  <c r="H133" i="3" s="1"/>
  <c r="H196" i="3"/>
  <c r="H241" i="1" a="1"/>
  <c r="H241" i="1" s="1"/>
  <c r="P241" i="1" a="1"/>
  <c r="P241" i="1" s="1"/>
  <c r="G242" i="1"/>
  <c r="AM3" i="1"/>
  <c r="M315" i="3" l="1" a="1"/>
  <c r="M315" i="3" s="1"/>
  <c r="M154" i="3" a="1"/>
  <c r="M154" i="3" s="1"/>
  <c r="M358" i="3"/>
  <c r="M176" i="3" a="1"/>
  <c r="M176" i="3" s="1"/>
  <c r="M379" i="3"/>
  <c r="M198" i="3"/>
  <c r="M336" i="3" a="1"/>
  <c r="M336" i="3" s="1"/>
  <c r="O358" i="3"/>
  <c r="O176" i="3" a="1"/>
  <c r="O176" i="3" s="1"/>
  <c r="O336" i="3" a="1"/>
  <c r="O336" i="3" s="1"/>
  <c r="O154" i="3" a="1"/>
  <c r="O154" i="3" s="1"/>
  <c r="O379" i="3"/>
  <c r="O198" i="3"/>
  <c r="O315" i="3" a="1"/>
  <c r="O315" i="3" s="1"/>
  <c r="M263" i="3" a="1"/>
  <c r="M263" i="3" s="1"/>
  <c r="O134" i="3" a="1"/>
  <c r="O134" i="3" s="1"/>
  <c r="N134" i="3" a="1"/>
  <c r="N134" i="3" s="1"/>
  <c r="M134" i="3" a="1"/>
  <c r="M134" i="3" s="1"/>
  <c r="O237" i="3" a="1"/>
  <c r="O237" i="3" s="1"/>
  <c r="O264" i="3" s="1" a="1"/>
  <c r="O264" i="3" s="1"/>
  <c r="M237" i="3" a="1"/>
  <c r="M237" i="3" s="1"/>
  <c r="M264" i="3" s="1" a="1"/>
  <c r="M264" i="3" s="1"/>
  <c r="N237" i="3" a="1"/>
  <c r="N237" i="3" s="1"/>
  <c r="N315" i="3" a="1"/>
  <c r="N315" i="3" s="1"/>
  <c r="N198" i="3"/>
  <c r="N358" i="3"/>
  <c r="N176" i="3" a="1"/>
  <c r="N176" i="3" s="1"/>
  <c r="N379" i="3"/>
  <c r="N336" i="3" a="1"/>
  <c r="N336" i="3" s="1"/>
  <c r="N154" i="3" a="1"/>
  <c r="N154" i="3" s="1"/>
  <c r="O263" i="3" a="1"/>
  <c r="O263" i="3" s="1"/>
  <c r="O381" i="1"/>
  <c r="M149" i="1" a="1"/>
  <c r="M149" i="1" s="1"/>
  <c r="K149" i="1" a="1"/>
  <c r="K149" i="1" s="1"/>
  <c r="O359" i="1"/>
  <c r="L149" i="1" a="1"/>
  <c r="L149" i="1" s="1"/>
  <c r="I359" i="1"/>
  <c r="O149" i="1" a="1"/>
  <c r="O149" i="1" s="1"/>
  <c r="M381" i="1"/>
  <c r="N381" i="1"/>
  <c r="O195" i="1"/>
  <c r="O242" i="1" a="1"/>
  <c r="O242" i="1" s="1"/>
  <c r="O269" i="1" s="1" a="1"/>
  <c r="O269" i="1" s="1"/>
  <c r="N242" i="1" a="1"/>
  <c r="N242" i="1" s="1"/>
  <c r="M242" i="1" a="1"/>
  <c r="M242" i="1" s="1"/>
  <c r="M359" i="1"/>
  <c r="N195" i="1"/>
  <c r="I381" i="1"/>
  <c r="N149" i="1" a="1"/>
  <c r="N149" i="1" s="1"/>
  <c r="I149" i="1" a="1"/>
  <c r="I149" i="1" s="1"/>
  <c r="J359" i="1"/>
  <c r="H359" i="1"/>
  <c r="J381" i="1"/>
  <c r="H337" i="1" a="1"/>
  <c r="H337" i="1" s="1"/>
  <c r="H196" i="1" s="1"/>
  <c r="P173" i="1" a="1"/>
  <c r="P173" i="1" s="1"/>
  <c r="P128" i="1" a="1"/>
  <c r="P128" i="1" s="1"/>
  <c r="P316" i="1" a="1"/>
  <c r="P316" i="1" s="1"/>
  <c r="Q316" i="1" s="1" a="1"/>
  <c r="Q316" i="1" s="1"/>
  <c r="H316" i="1" a="1"/>
  <c r="H316" i="1" s="1"/>
  <c r="H173" i="1" a="1"/>
  <c r="H173" i="1" s="1"/>
  <c r="P150" i="1" a="1"/>
  <c r="P150" i="1" s="1"/>
  <c r="M173" i="1" a="1"/>
  <c r="M173" i="1" s="1"/>
  <c r="M316" i="1" a="1"/>
  <c r="M316" i="1" s="1"/>
  <c r="M337" i="1" a="1"/>
  <c r="M337" i="1" s="1"/>
  <c r="M196" i="1" s="1"/>
  <c r="H381" i="1"/>
  <c r="AF779" i="1" a="1"/>
  <c r="AF779" i="1" s="1"/>
  <c r="AL779" i="1" a="1"/>
  <c r="AL779" i="1" s="1"/>
  <c r="AI779" i="1" a="1"/>
  <c r="AI779" i="1" s="1"/>
  <c r="AQ779" i="1" a="1"/>
  <c r="AQ779" i="1" s="1"/>
  <c r="AG779" i="1" a="1"/>
  <c r="AG779" i="1" s="1"/>
  <c r="P336" i="1" a="1"/>
  <c r="P336" i="1" s="1"/>
  <c r="P195" i="1" s="1"/>
  <c r="AP779" i="1" a="1"/>
  <c r="AP779" i="1" s="1"/>
  <c r="AK779" i="1" a="1"/>
  <c r="AK779" i="1" s="1"/>
  <c r="AH779" i="1" a="1"/>
  <c r="AH779" i="1" s="1"/>
  <c r="AN779" i="1" a="1"/>
  <c r="AN779" i="1" s="1"/>
  <c r="AO779" i="1" a="1"/>
  <c r="AO779" i="1" s="1"/>
  <c r="AJ779" i="1" a="1"/>
  <c r="AJ779" i="1" s="1"/>
  <c r="AM779" i="1" a="1"/>
  <c r="AM779" i="1" s="1"/>
  <c r="AE779" i="1" a="1"/>
  <c r="AE779" i="1" s="1"/>
  <c r="L337" i="1" a="1"/>
  <c r="L337" i="1" s="1"/>
  <c r="L173" i="1" a="1"/>
  <c r="L173" i="1" s="1"/>
  <c r="L316" i="1" a="1"/>
  <c r="L316" i="1" s="1"/>
  <c r="K173" i="1" a="1"/>
  <c r="K173" i="1" s="1"/>
  <c r="K337" i="1" a="1"/>
  <c r="K337" i="1" s="1"/>
  <c r="K196" i="1" s="1"/>
  <c r="K316" i="1" a="1"/>
  <c r="K316" i="1" s="1"/>
  <c r="G130" i="1"/>
  <c r="M129" i="1" a="1"/>
  <c r="M129" i="1" s="1"/>
  <c r="N129" i="1" a="1"/>
  <c r="N129" i="1" s="1"/>
  <c r="O129" i="1" a="1"/>
  <c r="O129" i="1" s="1"/>
  <c r="J129" i="1" a="1"/>
  <c r="J129" i="1" s="1"/>
  <c r="K129" i="1" a="1"/>
  <c r="K129" i="1" s="1"/>
  <c r="H129" i="1" a="1"/>
  <c r="H129" i="1" s="1"/>
  <c r="L129" i="1" a="1"/>
  <c r="L129" i="1" s="1"/>
  <c r="I129" i="1" a="1"/>
  <c r="I129" i="1" s="1"/>
  <c r="H149" i="1" a="1"/>
  <c r="H149" i="1" s="1"/>
  <c r="K359" i="1"/>
  <c r="K381" i="1"/>
  <c r="I337" i="1" a="1"/>
  <c r="I337" i="1" s="1"/>
  <c r="I196" i="1" s="1"/>
  <c r="I316" i="1" a="1"/>
  <c r="I316" i="1" s="1"/>
  <c r="I173" i="1" a="1"/>
  <c r="I173" i="1" s="1"/>
  <c r="O316" i="1" a="1"/>
  <c r="O316" i="1" s="1"/>
  <c r="O337" i="1" a="1"/>
  <c r="O337" i="1" s="1"/>
  <c r="O196" i="1" s="1"/>
  <c r="O173" i="1" a="1"/>
  <c r="O173" i="1" s="1"/>
  <c r="L359" i="1"/>
  <c r="P380" i="1"/>
  <c r="P358" i="1"/>
  <c r="P194" i="1"/>
  <c r="N359" i="1"/>
  <c r="AR778" i="1"/>
  <c r="J316" i="1" a="1"/>
  <c r="J316" i="1" s="1"/>
  <c r="J337" i="1" a="1"/>
  <c r="J337" i="1" s="1"/>
  <c r="J196" i="1" s="1"/>
  <c r="J173" i="1" a="1"/>
  <c r="J173" i="1" s="1"/>
  <c r="N337" i="1" a="1"/>
  <c r="N337" i="1" s="1"/>
  <c r="N196" i="1" s="1"/>
  <c r="N173" i="1" a="1"/>
  <c r="N173" i="1" s="1"/>
  <c r="N316" i="1" a="1"/>
  <c r="N316" i="1" s="1"/>
  <c r="L381" i="1"/>
  <c r="J149" i="1" a="1"/>
  <c r="J149" i="1" s="1"/>
  <c r="K263" i="3" a="1"/>
  <c r="K263" i="3" s="1"/>
  <c r="K336" i="3" a="1"/>
  <c r="K336" i="3" s="1"/>
  <c r="K176" i="3" a="1"/>
  <c r="K176" i="3" s="1"/>
  <c r="K358" i="3"/>
  <c r="K154" i="3" a="1"/>
  <c r="K154" i="3" s="1"/>
  <c r="K379" i="3"/>
  <c r="K315" i="3" a="1"/>
  <c r="K315" i="3" s="1"/>
  <c r="K198" i="3"/>
  <c r="I358" i="3"/>
  <c r="I154" i="3" a="1"/>
  <c r="I154" i="3" s="1"/>
  <c r="I379" i="3"/>
  <c r="I315" i="3" a="1"/>
  <c r="I315" i="3" s="1"/>
  <c r="I198" i="3"/>
  <c r="I336" i="3" a="1"/>
  <c r="I336" i="3" s="1"/>
  <c r="I176" i="3" a="1"/>
  <c r="I176" i="3" s="1"/>
  <c r="J358" i="3"/>
  <c r="J154" i="3" a="1"/>
  <c r="J154" i="3" s="1"/>
  <c r="J336" i="3" a="1"/>
  <c r="J336" i="3" s="1"/>
  <c r="J176" i="3" a="1"/>
  <c r="J176" i="3" s="1"/>
  <c r="J379" i="3"/>
  <c r="J315" i="3" a="1"/>
  <c r="J315" i="3" s="1"/>
  <c r="J198" i="3"/>
  <c r="L134" i="3" a="1"/>
  <c r="L134" i="3" s="1"/>
  <c r="I134" i="3" a="1"/>
  <c r="I134" i="3" s="1"/>
  <c r="J134" i="3" a="1"/>
  <c r="J134" i="3" s="1"/>
  <c r="K134" i="3" a="1"/>
  <c r="K134" i="3" s="1"/>
  <c r="K237" i="3" a="1"/>
  <c r="K237" i="3" s="1"/>
  <c r="K264" i="3" s="1" a="1"/>
  <c r="K264" i="3" s="1"/>
  <c r="L237" i="3" a="1"/>
  <c r="L237" i="3" s="1"/>
  <c r="L264" i="3" s="1" a="1"/>
  <c r="L264" i="3" s="1"/>
  <c r="I237" i="3" a="1"/>
  <c r="I237" i="3" s="1"/>
  <c r="J237" i="3" a="1"/>
  <c r="J237" i="3" s="1"/>
  <c r="J264" i="3" s="1" a="1"/>
  <c r="J264" i="3" s="1"/>
  <c r="L379" i="3"/>
  <c r="L198" i="3"/>
  <c r="L154" i="3" a="1"/>
  <c r="L154" i="3" s="1"/>
  <c r="L315" i="3" a="1"/>
  <c r="L315" i="3" s="1"/>
  <c r="L176" i="3" a="1"/>
  <c r="L176" i="3" s="1"/>
  <c r="L336" i="3" a="1"/>
  <c r="L336" i="3" s="1"/>
  <c r="L358" i="3"/>
  <c r="J268" i="1" a="1"/>
  <c r="J268" i="1" s="1"/>
  <c r="I242" i="1" a="1"/>
  <c r="I242" i="1" s="1"/>
  <c r="I269" i="1" s="1" a="1"/>
  <c r="I269" i="1" s="1"/>
  <c r="L242" i="1" a="1"/>
  <c r="L242" i="1" s="1"/>
  <c r="J242" i="1" a="1"/>
  <c r="J242" i="1" s="1"/>
  <c r="J269" i="1" s="1" a="1"/>
  <c r="J269" i="1" s="1"/>
  <c r="K242" i="1" a="1"/>
  <c r="K242" i="1" s="1"/>
  <c r="K269" i="1" s="1" a="1"/>
  <c r="K269" i="1" s="1"/>
  <c r="H197" i="3"/>
  <c r="H357" i="3"/>
  <c r="H153" i="3" a="1"/>
  <c r="H153" i="3" s="1"/>
  <c r="AQ775" i="3" a="1"/>
  <c r="AQ775" i="3" s="1"/>
  <c r="AO775" i="3" a="1"/>
  <c r="AO775" i="3" s="1"/>
  <c r="AM775" i="3" a="1"/>
  <c r="AM775" i="3" s="1"/>
  <c r="AK775" i="3" a="1"/>
  <c r="AK775" i="3" s="1"/>
  <c r="AI775" i="3" a="1"/>
  <c r="AI775" i="3" s="1"/>
  <c r="AG775" i="3" a="1"/>
  <c r="AG775" i="3" s="1"/>
  <c r="AE775" i="3" a="1"/>
  <c r="AE775" i="3" s="1"/>
  <c r="AC775" i="3" a="1"/>
  <c r="AC775" i="3" s="1"/>
  <c r="AP775" i="3" a="1"/>
  <c r="AP775" i="3" s="1"/>
  <c r="AN775" i="3" a="1"/>
  <c r="AN775" i="3" s="1"/>
  <c r="AL775" i="3" a="1"/>
  <c r="AL775" i="3" s="1"/>
  <c r="AJ775" i="3" a="1"/>
  <c r="AJ775" i="3" s="1"/>
  <c r="AH775" i="3" a="1"/>
  <c r="AH775" i="3" s="1"/>
  <c r="AF775" i="3" a="1"/>
  <c r="AF775" i="3" s="1"/>
  <c r="AD775" i="3" a="1"/>
  <c r="AD775" i="3" s="1"/>
  <c r="AB775" i="3" a="1"/>
  <c r="AB775" i="3" s="1"/>
  <c r="P335" i="3" a="1"/>
  <c r="P335" i="3" s="1"/>
  <c r="P197" i="3" s="1"/>
  <c r="H336" i="3" a="1"/>
  <c r="H336" i="3" s="1"/>
  <c r="P315" i="3" a="1"/>
  <c r="P315" i="3" s="1"/>
  <c r="Q315" i="3" s="1" a="1"/>
  <c r="Q315" i="3" s="1"/>
  <c r="H315" i="3" a="1"/>
  <c r="H315" i="3" s="1"/>
  <c r="P176" i="3" a="1"/>
  <c r="P176" i="3" s="1"/>
  <c r="H176" i="3" a="1"/>
  <c r="H176" i="3" s="1"/>
  <c r="H198" i="3"/>
  <c r="P154" i="3" a="1"/>
  <c r="P154" i="3" s="1"/>
  <c r="P133" i="3" a="1"/>
  <c r="P133" i="3" s="1"/>
  <c r="G238" i="3"/>
  <c r="P237" i="3" a="1"/>
  <c r="P237" i="3" s="1"/>
  <c r="P264" i="3" s="1" a="1"/>
  <c r="P264" i="3" s="1"/>
  <c r="H237" i="3" a="1"/>
  <c r="H237" i="3" s="1"/>
  <c r="H264" i="3" s="1" a="1"/>
  <c r="H264" i="3" s="1"/>
  <c r="G135" i="3"/>
  <c r="H134" i="3" a="1"/>
  <c r="H134" i="3" s="1"/>
  <c r="H263" i="3" a="1"/>
  <c r="H263" i="3" s="1"/>
  <c r="AR774" i="3"/>
  <c r="P377" i="3"/>
  <c r="P356" i="3"/>
  <c r="G243" i="1"/>
  <c r="P242" i="1" a="1"/>
  <c r="P242" i="1" s="1"/>
  <c r="P269" i="1" s="1" a="1"/>
  <c r="P269" i="1" s="1"/>
  <c r="H242" i="1" a="1"/>
  <c r="H242" i="1" s="1"/>
  <c r="H269" i="1" s="1" a="1"/>
  <c r="H269" i="1" s="1"/>
  <c r="P268" i="1" a="1"/>
  <c r="P268" i="1" s="1"/>
  <c r="H268" i="1" a="1"/>
  <c r="H268" i="1" s="1"/>
  <c r="O135" i="3" l="1" a="1"/>
  <c r="O135" i="3" s="1"/>
  <c r="N135" i="3" a="1"/>
  <c r="N135" i="3" s="1"/>
  <c r="M135" i="3" a="1"/>
  <c r="M135" i="3" s="1"/>
  <c r="O359" i="3"/>
  <c r="O177" i="3" a="1"/>
  <c r="O177" i="3" s="1"/>
  <c r="O155" i="3" a="1"/>
  <c r="O155" i="3" s="1"/>
  <c r="O199" i="3"/>
  <c r="O380" i="3"/>
  <c r="O337" i="3" a="1"/>
  <c r="O337" i="3" s="1"/>
  <c r="O316" i="3" a="1"/>
  <c r="O316" i="3" s="1"/>
  <c r="M380" i="3"/>
  <c r="M177" i="3" a="1"/>
  <c r="M177" i="3" s="1"/>
  <c r="M359" i="3"/>
  <c r="M316" i="3" a="1"/>
  <c r="M316" i="3" s="1"/>
  <c r="M199" i="3"/>
  <c r="M337" i="3" a="1"/>
  <c r="M337" i="3" s="1"/>
  <c r="M155" i="3" a="1"/>
  <c r="M155" i="3" s="1"/>
  <c r="M238" i="3" a="1"/>
  <c r="M238" i="3" s="1"/>
  <c r="M265" i="3" s="1" a="1"/>
  <c r="M265" i="3" s="1"/>
  <c r="N238" i="3" a="1"/>
  <c r="N238" i="3" s="1"/>
  <c r="N265" i="3" s="1" a="1"/>
  <c r="N265" i="3" s="1"/>
  <c r="O238" i="3" a="1"/>
  <c r="O238" i="3" s="1"/>
  <c r="N264" i="3" a="1"/>
  <c r="N264" i="3" s="1"/>
  <c r="N316" i="3" a="1"/>
  <c r="N316" i="3" s="1"/>
  <c r="N177" i="3" a="1"/>
  <c r="N177" i="3" s="1"/>
  <c r="N380" i="3"/>
  <c r="N199" i="3"/>
  <c r="N337" i="3" a="1"/>
  <c r="N337" i="3" s="1"/>
  <c r="N359" i="3"/>
  <c r="N155" i="3" a="1"/>
  <c r="N155" i="3" s="1"/>
  <c r="H382" i="1"/>
  <c r="O150" i="1" a="1"/>
  <c r="O150" i="1" s="1"/>
  <c r="L360" i="1"/>
  <c r="I150" i="1" a="1"/>
  <c r="I150" i="1" s="1"/>
  <c r="N360" i="1"/>
  <c r="M269" i="1" a="1"/>
  <c r="M269" i="1" s="1"/>
  <c r="N269" i="1" a="1"/>
  <c r="N269" i="1" s="1"/>
  <c r="O243" i="1" a="1"/>
  <c r="O243" i="1" s="1"/>
  <c r="O270" i="1" s="1" a="1"/>
  <c r="O270" i="1" s="1"/>
  <c r="N243" i="1" a="1"/>
  <c r="N243" i="1" s="1"/>
  <c r="N270" i="1" s="1" a="1"/>
  <c r="N270" i="1" s="1"/>
  <c r="M243" i="1" a="1"/>
  <c r="M243" i="1" s="1"/>
  <c r="M270" i="1" s="1" a="1"/>
  <c r="M270" i="1" s="1"/>
  <c r="N150" i="1" a="1"/>
  <c r="N150" i="1" s="1"/>
  <c r="L196" i="1"/>
  <c r="L150" i="1" a="1"/>
  <c r="L150" i="1" s="1"/>
  <c r="H360" i="1"/>
  <c r="N382" i="1"/>
  <c r="O382" i="1"/>
  <c r="I360" i="1"/>
  <c r="H150" i="1" a="1"/>
  <c r="H150" i="1" s="1"/>
  <c r="J382" i="1"/>
  <c r="J360" i="1"/>
  <c r="L174" i="1" a="1"/>
  <c r="L174" i="1" s="1"/>
  <c r="L317" i="1" a="1"/>
  <c r="L317" i="1" s="1"/>
  <c r="L338" i="1" a="1"/>
  <c r="L338" i="1" s="1"/>
  <c r="L197" i="1" s="1"/>
  <c r="O174" i="1" a="1"/>
  <c r="O174" i="1" s="1"/>
  <c r="O317" i="1" a="1"/>
  <c r="O317" i="1" s="1"/>
  <c r="O338" i="1" a="1"/>
  <c r="O338" i="1" s="1"/>
  <c r="O197" i="1" s="1"/>
  <c r="K360" i="1"/>
  <c r="L382" i="1"/>
  <c r="M150" i="1" a="1"/>
  <c r="M150" i="1" s="1"/>
  <c r="AQ780" i="1" a="1"/>
  <c r="AQ780" i="1" s="1"/>
  <c r="AM780" i="1" a="1"/>
  <c r="AM780" i="1" s="1"/>
  <c r="AH780" i="1" a="1"/>
  <c r="AH780" i="1" s="1"/>
  <c r="AL780" i="1" a="1"/>
  <c r="AL780" i="1" s="1"/>
  <c r="AP780" i="1" a="1"/>
  <c r="AP780" i="1" s="1"/>
  <c r="AO780" i="1" a="1"/>
  <c r="AO780" i="1" s="1"/>
  <c r="AG780" i="1" a="1"/>
  <c r="AG780" i="1" s="1"/>
  <c r="AE780" i="1" a="1"/>
  <c r="AE780" i="1" s="1"/>
  <c r="AI780" i="1" a="1"/>
  <c r="AI780" i="1" s="1"/>
  <c r="AJ780" i="1" a="1"/>
  <c r="AJ780" i="1" s="1"/>
  <c r="AK780" i="1" a="1"/>
  <c r="AK780" i="1" s="1"/>
  <c r="AN780" i="1" a="1"/>
  <c r="AN780" i="1" s="1"/>
  <c r="AD780" i="1" a="1"/>
  <c r="AD780" i="1" s="1"/>
  <c r="AF780" i="1" a="1"/>
  <c r="AF780" i="1" s="1"/>
  <c r="P337" i="1" a="1"/>
  <c r="P337" i="1" s="1"/>
  <c r="I382" i="1"/>
  <c r="AR779" i="1"/>
  <c r="P381" i="1"/>
  <c r="P359" i="1"/>
  <c r="M360" i="1"/>
  <c r="I338" i="1" a="1"/>
  <c r="I338" i="1" s="1"/>
  <c r="I174" i="1" a="1"/>
  <c r="I174" i="1" s="1"/>
  <c r="I317" i="1" a="1"/>
  <c r="I317" i="1" s="1"/>
  <c r="J338" i="1" a="1"/>
  <c r="J338" i="1" s="1"/>
  <c r="J197" i="1" s="1"/>
  <c r="J174" i="1" a="1"/>
  <c r="J174" i="1" s="1"/>
  <c r="J317" i="1" a="1"/>
  <c r="J317" i="1" s="1"/>
  <c r="G131" i="1"/>
  <c r="M130" i="1" a="1"/>
  <c r="M130" i="1" s="1"/>
  <c r="N130" i="1" a="1"/>
  <c r="N130" i="1" s="1"/>
  <c r="O130" i="1" a="1"/>
  <c r="O130" i="1" s="1"/>
  <c r="J130" i="1" a="1"/>
  <c r="J130" i="1" s="1"/>
  <c r="I130" i="1" a="1"/>
  <c r="I130" i="1" s="1"/>
  <c r="H130" i="1" a="1"/>
  <c r="H130" i="1" s="1"/>
  <c r="K130" i="1" a="1"/>
  <c r="K130" i="1" s="1"/>
  <c r="L130" i="1" a="1"/>
  <c r="L130" i="1" s="1"/>
  <c r="J150" i="1" a="1"/>
  <c r="J150" i="1" s="1"/>
  <c r="P317" i="1" a="1"/>
  <c r="P317" i="1" s="1"/>
  <c r="Q317" i="1" s="1" a="1"/>
  <c r="Q317" i="1" s="1"/>
  <c r="P174" i="1" a="1"/>
  <c r="P174" i="1" s="1"/>
  <c r="P151" i="1" a="1"/>
  <c r="P151" i="1" s="1"/>
  <c r="H338" i="1" a="1"/>
  <c r="H338" i="1" s="1"/>
  <c r="H197" i="1" s="1"/>
  <c r="H317" i="1" a="1"/>
  <c r="H317" i="1" s="1"/>
  <c r="P129" i="1" a="1"/>
  <c r="P129" i="1" s="1"/>
  <c r="H174" i="1" a="1"/>
  <c r="H174" i="1" s="1"/>
  <c r="N317" i="1" a="1"/>
  <c r="N317" i="1" s="1"/>
  <c r="N174" i="1" a="1"/>
  <c r="N174" i="1" s="1"/>
  <c r="N338" i="1" a="1"/>
  <c r="N338" i="1" s="1"/>
  <c r="N197" i="1" s="1"/>
  <c r="K382" i="1"/>
  <c r="O360" i="1"/>
  <c r="K338" i="1" a="1"/>
  <c r="K338" i="1" s="1"/>
  <c r="K197" i="1" s="1"/>
  <c r="K174" i="1" a="1"/>
  <c r="K174" i="1" s="1"/>
  <c r="K317" i="1" a="1"/>
  <c r="K317" i="1" s="1"/>
  <c r="M174" i="1" a="1"/>
  <c r="M174" i="1" s="1"/>
  <c r="M338" i="1" a="1"/>
  <c r="M338" i="1" s="1"/>
  <c r="M317" i="1" a="1"/>
  <c r="M317" i="1" s="1"/>
  <c r="K150" i="1" a="1"/>
  <c r="K150" i="1" s="1"/>
  <c r="M382" i="1"/>
  <c r="L135" i="3" a="1"/>
  <c r="L135" i="3" s="1"/>
  <c r="J135" i="3" a="1"/>
  <c r="J135" i="3" s="1"/>
  <c r="K135" i="3" a="1"/>
  <c r="K135" i="3" s="1"/>
  <c r="I135" i="3" a="1"/>
  <c r="I135" i="3" s="1"/>
  <c r="J380" i="3"/>
  <c r="J316" i="3" a="1"/>
  <c r="J316" i="3" s="1"/>
  <c r="J199" i="3"/>
  <c r="J337" i="3" a="1"/>
  <c r="J337" i="3" s="1"/>
  <c r="J177" i="3" a="1"/>
  <c r="J177" i="3" s="1"/>
  <c r="J359" i="3"/>
  <c r="J155" i="3" a="1"/>
  <c r="J155" i="3" s="1"/>
  <c r="L359" i="3"/>
  <c r="L155" i="3" a="1"/>
  <c r="L155" i="3" s="1"/>
  <c r="L337" i="3" a="1"/>
  <c r="L337" i="3" s="1"/>
  <c r="L199" i="3"/>
  <c r="L316" i="3" a="1"/>
  <c r="L316" i="3" s="1"/>
  <c r="L380" i="3"/>
  <c r="L177" i="3" a="1"/>
  <c r="L177" i="3" s="1"/>
  <c r="K238" i="3" a="1"/>
  <c r="K238" i="3" s="1"/>
  <c r="K265" i="3" s="1" a="1"/>
  <c r="K265" i="3" s="1"/>
  <c r="I238" i="3" a="1"/>
  <c r="I238" i="3" s="1"/>
  <c r="I265" i="3" s="1" a="1"/>
  <c r="I265" i="3" s="1"/>
  <c r="L238" i="3" a="1"/>
  <c r="L238" i="3" s="1"/>
  <c r="L265" i="3" s="1" a="1"/>
  <c r="L265" i="3" s="1"/>
  <c r="J238" i="3" a="1"/>
  <c r="J238" i="3" s="1"/>
  <c r="J265" i="3" s="1" a="1"/>
  <c r="J265" i="3" s="1"/>
  <c r="I264" i="3" a="1"/>
  <c r="I264" i="3" s="1"/>
  <c r="I359" i="3"/>
  <c r="I337" i="3" a="1"/>
  <c r="I337" i="3" s="1"/>
  <c r="I177" i="3" a="1"/>
  <c r="I177" i="3" s="1"/>
  <c r="I380" i="3"/>
  <c r="I155" i="3" a="1"/>
  <c r="I155" i="3" s="1"/>
  <c r="I316" i="3" a="1"/>
  <c r="I316" i="3" s="1"/>
  <c r="I199" i="3"/>
  <c r="K359" i="3"/>
  <c r="K177" i="3" a="1"/>
  <c r="K177" i="3" s="1"/>
  <c r="K337" i="3" a="1"/>
  <c r="K337" i="3" s="1"/>
  <c r="K380" i="3"/>
  <c r="K155" i="3" a="1"/>
  <c r="K155" i="3" s="1"/>
  <c r="K316" i="3" a="1"/>
  <c r="K316" i="3" s="1"/>
  <c r="K199" i="3"/>
  <c r="L269" i="1" a="1"/>
  <c r="L269" i="1" s="1"/>
  <c r="L243" i="1" a="1"/>
  <c r="L243" i="1" s="1"/>
  <c r="L270" i="1" s="1" a="1"/>
  <c r="L270" i="1" s="1"/>
  <c r="I243" i="1" a="1"/>
  <c r="I243" i="1" s="1"/>
  <c r="J243" i="1" a="1"/>
  <c r="J243" i="1" s="1"/>
  <c r="J270" i="1" s="1" a="1"/>
  <c r="J270" i="1" s="1"/>
  <c r="K243" i="1" a="1"/>
  <c r="K243" i="1" s="1"/>
  <c r="K270" i="1" s="1" a="1"/>
  <c r="K270" i="1" s="1"/>
  <c r="H154" i="3" a="1"/>
  <c r="H154" i="3" s="1"/>
  <c r="AR775" i="3"/>
  <c r="G239" i="3"/>
  <c r="P238" i="3" a="1"/>
  <c r="P238" i="3" s="1"/>
  <c r="P265" i="3" s="1" a="1"/>
  <c r="P265" i="3" s="1"/>
  <c r="H238" i="3" a="1"/>
  <c r="H238" i="3" s="1"/>
  <c r="H265" i="3" s="1" a="1"/>
  <c r="H265" i="3" s="1"/>
  <c r="AP776" i="3" a="1"/>
  <c r="AP776" i="3" s="1"/>
  <c r="AN776" i="3" a="1"/>
  <c r="AN776" i="3" s="1"/>
  <c r="AL776" i="3" a="1"/>
  <c r="AL776" i="3" s="1"/>
  <c r="AJ776" i="3" a="1"/>
  <c r="AJ776" i="3" s="1"/>
  <c r="AH776" i="3" a="1"/>
  <c r="AH776" i="3" s="1"/>
  <c r="AF776" i="3" a="1"/>
  <c r="AF776" i="3" s="1"/>
  <c r="AD776" i="3" a="1"/>
  <c r="AD776" i="3" s="1"/>
  <c r="AB776" i="3" a="1"/>
  <c r="AB776" i="3" s="1"/>
  <c r="AQ776" i="3" a="1"/>
  <c r="AQ776" i="3" s="1"/>
  <c r="AO776" i="3" a="1"/>
  <c r="AO776" i="3" s="1"/>
  <c r="AM776" i="3" a="1"/>
  <c r="AM776" i="3" s="1"/>
  <c r="AK776" i="3" a="1"/>
  <c r="AK776" i="3" s="1"/>
  <c r="AI776" i="3" a="1"/>
  <c r="AI776" i="3" s="1"/>
  <c r="AG776" i="3" a="1"/>
  <c r="AG776" i="3" s="1"/>
  <c r="AE776" i="3" a="1"/>
  <c r="AE776" i="3" s="1"/>
  <c r="AC776" i="3" a="1"/>
  <c r="AC776" i="3" s="1"/>
  <c r="P336" i="3" a="1"/>
  <c r="P336" i="3" s="1"/>
  <c r="P198" i="3"/>
  <c r="H358" i="3"/>
  <c r="H379" i="3"/>
  <c r="P316" i="3" a="1"/>
  <c r="P316" i="3" s="1"/>
  <c r="Q316" i="3" s="1" a="1"/>
  <c r="Q316" i="3" s="1"/>
  <c r="H316" i="3" a="1"/>
  <c r="H316" i="3" s="1"/>
  <c r="H337" i="3" a="1"/>
  <c r="H337" i="3" s="1"/>
  <c r="P155" i="3" a="1"/>
  <c r="P155" i="3" s="1"/>
  <c r="P134" i="3" a="1"/>
  <c r="P134" i="3" s="1"/>
  <c r="P177" i="3" a="1"/>
  <c r="P177" i="3" s="1"/>
  <c r="H177" i="3" a="1"/>
  <c r="H177" i="3" s="1"/>
  <c r="G136" i="3"/>
  <c r="H135" i="3" a="1"/>
  <c r="H135" i="3" s="1"/>
  <c r="P378" i="3"/>
  <c r="P357" i="3"/>
  <c r="G244" i="1"/>
  <c r="P243" i="1" a="1"/>
  <c r="P243" i="1" s="1"/>
  <c r="H243" i="1" a="1"/>
  <c r="H243" i="1" s="1"/>
  <c r="M239" i="3" l="1" a="1"/>
  <c r="M239" i="3" s="1"/>
  <c r="M266" i="3" s="1" a="1"/>
  <c r="M266" i="3" s="1"/>
  <c r="N239" i="3" a="1"/>
  <c r="N239" i="3" s="1"/>
  <c r="O239" i="3" a="1"/>
  <c r="O239" i="3" s="1"/>
  <c r="O266" i="3" s="1" a="1"/>
  <c r="O266" i="3" s="1"/>
  <c r="O265" i="3" a="1"/>
  <c r="O265" i="3" s="1"/>
  <c r="O338" i="3" a="1"/>
  <c r="O338" i="3" s="1"/>
  <c r="O360" i="3"/>
  <c r="O200" i="3"/>
  <c r="O381" i="3"/>
  <c r="O156" i="3" a="1"/>
  <c r="O156" i="3" s="1"/>
  <c r="O317" i="3" a="1"/>
  <c r="O317" i="3" s="1"/>
  <c r="O178" i="3" a="1"/>
  <c r="O178" i="3" s="1"/>
  <c r="N136" i="3" a="1"/>
  <c r="N136" i="3" s="1"/>
  <c r="M136" i="3" a="1"/>
  <c r="M136" i="3" s="1"/>
  <c r="O136" i="3" a="1"/>
  <c r="O136" i="3" s="1"/>
  <c r="M200" i="3"/>
  <c r="M156" i="3" a="1"/>
  <c r="M156" i="3" s="1"/>
  <c r="M338" i="3" a="1"/>
  <c r="M338" i="3" s="1"/>
  <c r="M178" i="3" a="1"/>
  <c r="M178" i="3" s="1"/>
  <c r="M360" i="3"/>
  <c r="M317" i="3" a="1"/>
  <c r="M317" i="3" s="1"/>
  <c r="M381" i="3"/>
  <c r="N381" i="3"/>
  <c r="N360" i="3"/>
  <c r="N178" i="3" a="1"/>
  <c r="N178" i="3" s="1"/>
  <c r="N156" i="3" a="1"/>
  <c r="N156" i="3" s="1"/>
  <c r="N200" i="3"/>
  <c r="N338" i="3" a="1"/>
  <c r="N338" i="3" s="1"/>
  <c r="N317" i="3" a="1"/>
  <c r="N317" i="3" s="1"/>
  <c r="L151" i="1" a="1"/>
  <c r="L151" i="1" s="1"/>
  <c r="N151" i="1" a="1"/>
  <c r="N151" i="1" s="1"/>
  <c r="J383" i="1"/>
  <c r="H151" i="1" a="1"/>
  <c r="H151" i="1" s="1"/>
  <c r="O244" i="1" a="1"/>
  <c r="O244" i="1" s="1"/>
  <c r="O271" i="1" s="1" a="1"/>
  <c r="O271" i="1" s="1"/>
  <c r="M244" i="1" a="1"/>
  <c r="M244" i="1" s="1"/>
  <c r="M271" i="1" s="1" a="1"/>
  <c r="M271" i="1" s="1"/>
  <c r="N244" i="1" a="1"/>
  <c r="N244" i="1" s="1"/>
  <c r="N271" i="1" s="1" a="1"/>
  <c r="N271" i="1" s="1"/>
  <c r="I383" i="1"/>
  <c r="O383" i="1"/>
  <c r="K151" i="1" a="1"/>
  <c r="K151" i="1" s="1"/>
  <c r="K383" i="1"/>
  <c r="M151" i="1" a="1"/>
  <c r="M151" i="1" s="1"/>
  <c r="H383" i="1"/>
  <c r="O361" i="1"/>
  <c r="M339" i="1" a="1"/>
  <c r="M339" i="1" s="1"/>
  <c r="M175" i="1" a="1"/>
  <c r="M175" i="1" s="1"/>
  <c r="M318" i="1" a="1"/>
  <c r="M318" i="1" s="1"/>
  <c r="M383" i="1"/>
  <c r="L175" i="1" a="1"/>
  <c r="L175" i="1" s="1"/>
  <c r="L318" i="1" a="1"/>
  <c r="L318" i="1" s="1"/>
  <c r="L339" i="1" a="1"/>
  <c r="L339" i="1" s="1"/>
  <c r="L198" i="1" s="1"/>
  <c r="J175" i="1" a="1"/>
  <c r="J175" i="1" s="1"/>
  <c r="J318" i="1" a="1"/>
  <c r="J318" i="1" s="1"/>
  <c r="J339" i="1" a="1"/>
  <c r="J339" i="1" s="1"/>
  <c r="J198" i="1" s="1"/>
  <c r="G132" i="1"/>
  <c r="N131" i="1" a="1"/>
  <c r="N131" i="1" s="1"/>
  <c r="O131" i="1" a="1"/>
  <c r="O131" i="1" s="1"/>
  <c r="M131" i="1" a="1"/>
  <c r="M131" i="1" s="1"/>
  <c r="I131" i="1" a="1"/>
  <c r="I131" i="1" s="1"/>
  <c r="H131" i="1" a="1"/>
  <c r="H131" i="1" s="1"/>
  <c r="J131" i="1" a="1"/>
  <c r="J131" i="1" s="1"/>
  <c r="K131" i="1" a="1"/>
  <c r="K131" i="1" s="1"/>
  <c r="L131" i="1" a="1"/>
  <c r="L131" i="1" s="1"/>
  <c r="I151" i="1" a="1"/>
  <c r="I151" i="1" s="1"/>
  <c r="L383" i="1"/>
  <c r="M197" i="1"/>
  <c r="AD781" i="1" a="1"/>
  <c r="AD781" i="1" s="1"/>
  <c r="AH781" i="1" a="1"/>
  <c r="AH781" i="1" s="1"/>
  <c r="AL781" i="1" a="1"/>
  <c r="AL781" i="1" s="1"/>
  <c r="AO781" i="1" a="1"/>
  <c r="AO781" i="1" s="1"/>
  <c r="P338" i="1" a="1"/>
  <c r="P338" i="1" s="1"/>
  <c r="P197" i="1" s="1"/>
  <c r="AF781" i="1" a="1"/>
  <c r="AF781" i="1" s="1"/>
  <c r="AG781" i="1" a="1"/>
  <c r="AG781" i="1" s="1"/>
  <c r="AQ781" i="1" a="1"/>
  <c r="AQ781" i="1" s="1"/>
  <c r="AK781" i="1" a="1"/>
  <c r="AK781" i="1" s="1"/>
  <c r="AM781" i="1" a="1"/>
  <c r="AM781" i="1" s="1"/>
  <c r="AJ781" i="1" a="1"/>
  <c r="AJ781" i="1" s="1"/>
  <c r="AE781" i="1" a="1"/>
  <c r="AE781" i="1" s="1"/>
  <c r="AN781" i="1" a="1"/>
  <c r="AN781" i="1" s="1"/>
  <c r="AP781" i="1" a="1"/>
  <c r="AP781" i="1" s="1"/>
  <c r="AI781" i="1" a="1"/>
  <c r="AI781" i="1" s="1"/>
  <c r="AC781" i="1" a="1"/>
  <c r="AC781" i="1" s="1"/>
  <c r="P196" i="1"/>
  <c r="P382" i="1"/>
  <c r="P360" i="1"/>
  <c r="M361" i="1"/>
  <c r="K361" i="1"/>
  <c r="H361" i="1"/>
  <c r="K318" i="1" a="1"/>
  <c r="K318" i="1" s="1"/>
  <c r="K339" i="1" a="1"/>
  <c r="K339" i="1" s="1"/>
  <c r="K198" i="1" s="1"/>
  <c r="K175" i="1" a="1"/>
  <c r="K175" i="1" s="1"/>
  <c r="O339" i="1" a="1"/>
  <c r="O339" i="1" s="1"/>
  <c r="O198" i="1" s="1"/>
  <c r="O175" i="1" a="1"/>
  <c r="O175" i="1" s="1"/>
  <c r="O318" i="1" a="1"/>
  <c r="O318" i="1" s="1"/>
  <c r="J151" i="1" a="1"/>
  <c r="J151" i="1" s="1"/>
  <c r="I361" i="1"/>
  <c r="AR780" i="1"/>
  <c r="O151" i="1" a="1"/>
  <c r="O151" i="1" s="1"/>
  <c r="L361" i="1"/>
  <c r="N361" i="1"/>
  <c r="I318" i="1" a="1"/>
  <c r="I318" i="1" s="1"/>
  <c r="I175" i="1" a="1"/>
  <c r="I175" i="1" s="1"/>
  <c r="I339" i="1" a="1"/>
  <c r="I339" i="1" s="1"/>
  <c r="I198" i="1" s="1"/>
  <c r="I197" i="1"/>
  <c r="N383" i="1"/>
  <c r="P318" i="1" a="1"/>
  <c r="P318" i="1" s="1"/>
  <c r="Q318" i="1" s="1" a="1"/>
  <c r="Q318" i="1" s="1"/>
  <c r="P130" i="1" a="1"/>
  <c r="P130" i="1" s="1"/>
  <c r="H318" i="1" a="1"/>
  <c r="H318" i="1" s="1"/>
  <c r="H339" i="1" a="1"/>
  <c r="H339" i="1" s="1"/>
  <c r="P152" i="1" a="1"/>
  <c r="P152" i="1" s="1"/>
  <c r="P175" i="1" a="1"/>
  <c r="P175" i="1" s="1"/>
  <c r="H175" i="1" a="1"/>
  <c r="H175" i="1" s="1"/>
  <c r="N318" i="1" a="1"/>
  <c r="N318" i="1" s="1"/>
  <c r="N339" i="1" a="1"/>
  <c r="N339" i="1" s="1"/>
  <c r="N175" i="1" a="1"/>
  <c r="N175" i="1" s="1"/>
  <c r="J361" i="1"/>
  <c r="J317" i="3" a="1"/>
  <c r="J317" i="3" s="1"/>
  <c r="J200" i="3"/>
  <c r="J381" i="3"/>
  <c r="J360" i="3"/>
  <c r="J156" i="3" a="1"/>
  <c r="J156" i="3" s="1"/>
  <c r="J338" i="3" a="1"/>
  <c r="J338" i="3" s="1"/>
  <c r="J178" i="3" a="1"/>
  <c r="J178" i="3" s="1"/>
  <c r="K136" i="3" a="1"/>
  <c r="K136" i="3" s="1"/>
  <c r="J136" i="3" a="1"/>
  <c r="J136" i="3" s="1"/>
  <c r="I136" i="3" a="1"/>
  <c r="I136" i="3" s="1"/>
  <c r="L136" i="3" a="1"/>
  <c r="L136" i="3" s="1"/>
  <c r="I317" i="3" a="1"/>
  <c r="I317" i="3" s="1"/>
  <c r="I381" i="3"/>
  <c r="I360" i="3"/>
  <c r="I178" i="3" a="1"/>
  <c r="I178" i="3" s="1"/>
  <c r="I200" i="3"/>
  <c r="I338" i="3" a="1"/>
  <c r="I338" i="3" s="1"/>
  <c r="I156" i="3" a="1"/>
  <c r="I156" i="3" s="1"/>
  <c r="L338" i="3" a="1"/>
  <c r="L338" i="3" s="1"/>
  <c r="L156" i="3" a="1"/>
  <c r="L156" i="3" s="1"/>
  <c r="L317" i="3" a="1"/>
  <c r="L317" i="3" s="1"/>
  <c r="L178" i="3" a="1"/>
  <c r="L178" i="3" s="1"/>
  <c r="L360" i="3"/>
  <c r="L200" i="3"/>
  <c r="L381" i="3"/>
  <c r="I239" i="3" a="1"/>
  <c r="I239" i="3" s="1"/>
  <c r="J239" i="3" a="1"/>
  <c r="J239" i="3" s="1"/>
  <c r="J266" i="3" s="1" a="1"/>
  <c r="J266" i="3" s="1"/>
  <c r="K239" i="3" a="1"/>
  <c r="K239" i="3" s="1"/>
  <c r="K266" i="3" s="1" a="1"/>
  <c r="K266" i="3" s="1"/>
  <c r="L239" i="3" a="1"/>
  <c r="L239" i="3" s="1"/>
  <c r="L266" i="3" s="1" a="1"/>
  <c r="L266" i="3" s="1"/>
  <c r="K338" i="3" a="1"/>
  <c r="K338" i="3" s="1"/>
  <c r="K178" i="3" a="1"/>
  <c r="K178" i="3" s="1"/>
  <c r="K360" i="3"/>
  <c r="K156" i="3" a="1"/>
  <c r="K156" i="3" s="1"/>
  <c r="K381" i="3"/>
  <c r="K317" i="3" a="1"/>
  <c r="K317" i="3" s="1"/>
  <c r="K200" i="3"/>
  <c r="I270" i="1" a="1"/>
  <c r="I270" i="1" s="1"/>
  <c r="J244" i="1" a="1"/>
  <c r="J244" i="1" s="1"/>
  <c r="J271" i="1" s="1" a="1"/>
  <c r="J271" i="1" s="1"/>
  <c r="L244" i="1" a="1"/>
  <c r="L244" i="1" s="1"/>
  <c r="L271" i="1" s="1" a="1"/>
  <c r="L271" i="1" s="1"/>
  <c r="I244" i="1" a="1"/>
  <c r="I244" i="1" s="1"/>
  <c r="I271" i="1" s="1" a="1"/>
  <c r="I271" i="1" s="1"/>
  <c r="K244" i="1" a="1"/>
  <c r="K244" i="1" s="1"/>
  <c r="K271" i="1" s="1" a="1"/>
  <c r="K271" i="1" s="1"/>
  <c r="H155" i="3" a="1"/>
  <c r="H155" i="3" s="1"/>
  <c r="H380" i="3"/>
  <c r="AR776" i="3"/>
  <c r="P239" i="3" a="1"/>
  <c r="P239" i="3" s="1"/>
  <c r="P266" i="3" s="1" a="1"/>
  <c r="P266" i="3" s="1"/>
  <c r="H239" i="3" a="1"/>
  <c r="H239" i="3" s="1"/>
  <c r="H266" i="3" s="1" a="1"/>
  <c r="H266" i="3" s="1"/>
  <c r="G240" i="3"/>
  <c r="H381" i="3"/>
  <c r="H338" i="3" a="1"/>
  <c r="H338" i="3" s="1"/>
  <c r="H200" i="3" s="1"/>
  <c r="P178" i="3" a="1"/>
  <c r="P178" i="3" s="1"/>
  <c r="H178" i="3" a="1"/>
  <c r="H178" i="3" s="1"/>
  <c r="H360" i="3"/>
  <c r="H317" i="3" a="1"/>
  <c r="H317" i="3" s="1"/>
  <c r="P317" i="3" a="1"/>
  <c r="P317" i="3" s="1"/>
  <c r="Q317" i="3" s="1" a="1"/>
  <c r="Q317" i="3" s="1"/>
  <c r="P156" i="3" a="1"/>
  <c r="P156" i="3" s="1"/>
  <c r="P135" i="3" a="1"/>
  <c r="P135" i="3" s="1"/>
  <c r="H156" i="3" a="1"/>
  <c r="H156" i="3" s="1"/>
  <c r="G137" i="3"/>
  <c r="H136" i="3" a="1"/>
  <c r="H136" i="3" s="1"/>
  <c r="AP777" i="3" a="1"/>
  <c r="AP777" i="3" s="1"/>
  <c r="AN777" i="3" a="1"/>
  <c r="AN777" i="3" s="1"/>
  <c r="AL777" i="3" a="1"/>
  <c r="AL777" i="3" s="1"/>
  <c r="AJ777" i="3" a="1"/>
  <c r="AJ777" i="3" s="1"/>
  <c r="AH777" i="3" a="1"/>
  <c r="AH777" i="3" s="1"/>
  <c r="AF777" i="3" a="1"/>
  <c r="AF777" i="3" s="1"/>
  <c r="AD777" i="3" a="1"/>
  <c r="AD777" i="3" s="1"/>
  <c r="AB777" i="3" a="1"/>
  <c r="AB777" i="3" s="1"/>
  <c r="AQ777" i="3" a="1"/>
  <c r="AQ777" i="3" s="1"/>
  <c r="AO777" i="3" a="1"/>
  <c r="AO777" i="3" s="1"/>
  <c r="AM777" i="3" a="1"/>
  <c r="AM777" i="3" s="1"/>
  <c r="AK777" i="3" a="1"/>
  <c r="AK777" i="3" s="1"/>
  <c r="AI777" i="3" a="1"/>
  <c r="AI777" i="3" s="1"/>
  <c r="AG777" i="3" a="1"/>
  <c r="AG777" i="3" s="1"/>
  <c r="AE777" i="3" a="1"/>
  <c r="AE777" i="3" s="1"/>
  <c r="AC777" i="3" a="1"/>
  <c r="AC777" i="3" s="1"/>
  <c r="P337" i="3" a="1"/>
  <c r="P337" i="3" s="1"/>
  <c r="H199" i="3"/>
  <c r="H359" i="3"/>
  <c r="P379" i="3"/>
  <c r="P358" i="3"/>
  <c r="H270" i="1" a="1"/>
  <c r="H270" i="1" s="1"/>
  <c r="P270" i="1" a="1"/>
  <c r="P270" i="1" s="1"/>
  <c r="P244" i="1" a="1"/>
  <c r="P244" i="1" s="1"/>
  <c r="P271" i="1" s="1" a="1"/>
  <c r="P271" i="1" s="1"/>
  <c r="H244" i="1" a="1"/>
  <c r="H244" i="1" s="1"/>
  <c r="H271" i="1" s="1" a="1"/>
  <c r="H271" i="1" s="1"/>
  <c r="G245" i="1"/>
  <c r="O382" i="3" l="1"/>
  <c r="O179" i="3" a="1"/>
  <c r="O179" i="3" s="1"/>
  <c r="O157" i="3" a="1"/>
  <c r="O157" i="3" s="1"/>
  <c r="O201" i="3"/>
  <c r="O318" i="3" a="1"/>
  <c r="O318" i="3" s="1"/>
  <c r="O339" i="3" a="1"/>
  <c r="O339" i="3" s="1"/>
  <c r="O361" i="3"/>
  <c r="M240" i="3" a="1"/>
  <c r="M240" i="3" s="1"/>
  <c r="M267" i="3" s="1" a="1"/>
  <c r="M267" i="3" s="1"/>
  <c r="N240" i="3" a="1"/>
  <c r="N240" i="3" s="1"/>
  <c r="N267" i="3" s="1" a="1"/>
  <c r="N267" i="3" s="1"/>
  <c r="O240" i="3" a="1"/>
  <c r="O240" i="3" s="1"/>
  <c r="O267" i="3" s="1" a="1"/>
  <c r="O267" i="3" s="1"/>
  <c r="M318" i="3" a="1"/>
  <c r="M318" i="3" s="1"/>
  <c r="M201" i="3"/>
  <c r="M339" i="3" a="1"/>
  <c r="M339" i="3" s="1"/>
  <c r="M179" i="3" a="1"/>
  <c r="M179" i="3" s="1"/>
  <c r="M361" i="3"/>
  <c r="M157" i="3" a="1"/>
  <c r="M157" i="3" s="1"/>
  <c r="M382" i="3"/>
  <c r="N266" i="3" a="1"/>
  <c r="N266" i="3" s="1"/>
  <c r="M137" i="3" a="1"/>
  <c r="M137" i="3" s="1"/>
  <c r="N137" i="3" a="1"/>
  <c r="N137" i="3" s="1"/>
  <c r="O137" i="3" a="1"/>
  <c r="O137" i="3" s="1"/>
  <c r="N201" i="3"/>
  <c r="N179" i="3" a="1"/>
  <c r="N179" i="3" s="1"/>
  <c r="N382" i="3"/>
  <c r="N318" i="3" a="1"/>
  <c r="N318" i="3" s="1"/>
  <c r="N339" i="3" a="1"/>
  <c r="N339" i="3" s="1"/>
  <c r="N361" i="3"/>
  <c r="N157" i="3" a="1"/>
  <c r="N157" i="3" s="1"/>
  <c r="J362" i="1"/>
  <c r="I152" i="1" a="1"/>
  <c r="I152" i="1" s="1"/>
  <c r="H152" i="1" a="1"/>
  <c r="H152" i="1" s="1"/>
  <c r="I362" i="1"/>
  <c r="N384" i="1"/>
  <c r="M245" i="1" a="1"/>
  <c r="M245" i="1" s="1"/>
  <c r="M272" i="1" s="1" a="1"/>
  <c r="M272" i="1" s="1"/>
  <c r="N245" i="1" a="1"/>
  <c r="N245" i="1" s="1"/>
  <c r="N272" i="1" s="1" a="1"/>
  <c r="N272" i="1" s="1"/>
  <c r="O245" i="1" a="1"/>
  <c r="O245" i="1" s="1"/>
  <c r="O272" i="1" s="1" a="1"/>
  <c r="O272" i="1" s="1"/>
  <c r="H384" i="1"/>
  <c r="M362" i="1"/>
  <c r="J152" i="1" a="1"/>
  <c r="J152" i="1" s="1"/>
  <c r="I384" i="1"/>
  <c r="L152" i="1" a="1"/>
  <c r="L152" i="1" s="1"/>
  <c r="H198" i="1"/>
  <c r="J384" i="1"/>
  <c r="M198" i="1"/>
  <c r="N152" i="1" a="1"/>
  <c r="N152" i="1" s="1"/>
  <c r="N198" i="1"/>
  <c r="O152" i="1" a="1"/>
  <c r="O152" i="1" s="1"/>
  <c r="H362" i="1"/>
  <c r="K362" i="1"/>
  <c r="O319" i="1" a="1"/>
  <c r="O319" i="1" s="1"/>
  <c r="O340" i="1" a="1"/>
  <c r="O340" i="1" s="1"/>
  <c r="O176" i="1" a="1"/>
  <c r="O176" i="1" s="1"/>
  <c r="K152" i="1" a="1"/>
  <c r="K152" i="1" s="1"/>
  <c r="H340" i="1" a="1"/>
  <c r="H340" i="1" s="1"/>
  <c r="H199" i="1" s="1"/>
  <c r="H319" i="1" a="1"/>
  <c r="H319" i="1" s="1"/>
  <c r="P319" i="1" a="1"/>
  <c r="P319" i="1" s="1"/>
  <c r="Q319" i="1" s="1" a="1"/>
  <c r="Q319" i="1" s="1"/>
  <c r="H176" i="1" a="1"/>
  <c r="H176" i="1" s="1"/>
  <c r="P153" i="1" a="1"/>
  <c r="P153" i="1" s="1"/>
  <c r="P176" i="1" a="1"/>
  <c r="P176" i="1" s="1"/>
  <c r="P131" i="1" a="1"/>
  <c r="P131" i="1" s="1"/>
  <c r="N340" i="1" a="1"/>
  <c r="N340" i="1" s="1"/>
  <c r="N176" i="1" a="1"/>
  <c r="N176" i="1" s="1"/>
  <c r="N319" i="1" a="1"/>
  <c r="N319" i="1" s="1"/>
  <c r="L362" i="1"/>
  <c r="M384" i="1"/>
  <c r="J319" i="1" a="1"/>
  <c r="J319" i="1" s="1"/>
  <c r="J340" i="1" a="1"/>
  <c r="J340" i="1" s="1"/>
  <c r="J199" i="1" s="1"/>
  <c r="J176" i="1" a="1"/>
  <c r="J176" i="1" s="1"/>
  <c r="O384" i="1"/>
  <c r="K384" i="1"/>
  <c r="AR781" i="1"/>
  <c r="P383" i="1"/>
  <c r="P361" i="1"/>
  <c r="L319" i="1" a="1"/>
  <c r="L319" i="1" s="1"/>
  <c r="L340" i="1" a="1"/>
  <c r="L340" i="1" s="1"/>
  <c r="L176" i="1" a="1"/>
  <c r="L176" i="1" s="1"/>
  <c r="I340" i="1" a="1"/>
  <c r="I340" i="1" s="1"/>
  <c r="I199" i="1" s="1"/>
  <c r="I176" i="1" a="1"/>
  <c r="I176" i="1" s="1"/>
  <c r="I319" i="1" a="1"/>
  <c r="I319" i="1" s="1"/>
  <c r="G133" i="1"/>
  <c r="M132" i="1" a="1"/>
  <c r="M132" i="1" s="1"/>
  <c r="N132" i="1" a="1"/>
  <c r="N132" i="1" s="1"/>
  <c r="O132" i="1" a="1"/>
  <c r="O132" i="1" s="1"/>
  <c r="I132" i="1" a="1"/>
  <c r="I132" i="1" s="1"/>
  <c r="J132" i="1" a="1"/>
  <c r="J132" i="1" s="1"/>
  <c r="H132" i="1" a="1"/>
  <c r="H132" i="1" s="1"/>
  <c r="K132" i="1" a="1"/>
  <c r="K132" i="1" s="1"/>
  <c r="L132" i="1" a="1"/>
  <c r="L132" i="1" s="1"/>
  <c r="L384" i="1"/>
  <c r="AL782" i="1" a="1"/>
  <c r="AL782" i="1" s="1"/>
  <c r="AF782" i="1" a="1"/>
  <c r="AF782" i="1" s="1"/>
  <c r="AC782" i="1" a="1"/>
  <c r="AC782" i="1" s="1"/>
  <c r="P339" i="1" a="1"/>
  <c r="P339" i="1" s="1"/>
  <c r="AP782" i="1" a="1"/>
  <c r="AP782" i="1" s="1"/>
  <c r="AD782" i="1" a="1"/>
  <c r="AD782" i="1" s="1"/>
  <c r="AJ782" i="1" a="1"/>
  <c r="AJ782" i="1" s="1"/>
  <c r="AH782" i="1" a="1"/>
  <c r="AH782" i="1" s="1"/>
  <c r="AQ782" i="1" a="1"/>
  <c r="AQ782" i="1" s="1"/>
  <c r="AG782" i="1" a="1"/>
  <c r="AG782" i="1" s="1"/>
  <c r="AO782" i="1" a="1"/>
  <c r="AO782" i="1" s="1"/>
  <c r="AE782" i="1" a="1"/>
  <c r="AE782" i="1" s="1"/>
  <c r="AK782" i="1" a="1"/>
  <c r="AK782" i="1" s="1"/>
  <c r="AM782" i="1" a="1"/>
  <c r="AM782" i="1" s="1"/>
  <c r="AN782" i="1" a="1"/>
  <c r="AN782" i="1" s="1"/>
  <c r="AI782" i="1" a="1"/>
  <c r="AI782" i="1" s="1"/>
  <c r="AB782" i="1" a="1"/>
  <c r="AB782" i="1" s="1"/>
  <c r="N362" i="1"/>
  <c r="O362" i="1"/>
  <c r="K176" i="1" a="1"/>
  <c r="K176" i="1" s="1"/>
  <c r="K319" i="1" a="1"/>
  <c r="K319" i="1" s="1"/>
  <c r="K340" i="1" a="1"/>
  <c r="K340" i="1" s="1"/>
  <c r="K199" i="1" s="1"/>
  <c r="M319" i="1" a="1"/>
  <c r="M319" i="1" s="1"/>
  <c r="M176" i="1" a="1"/>
  <c r="M176" i="1" s="1"/>
  <c r="M340" i="1" a="1"/>
  <c r="M340" i="1" s="1"/>
  <c r="M199" i="1" s="1"/>
  <c r="M152" i="1" a="1"/>
  <c r="M152" i="1" s="1"/>
  <c r="I339" i="3" a="1"/>
  <c r="I339" i="3" s="1"/>
  <c r="I201" i="3"/>
  <c r="I361" i="3"/>
  <c r="I382" i="3"/>
  <c r="I179" i="3" a="1"/>
  <c r="I179" i="3" s="1"/>
  <c r="I318" i="3" a="1"/>
  <c r="I318" i="3" s="1"/>
  <c r="I157" i="3" a="1"/>
  <c r="I157" i="3" s="1"/>
  <c r="K361" i="3"/>
  <c r="K339" i="3" a="1"/>
  <c r="K339" i="3" s="1"/>
  <c r="K157" i="3" a="1"/>
  <c r="K157" i="3" s="1"/>
  <c r="K382" i="3"/>
  <c r="K201" i="3"/>
  <c r="K318" i="3" a="1"/>
  <c r="K318" i="3" s="1"/>
  <c r="K179" i="3" a="1"/>
  <c r="K179" i="3" s="1"/>
  <c r="K137" i="3" a="1"/>
  <c r="K137" i="3" s="1"/>
  <c r="J137" i="3" a="1"/>
  <c r="J137" i="3" s="1"/>
  <c r="I137" i="3" a="1"/>
  <c r="I137" i="3" s="1"/>
  <c r="L137" i="3" a="1"/>
  <c r="L137" i="3" s="1"/>
  <c r="J240" i="3" a="1"/>
  <c r="J240" i="3" s="1"/>
  <c r="J267" i="3" s="1" a="1"/>
  <c r="J267" i="3" s="1"/>
  <c r="K240" i="3" a="1"/>
  <c r="K240" i="3" s="1"/>
  <c r="K267" i="3" s="1" a="1"/>
  <c r="K267" i="3" s="1"/>
  <c r="I240" i="3" a="1"/>
  <c r="I240" i="3" s="1"/>
  <c r="I267" i="3" s="1" a="1"/>
  <c r="I267" i="3" s="1"/>
  <c r="L240" i="3" a="1"/>
  <c r="L240" i="3" s="1"/>
  <c r="L267" i="3" s="1" a="1"/>
  <c r="L267" i="3" s="1"/>
  <c r="J157" i="3" a="1"/>
  <c r="J157" i="3" s="1"/>
  <c r="J318" i="3" a="1"/>
  <c r="J318" i="3" s="1"/>
  <c r="J179" i="3" a="1"/>
  <c r="J179" i="3" s="1"/>
  <c r="J339" i="3" a="1"/>
  <c r="J339" i="3" s="1"/>
  <c r="J201" i="3"/>
  <c r="J361" i="3"/>
  <c r="J382" i="3"/>
  <c r="I266" i="3" a="1"/>
  <c r="I266" i="3" s="1"/>
  <c r="L382" i="3"/>
  <c r="L318" i="3" a="1"/>
  <c r="L318" i="3" s="1"/>
  <c r="L201" i="3"/>
  <c r="L339" i="3" a="1"/>
  <c r="L339" i="3" s="1"/>
  <c r="L179" i="3" a="1"/>
  <c r="L179" i="3" s="1"/>
  <c r="L361" i="3"/>
  <c r="L157" i="3" a="1"/>
  <c r="L157" i="3" s="1"/>
  <c r="L245" i="1" a="1"/>
  <c r="L245" i="1" s="1"/>
  <c r="L272" i="1" s="1" a="1"/>
  <c r="L272" i="1" s="1"/>
  <c r="J245" i="1" a="1"/>
  <c r="J245" i="1" s="1"/>
  <c r="J272" i="1" s="1" a="1"/>
  <c r="J272" i="1" s="1"/>
  <c r="I245" i="1" a="1"/>
  <c r="I245" i="1" s="1"/>
  <c r="I272" i="1" s="1" a="1"/>
  <c r="I272" i="1" s="1"/>
  <c r="K245" i="1" a="1"/>
  <c r="K245" i="1" s="1"/>
  <c r="K272" i="1" s="1" a="1"/>
  <c r="K272" i="1" s="1"/>
  <c r="H382" i="3"/>
  <c r="P318" i="3" a="1"/>
  <c r="P318" i="3" s="1"/>
  <c r="Q318" i="3" s="1" a="1"/>
  <c r="Q318" i="3" s="1"/>
  <c r="H318" i="3" a="1"/>
  <c r="H318" i="3" s="1"/>
  <c r="P157" i="3" a="1"/>
  <c r="P157" i="3" s="1"/>
  <c r="H157" i="3" a="1"/>
  <c r="H157" i="3" s="1"/>
  <c r="P136" i="3" a="1"/>
  <c r="P136" i="3" s="1"/>
  <c r="H361" i="3"/>
  <c r="H339" i="3" a="1"/>
  <c r="H339" i="3" s="1"/>
  <c r="H201" i="3"/>
  <c r="H179" i="3" a="1"/>
  <c r="H179" i="3" s="1"/>
  <c r="P179" i="3" a="1"/>
  <c r="P179" i="3" s="1"/>
  <c r="AQ778" i="3" a="1"/>
  <c r="AQ778" i="3" s="1"/>
  <c r="AO778" i="3" a="1"/>
  <c r="AO778" i="3" s="1"/>
  <c r="AM778" i="3" a="1"/>
  <c r="AM778" i="3" s="1"/>
  <c r="AK778" i="3" a="1"/>
  <c r="AK778" i="3" s="1"/>
  <c r="AI778" i="3" a="1"/>
  <c r="AI778" i="3" s="1"/>
  <c r="AG778" i="3" a="1"/>
  <c r="AG778" i="3" s="1"/>
  <c r="AE778" i="3" a="1"/>
  <c r="AE778" i="3" s="1"/>
  <c r="AC778" i="3" a="1"/>
  <c r="AC778" i="3" s="1"/>
  <c r="AP778" i="3" a="1"/>
  <c r="AP778" i="3" s="1"/>
  <c r="AN778" i="3" a="1"/>
  <c r="AN778" i="3" s="1"/>
  <c r="AL778" i="3" a="1"/>
  <c r="AL778" i="3" s="1"/>
  <c r="AJ778" i="3" a="1"/>
  <c r="AJ778" i="3" s="1"/>
  <c r="AH778" i="3" a="1"/>
  <c r="AH778" i="3" s="1"/>
  <c r="AF778" i="3" a="1"/>
  <c r="AF778" i="3" s="1"/>
  <c r="AD778" i="3" a="1"/>
  <c r="AD778" i="3" s="1"/>
  <c r="AB778" i="3" a="1"/>
  <c r="AB778" i="3" s="1"/>
  <c r="P338" i="3" a="1"/>
  <c r="P338" i="3" s="1"/>
  <c r="P200" i="3" s="1"/>
  <c r="AR777" i="3"/>
  <c r="P240" i="3" a="1"/>
  <c r="P240" i="3" s="1"/>
  <c r="P267" i="3" s="1" a="1"/>
  <c r="P267" i="3" s="1"/>
  <c r="H240" i="3" a="1"/>
  <c r="H240" i="3" s="1"/>
  <c r="H267" i="3" s="1" a="1"/>
  <c r="H267" i="3" s="1"/>
  <c r="G241" i="3"/>
  <c r="P359" i="3"/>
  <c r="P380" i="3"/>
  <c r="P199" i="3"/>
  <c r="G138" i="3"/>
  <c r="H137" i="3" a="1"/>
  <c r="H137" i="3" s="1"/>
  <c r="G246" i="1"/>
  <c r="P245" i="1" a="1"/>
  <c r="P245" i="1" s="1"/>
  <c r="P272" i="1" s="1" a="1"/>
  <c r="P272" i="1" s="1"/>
  <c r="H245" i="1" a="1"/>
  <c r="H245" i="1" s="1"/>
  <c r="H272" i="1" s="1" a="1"/>
  <c r="H272" i="1" s="1"/>
  <c r="M362" i="3" l="1"/>
  <c r="M180" i="3" a="1"/>
  <c r="M180" i="3" s="1"/>
  <c r="M383" i="3"/>
  <c r="M319" i="3" a="1"/>
  <c r="M319" i="3" s="1"/>
  <c r="M340" i="3" a="1"/>
  <c r="M340" i="3" s="1"/>
  <c r="M202" i="3"/>
  <c r="M158" i="3" a="1"/>
  <c r="M158" i="3" s="1"/>
  <c r="O362" i="3"/>
  <c r="O202" i="3"/>
  <c r="O383" i="3"/>
  <c r="O319" i="3" a="1"/>
  <c r="O319" i="3" s="1"/>
  <c r="O158" i="3" a="1"/>
  <c r="O158" i="3" s="1"/>
  <c r="O340" i="3" a="1"/>
  <c r="O340" i="3" s="1"/>
  <c r="O180" i="3" a="1"/>
  <c r="O180" i="3" s="1"/>
  <c r="M138" i="3" a="1"/>
  <c r="M138" i="3" s="1"/>
  <c r="N138" i="3" a="1"/>
  <c r="N138" i="3" s="1"/>
  <c r="O138" i="3" a="1"/>
  <c r="O138" i="3" s="1"/>
  <c r="M241" i="3" a="1"/>
  <c r="M241" i="3" s="1"/>
  <c r="M268" i="3" s="1" a="1"/>
  <c r="M268" i="3" s="1"/>
  <c r="N241" i="3" a="1"/>
  <c r="N241" i="3" s="1"/>
  <c r="N268" i="3" s="1" a="1"/>
  <c r="N268" i="3" s="1"/>
  <c r="O241" i="3" a="1"/>
  <c r="O241" i="3" s="1"/>
  <c r="O268" i="3" s="1" a="1"/>
  <c r="O268" i="3" s="1"/>
  <c r="N362" i="3"/>
  <c r="N202" i="3"/>
  <c r="N158" i="3" a="1"/>
  <c r="N158" i="3" s="1"/>
  <c r="N319" i="3" a="1"/>
  <c r="N319" i="3" s="1"/>
  <c r="N383" i="3"/>
  <c r="N340" i="3" a="1"/>
  <c r="N340" i="3" s="1"/>
  <c r="N180" i="3" a="1"/>
  <c r="N180" i="3" s="1"/>
  <c r="O153" i="1" a="1"/>
  <c r="O153" i="1" s="1"/>
  <c r="H153" i="1" a="1"/>
  <c r="H153" i="1" s="1"/>
  <c r="J363" i="1"/>
  <c r="L153" i="1" a="1"/>
  <c r="L153" i="1" s="1"/>
  <c r="N385" i="1"/>
  <c r="H363" i="1"/>
  <c r="M246" i="1" a="1"/>
  <c r="M246" i="1" s="1"/>
  <c r="M273" i="1" s="1" a="1"/>
  <c r="M273" i="1" s="1"/>
  <c r="O246" i="1" a="1"/>
  <c r="O246" i="1" s="1"/>
  <c r="O273" i="1" s="1" a="1"/>
  <c r="O273" i="1" s="1"/>
  <c r="N246" i="1" a="1"/>
  <c r="N246" i="1" s="1"/>
  <c r="N273" i="1" s="1" a="1"/>
  <c r="N273" i="1" s="1"/>
  <c r="O363" i="1"/>
  <c r="I153" i="1" a="1"/>
  <c r="I153" i="1" s="1"/>
  <c r="L363" i="1"/>
  <c r="N363" i="1"/>
  <c r="K153" i="1" a="1"/>
  <c r="K153" i="1" s="1"/>
  <c r="K363" i="1"/>
  <c r="J153" i="1" a="1"/>
  <c r="J153" i="1" s="1"/>
  <c r="N199" i="1"/>
  <c r="K177" i="1" a="1"/>
  <c r="K177" i="1" s="1"/>
  <c r="K320" i="1" a="1"/>
  <c r="K320" i="1" s="1"/>
  <c r="K341" i="1" a="1"/>
  <c r="K341" i="1" s="1"/>
  <c r="K200" i="1" s="1"/>
  <c r="O341" i="1" a="1"/>
  <c r="O341" i="1" s="1"/>
  <c r="O177" i="1" a="1"/>
  <c r="O177" i="1" s="1"/>
  <c r="O320" i="1" a="1"/>
  <c r="O320" i="1" s="1"/>
  <c r="I363" i="1"/>
  <c r="L385" i="1"/>
  <c r="N153" i="1" a="1"/>
  <c r="N153" i="1" s="1"/>
  <c r="O385" i="1"/>
  <c r="I320" i="1" a="1"/>
  <c r="I320" i="1" s="1"/>
  <c r="I341" i="1" a="1"/>
  <c r="I341" i="1" s="1"/>
  <c r="I200" i="1" s="1"/>
  <c r="I177" i="1" a="1"/>
  <c r="I177" i="1" s="1"/>
  <c r="G134" i="1"/>
  <c r="N133" i="1" a="1"/>
  <c r="N133" i="1" s="1"/>
  <c r="O133" i="1" a="1"/>
  <c r="O133" i="1" s="1"/>
  <c r="M133" i="1" a="1"/>
  <c r="M133" i="1" s="1"/>
  <c r="K133" i="1" a="1"/>
  <c r="K133" i="1" s="1"/>
  <c r="L133" i="1" a="1"/>
  <c r="L133" i="1" s="1"/>
  <c r="H133" i="1" a="1"/>
  <c r="H133" i="1" s="1"/>
  <c r="I133" i="1" a="1"/>
  <c r="I133" i="1" s="1"/>
  <c r="J133" i="1" a="1"/>
  <c r="J133" i="1" s="1"/>
  <c r="O199" i="1"/>
  <c r="M153" i="1" a="1"/>
  <c r="M153" i="1" s="1"/>
  <c r="AR782" i="1"/>
  <c r="P177" i="1" a="1"/>
  <c r="P177" i="1" s="1"/>
  <c r="P320" i="1" a="1"/>
  <c r="P320" i="1" s="1"/>
  <c r="Q320" i="1" s="1" a="1"/>
  <c r="Q320" i="1" s="1"/>
  <c r="P154" i="1" a="1"/>
  <c r="P154" i="1" s="1"/>
  <c r="H177" i="1" a="1"/>
  <c r="H177" i="1" s="1"/>
  <c r="P132" i="1" a="1"/>
  <c r="P132" i="1" s="1"/>
  <c r="H341" i="1" a="1"/>
  <c r="H341" i="1" s="1"/>
  <c r="H200" i="1" s="1"/>
  <c r="H320" i="1" a="1"/>
  <c r="H320" i="1" s="1"/>
  <c r="N177" i="1" a="1"/>
  <c r="N177" i="1" s="1"/>
  <c r="N320" i="1" a="1"/>
  <c r="N320" i="1" s="1"/>
  <c r="N341" i="1" a="1"/>
  <c r="N341" i="1" s="1"/>
  <c r="L199" i="1"/>
  <c r="H385" i="1"/>
  <c r="L320" i="1" a="1"/>
  <c r="L320" i="1" s="1"/>
  <c r="L177" i="1" a="1"/>
  <c r="L177" i="1" s="1"/>
  <c r="L341" i="1" a="1"/>
  <c r="L341" i="1" s="1"/>
  <c r="L200" i="1" s="1"/>
  <c r="AF783" i="1" a="1"/>
  <c r="AF783" i="1" s="1"/>
  <c r="AJ783" i="1" a="1"/>
  <c r="AJ783" i="1" s="1"/>
  <c r="AG783" i="1" a="1"/>
  <c r="AG783" i="1" s="1"/>
  <c r="AM783" i="1" a="1"/>
  <c r="AM783" i="1" s="1"/>
  <c r="AO783" i="1" a="1"/>
  <c r="AO783" i="1" s="1"/>
  <c r="P340" i="1" a="1"/>
  <c r="P340" i="1" s="1"/>
  <c r="AQ783" i="1" a="1"/>
  <c r="AQ783" i="1" s="1"/>
  <c r="AL783" i="1" a="1"/>
  <c r="AL783" i="1" s="1"/>
  <c r="AN783" i="1" a="1"/>
  <c r="AN783" i="1" s="1"/>
  <c r="AP783" i="1" a="1"/>
  <c r="AP783" i="1" s="1"/>
  <c r="AK783" i="1" a="1"/>
  <c r="AK783" i="1" s="1"/>
  <c r="AE783" i="1" a="1"/>
  <c r="AE783" i="1" s="1"/>
  <c r="AH783" i="1" a="1"/>
  <c r="AH783" i="1" s="1"/>
  <c r="AD783" i="1" a="1"/>
  <c r="AD783" i="1" s="1"/>
  <c r="AI783" i="1" a="1"/>
  <c r="AI783" i="1" s="1"/>
  <c r="AB783" i="1" a="1"/>
  <c r="AB783" i="1" s="1"/>
  <c r="AC783" i="1" a="1"/>
  <c r="AC783" i="1" s="1"/>
  <c r="M385" i="1"/>
  <c r="M363" i="1"/>
  <c r="K385" i="1"/>
  <c r="P198" i="1"/>
  <c r="P384" i="1"/>
  <c r="P362" i="1"/>
  <c r="J341" i="1" a="1"/>
  <c r="J341" i="1" s="1"/>
  <c r="J200" i="1" s="1"/>
  <c r="J320" i="1" a="1"/>
  <c r="J320" i="1" s="1"/>
  <c r="J177" i="1" a="1"/>
  <c r="J177" i="1" s="1"/>
  <c r="M177" i="1" a="1"/>
  <c r="M177" i="1" s="1"/>
  <c r="M341" i="1" a="1"/>
  <c r="M341" i="1" s="1"/>
  <c r="M200" i="1" s="1"/>
  <c r="M320" i="1" a="1"/>
  <c r="M320" i="1" s="1"/>
  <c r="I385" i="1"/>
  <c r="J385" i="1"/>
  <c r="L202" i="3"/>
  <c r="L340" i="3" a="1"/>
  <c r="L340" i="3" s="1"/>
  <c r="L180" i="3" a="1"/>
  <c r="L180" i="3" s="1"/>
  <c r="L319" i="3" a="1"/>
  <c r="L319" i="3" s="1"/>
  <c r="L362" i="3"/>
  <c r="L383" i="3"/>
  <c r="L158" i="3" a="1"/>
  <c r="L158" i="3" s="1"/>
  <c r="K362" i="3"/>
  <c r="K202" i="3"/>
  <c r="K319" i="3" a="1"/>
  <c r="K319" i="3" s="1"/>
  <c r="K158" i="3" a="1"/>
  <c r="K158" i="3" s="1"/>
  <c r="K340" i="3" a="1"/>
  <c r="K340" i="3" s="1"/>
  <c r="K383" i="3"/>
  <c r="K180" i="3" a="1"/>
  <c r="K180" i="3" s="1"/>
  <c r="L138" i="3" a="1"/>
  <c r="L138" i="3" s="1"/>
  <c r="K138" i="3" a="1"/>
  <c r="K138" i="3" s="1"/>
  <c r="I138" i="3" a="1"/>
  <c r="I138" i="3" s="1"/>
  <c r="J138" i="3" a="1"/>
  <c r="J138" i="3" s="1"/>
  <c r="L241" i="3" a="1"/>
  <c r="L241" i="3" s="1"/>
  <c r="L268" i="3" s="1" a="1"/>
  <c r="L268" i="3" s="1"/>
  <c r="I241" i="3" a="1"/>
  <c r="I241" i="3" s="1"/>
  <c r="I268" i="3" s="1" a="1"/>
  <c r="I268" i="3" s="1"/>
  <c r="K241" i="3" a="1"/>
  <c r="K241" i="3" s="1"/>
  <c r="K268" i="3" s="1" a="1"/>
  <c r="K268" i="3" s="1"/>
  <c r="J241" i="3" a="1"/>
  <c r="J241" i="3" s="1"/>
  <c r="J268" i="3" s="1" a="1"/>
  <c r="J268" i="3" s="1"/>
  <c r="I340" i="3" a="1"/>
  <c r="I340" i="3" s="1"/>
  <c r="I202" i="3"/>
  <c r="I319" i="3" a="1"/>
  <c r="I319" i="3" s="1"/>
  <c r="I180" i="3" a="1"/>
  <c r="I180" i="3" s="1"/>
  <c r="I362" i="3"/>
  <c r="I158" i="3" a="1"/>
  <c r="I158" i="3" s="1"/>
  <c r="I383" i="3"/>
  <c r="J383" i="3"/>
  <c r="J340" i="3" a="1"/>
  <c r="J340" i="3" s="1"/>
  <c r="J180" i="3" a="1"/>
  <c r="J180" i="3" s="1"/>
  <c r="J319" i="3" a="1"/>
  <c r="J319" i="3" s="1"/>
  <c r="J158" i="3" a="1"/>
  <c r="J158" i="3" s="1"/>
  <c r="J362" i="3"/>
  <c r="J202" i="3"/>
  <c r="K246" i="1" a="1"/>
  <c r="K246" i="1" s="1"/>
  <c r="K273" i="1" s="1" a="1"/>
  <c r="K273" i="1" s="1"/>
  <c r="L246" i="1" a="1"/>
  <c r="L246" i="1" s="1"/>
  <c r="L273" i="1" s="1" a="1"/>
  <c r="L273" i="1" s="1"/>
  <c r="J246" i="1" a="1"/>
  <c r="J246" i="1" s="1"/>
  <c r="J273" i="1" s="1" a="1"/>
  <c r="J273" i="1" s="1"/>
  <c r="I246" i="1" a="1"/>
  <c r="I246" i="1" s="1"/>
  <c r="AR778" i="3"/>
  <c r="H383" i="3"/>
  <c r="H340" i="3" a="1"/>
  <c r="H340" i="3" s="1"/>
  <c r="H202" i="3" s="1"/>
  <c r="H319" i="3" a="1"/>
  <c r="H319" i="3" s="1"/>
  <c r="H362" i="3"/>
  <c r="P319" i="3" a="1"/>
  <c r="P319" i="3" s="1"/>
  <c r="Q319" i="3" s="1" a="1"/>
  <c r="Q319" i="3" s="1"/>
  <c r="P180" i="3" a="1"/>
  <c r="P180" i="3" s="1"/>
  <c r="H180" i="3" a="1"/>
  <c r="H180" i="3" s="1"/>
  <c r="P158" i="3" a="1"/>
  <c r="P158" i="3" s="1"/>
  <c r="P137" i="3" a="1"/>
  <c r="P137" i="3" s="1"/>
  <c r="H158" i="3" a="1"/>
  <c r="H158" i="3" s="1"/>
  <c r="AQ779" i="3" a="1"/>
  <c r="AQ779" i="3" s="1"/>
  <c r="AO779" i="3" a="1"/>
  <c r="AO779" i="3" s="1"/>
  <c r="AM779" i="3" a="1"/>
  <c r="AM779" i="3" s="1"/>
  <c r="AK779" i="3" a="1"/>
  <c r="AK779" i="3" s="1"/>
  <c r="AI779" i="3" a="1"/>
  <c r="AI779" i="3" s="1"/>
  <c r="AG779" i="3" a="1"/>
  <c r="AG779" i="3" s="1"/>
  <c r="AE779" i="3" a="1"/>
  <c r="AE779" i="3" s="1"/>
  <c r="AC779" i="3" a="1"/>
  <c r="AC779" i="3" s="1"/>
  <c r="AP779" i="3" a="1"/>
  <c r="AP779" i="3" s="1"/>
  <c r="AN779" i="3" a="1"/>
  <c r="AN779" i="3" s="1"/>
  <c r="AL779" i="3" a="1"/>
  <c r="AL779" i="3" s="1"/>
  <c r="AJ779" i="3" a="1"/>
  <c r="AJ779" i="3" s="1"/>
  <c r="AH779" i="3" a="1"/>
  <c r="AH779" i="3" s="1"/>
  <c r="AF779" i="3" a="1"/>
  <c r="AF779" i="3" s="1"/>
  <c r="AD779" i="3" a="1"/>
  <c r="AD779" i="3" s="1"/>
  <c r="AB779" i="3" a="1"/>
  <c r="AB779" i="3" s="1"/>
  <c r="P339" i="3" a="1"/>
  <c r="P339" i="3" s="1"/>
  <c r="H138" i="3" a="1"/>
  <c r="H138" i="3" s="1"/>
  <c r="G242" i="3"/>
  <c r="P241" i="3" a="1"/>
  <c r="P241" i="3" s="1"/>
  <c r="P268" i="3" s="1" a="1"/>
  <c r="P268" i="3" s="1"/>
  <c r="H241" i="3" a="1"/>
  <c r="H241" i="3" s="1"/>
  <c r="H268" i="3" s="1" a="1"/>
  <c r="H268" i="3" s="1"/>
  <c r="P381" i="3"/>
  <c r="P360" i="3"/>
  <c r="G247" i="1"/>
  <c r="P246" i="1" a="1"/>
  <c r="P246" i="1" s="1"/>
  <c r="P273" i="1" s="1" a="1"/>
  <c r="P273" i="1" s="1"/>
  <c r="H246" i="1" a="1"/>
  <c r="H246" i="1" s="1"/>
  <c r="H273" i="1" s="1" a="1"/>
  <c r="H273" i="1" s="1"/>
  <c r="N363" i="3" l="1"/>
  <c r="N159" i="3" a="1"/>
  <c r="N159" i="3" s="1"/>
  <c r="N160" i="3" s="1"/>
  <c r="N203" i="3"/>
  <c r="N204" i="3" s="1"/>
  <c r="N217" i="3" s="1"/>
  <c r="N181" i="3" a="1"/>
  <c r="N181" i="3" s="1"/>
  <c r="N182" i="3" s="1"/>
  <c r="N384" i="3"/>
  <c r="N320" i="3" a="1"/>
  <c r="N320" i="3" s="1"/>
  <c r="N341" i="3" a="1"/>
  <c r="N341" i="3" s="1"/>
  <c r="M384" i="3"/>
  <c r="M203" i="3"/>
  <c r="M204" i="3" s="1"/>
  <c r="M217" i="3" s="1"/>
  <c r="M363" i="3"/>
  <c r="M159" i="3" a="1"/>
  <c r="M159" i="3" s="1"/>
  <c r="M160" i="3" s="1"/>
  <c r="M181" i="3" a="1"/>
  <c r="M181" i="3" s="1"/>
  <c r="M182" i="3" s="1"/>
  <c r="M341" i="3" a="1"/>
  <c r="M341" i="3" s="1"/>
  <c r="M320" i="3" a="1"/>
  <c r="M320" i="3" s="1"/>
  <c r="M242" i="3" a="1"/>
  <c r="M242" i="3" s="1"/>
  <c r="M269" i="3" s="1" a="1"/>
  <c r="M269" i="3" s="1"/>
  <c r="N242" i="3" a="1"/>
  <c r="N242" i="3" s="1"/>
  <c r="N269" i="3" s="1" a="1"/>
  <c r="N269" i="3" s="1"/>
  <c r="O242" i="3" a="1"/>
  <c r="O242" i="3" s="1"/>
  <c r="O269" i="3" s="1" a="1"/>
  <c r="O269" i="3" s="1"/>
  <c r="O320" i="3" a="1"/>
  <c r="O320" i="3" s="1"/>
  <c r="O159" i="3" a="1"/>
  <c r="O159" i="3" s="1"/>
  <c r="O160" i="3" s="1"/>
  <c r="O341" i="3" a="1"/>
  <c r="O341" i="3" s="1"/>
  <c r="O203" i="3"/>
  <c r="O204" i="3" s="1"/>
  <c r="O217" i="3" s="1"/>
  <c r="O363" i="3"/>
  <c r="O181" i="3" a="1"/>
  <c r="O181" i="3" s="1"/>
  <c r="O182" i="3" s="1"/>
  <c r="O384" i="3"/>
  <c r="L364" i="1"/>
  <c r="J154" i="1" a="1"/>
  <c r="J154" i="1" s="1"/>
  <c r="N386" i="1"/>
  <c r="H386" i="1"/>
  <c r="H364" i="1"/>
  <c r="K154" i="1" a="1"/>
  <c r="K154" i="1" s="1"/>
  <c r="N364" i="1"/>
  <c r="M247" i="1" a="1"/>
  <c r="M247" i="1" s="1"/>
  <c r="M274" i="1" s="1" a="1"/>
  <c r="M274" i="1" s="1"/>
  <c r="O247" i="1" a="1"/>
  <c r="O247" i="1" s="1"/>
  <c r="O274" i="1" s="1" a="1"/>
  <c r="O274" i="1" s="1"/>
  <c r="N247" i="1" a="1"/>
  <c r="N247" i="1" s="1"/>
  <c r="N274" i="1" s="1" a="1"/>
  <c r="N274" i="1" s="1"/>
  <c r="AR783" i="1"/>
  <c r="L154" i="1" a="1"/>
  <c r="L154" i="1" s="1"/>
  <c r="N154" i="1" a="1"/>
  <c r="N154" i="1" s="1"/>
  <c r="H154" i="1" a="1"/>
  <c r="H154" i="1" s="1"/>
  <c r="O364" i="1"/>
  <c r="M154" i="1" a="1"/>
  <c r="M154" i="1" s="1"/>
  <c r="N200" i="1"/>
  <c r="K342" i="1" a="1"/>
  <c r="K342" i="1" s="1"/>
  <c r="K201" i="1" s="1"/>
  <c r="K321" i="1" a="1"/>
  <c r="K321" i="1" s="1"/>
  <c r="K178" i="1" a="1"/>
  <c r="K178" i="1" s="1"/>
  <c r="G135" i="1"/>
  <c r="O134" i="1" a="1"/>
  <c r="O134" i="1" s="1"/>
  <c r="M134" i="1" a="1"/>
  <c r="M134" i="1" s="1"/>
  <c r="N134" i="1" a="1"/>
  <c r="N134" i="1" s="1"/>
  <c r="J134" i="1" a="1"/>
  <c r="J134" i="1" s="1"/>
  <c r="K134" i="1" a="1"/>
  <c r="K134" i="1" s="1"/>
  <c r="L134" i="1" a="1"/>
  <c r="L134" i="1" s="1"/>
  <c r="H134" i="1" a="1"/>
  <c r="H134" i="1" s="1"/>
  <c r="I134" i="1" a="1"/>
  <c r="I134" i="1" s="1"/>
  <c r="O154" i="1" a="1"/>
  <c r="O154" i="1" s="1"/>
  <c r="L386" i="1"/>
  <c r="I321" i="1" a="1"/>
  <c r="I321" i="1" s="1"/>
  <c r="I342" i="1" a="1"/>
  <c r="I342" i="1" s="1"/>
  <c r="I201" i="1" s="1"/>
  <c r="I178" i="1" a="1"/>
  <c r="I178" i="1" s="1"/>
  <c r="M178" i="1" a="1"/>
  <c r="M178" i="1" s="1"/>
  <c r="M321" i="1" a="1"/>
  <c r="M321" i="1" s="1"/>
  <c r="M342" i="1" a="1"/>
  <c r="M342" i="1" s="1"/>
  <c r="M201" i="1" s="1"/>
  <c r="I386" i="1"/>
  <c r="I154" i="1" a="1"/>
  <c r="I154" i="1" s="1"/>
  <c r="O200" i="1"/>
  <c r="K364" i="1"/>
  <c r="AI784" i="1" a="1"/>
  <c r="AI784" i="1" s="1"/>
  <c r="AN784" i="1" a="1"/>
  <c r="AN784" i="1" s="1"/>
  <c r="AJ784" i="1" a="1"/>
  <c r="AJ784" i="1" s="1"/>
  <c r="AK784" i="1" a="1"/>
  <c r="AK784" i="1" s="1"/>
  <c r="AO784" i="1" a="1"/>
  <c r="AO784" i="1" s="1"/>
  <c r="AG784" i="1" a="1"/>
  <c r="AG784" i="1" s="1"/>
  <c r="AH784" i="1" a="1"/>
  <c r="AH784" i="1" s="1"/>
  <c r="P341" i="1" a="1"/>
  <c r="P341" i="1" s="1"/>
  <c r="AM784" i="1" a="1"/>
  <c r="AM784" i="1" s="1"/>
  <c r="AC784" i="1" a="1"/>
  <c r="AC784" i="1" s="1"/>
  <c r="AQ784" i="1" a="1"/>
  <c r="AQ784" i="1" s="1"/>
  <c r="AF784" i="1" a="1"/>
  <c r="AF784" i="1" s="1"/>
  <c r="AB784" i="1" a="1"/>
  <c r="AB784" i="1" s="1"/>
  <c r="AD784" i="1" a="1"/>
  <c r="AD784" i="1" s="1"/>
  <c r="AP784" i="1" a="1"/>
  <c r="AP784" i="1" s="1"/>
  <c r="AL784" i="1" a="1"/>
  <c r="AL784" i="1" s="1"/>
  <c r="AE784" i="1" a="1"/>
  <c r="AE784" i="1" s="1"/>
  <c r="J178" i="1" a="1"/>
  <c r="J178" i="1" s="1"/>
  <c r="J321" i="1" a="1"/>
  <c r="J321" i="1" s="1"/>
  <c r="J342" i="1" a="1"/>
  <c r="J342" i="1" s="1"/>
  <c r="J201" i="1" s="1"/>
  <c r="M386" i="1"/>
  <c r="J364" i="1"/>
  <c r="M364" i="1"/>
  <c r="P199" i="1"/>
  <c r="P363" i="1"/>
  <c r="P385" i="1"/>
  <c r="H178" i="1" a="1"/>
  <c r="H178" i="1" s="1"/>
  <c r="H342" i="1" a="1"/>
  <c r="H342" i="1" s="1"/>
  <c r="P321" i="1" a="1"/>
  <c r="P321" i="1" s="1"/>
  <c r="Q321" i="1" s="1" a="1"/>
  <c r="Q321" i="1" s="1"/>
  <c r="P155" i="1" a="1"/>
  <c r="P155" i="1" s="1"/>
  <c r="P178" i="1" a="1"/>
  <c r="P178" i="1" s="1"/>
  <c r="H321" i="1" a="1"/>
  <c r="H321" i="1" s="1"/>
  <c r="P133" i="1" a="1"/>
  <c r="P133" i="1" s="1"/>
  <c r="O178" i="1" a="1"/>
  <c r="O178" i="1" s="1"/>
  <c r="O342" i="1" a="1"/>
  <c r="O342" i="1" s="1"/>
  <c r="O321" i="1" a="1"/>
  <c r="O321" i="1" s="1"/>
  <c r="I364" i="1"/>
  <c r="K386" i="1"/>
  <c r="J386" i="1"/>
  <c r="L342" i="1" a="1"/>
  <c r="L342" i="1" s="1"/>
  <c r="L201" i="1" s="1"/>
  <c r="L321" i="1" a="1"/>
  <c r="L321" i="1" s="1"/>
  <c r="L178" i="1" a="1"/>
  <c r="L178" i="1" s="1"/>
  <c r="N321" i="1" a="1"/>
  <c r="N321" i="1" s="1"/>
  <c r="N342" i="1" a="1"/>
  <c r="N342" i="1" s="1"/>
  <c r="N201" i="1" s="1"/>
  <c r="N178" i="1" a="1"/>
  <c r="N178" i="1" s="1"/>
  <c r="O386" i="1"/>
  <c r="I341" i="3" a="1"/>
  <c r="I341" i="3" s="1"/>
  <c r="I363" i="3"/>
  <c r="I384" i="3"/>
  <c r="I181" i="3" a="1"/>
  <c r="I181" i="3" s="1"/>
  <c r="I182" i="3" s="1"/>
  <c r="I159" i="3" a="1"/>
  <c r="I159" i="3" s="1"/>
  <c r="I160" i="3" s="1"/>
  <c r="I320" i="3" a="1"/>
  <c r="I320" i="3" s="1"/>
  <c r="I203" i="3"/>
  <c r="I204" i="3" s="1"/>
  <c r="I217" i="3" s="1"/>
  <c r="K320" i="3" a="1"/>
  <c r="K320" i="3" s="1"/>
  <c r="K181" i="3" a="1"/>
  <c r="K181" i="3" s="1"/>
  <c r="K182" i="3" s="1"/>
  <c r="K384" i="3"/>
  <c r="K203" i="3"/>
  <c r="K204" i="3" s="1"/>
  <c r="K217" i="3" s="1"/>
  <c r="K341" i="3" a="1"/>
  <c r="K341" i="3" s="1"/>
  <c r="K159" i="3" a="1"/>
  <c r="K159" i="3" s="1"/>
  <c r="K160" i="3" s="1"/>
  <c r="K363" i="3"/>
  <c r="I242" i="3" a="1"/>
  <c r="I242" i="3" s="1"/>
  <c r="I269" i="3" s="1" a="1"/>
  <c r="I269" i="3" s="1"/>
  <c r="L242" i="3" a="1"/>
  <c r="L242" i="3" s="1"/>
  <c r="L269" i="3" s="1" a="1"/>
  <c r="L269" i="3" s="1"/>
  <c r="K242" i="3" a="1"/>
  <c r="K242" i="3" s="1"/>
  <c r="K269" i="3" s="1" a="1"/>
  <c r="K269" i="3" s="1"/>
  <c r="J242" i="3" a="1"/>
  <c r="J242" i="3" s="1"/>
  <c r="J269" i="3" s="1" a="1"/>
  <c r="J269" i="3" s="1"/>
  <c r="J363" i="3"/>
  <c r="J181" i="3" a="1"/>
  <c r="J181" i="3" s="1"/>
  <c r="J182" i="3" s="1"/>
  <c r="J384" i="3"/>
  <c r="J159" i="3" a="1"/>
  <c r="J159" i="3" s="1"/>
  <c r="J160" i="3" s="1"/>
  <c r="J203" i="3"/>
  <c r="J204" i="3" s="1"/>
  <c r="J217" i="3" s="1"/>
  <c r="J320" i="3" a="1"/>
  <c r="J320" i="3" s="1"/>
  <c r="J341" i="3" a="1"/>
  <c r="J341" i="3" s="1"/>
  <c r="L320" i="3" a="1"/>
  <c r="L320" i="3" s="1"/>
  <c r="L159" i="3" a="1"/>
  <c r="L159" i="3" s="1"/>
  <c r="L160" i="3" s="1"/>
  <c r="L341" i="3" a="1"/>
  <c r="L341" i="3" s="1"/>
  <c r="L203" i="3"/>
  <c r="L204" i="3" s="1"/>
  <c r="L217" i="3" s="1"/>
  <c r="L363" i="3"/>
  <c r="L384" i="3"/>
  <c r="L181" i="3" a="1"/>
  <c r="L181" i="3" s="1"/>
  <c r="L182" i="3" s="1"/>
  <c r="I273" i="1" a="1"/>
  <c r="I273" i="1" s="1"/>
  <c r="I247" i="1" a="1"/>
  <c r="I247" i="1" s="1"/>
  <c r="I274" i="1" s="1" a="1"/>
  <c r="I274" i="1" s="1"/>
  <c r="L247" i="1" a="1"/>
  <c r="L247" i="1" s="1"/>
  <c r="L274" i="1" s="1" a="1"/>
  <c r="L274" i="1" s="1"/>
  <c r="K247" i="1" a="1"/>
  <c r="K247" i="1" s="1"/>
  <c r="K274" i="1" s="1" a="1"/>
  <c r="K274" i="1" s="1"/>
  <c r="J247" i="1" a="1"/>
  <c r="J247" i="1" s="1"/>
  <c r="J274" i="1" s="1" a="1"/>
  <c r="J274" i="1" s="1"/>
  <c r="P361" i="3"/>
  <c r="P382" i="3"/>
  <c r="P201" i="3"/>
  <c r="G243" i="3"/>
  <c r="P242" i="3" a="1"/>
  <c r="P242" i="3" s="1"/>
  <c r="P269" i="3" s="1" a="1"/>
  <c r="P269" i="3" s="1"/>
  <c r="H242" i="3" a="1"/>
  <c r="H242" i="3" s="1"/>
  <c r="H269" i="3" s="1" a="1"/>
  <c r="H269" i="3" s="1"/>
  <c r="AR779" i="3"/>
  <c r="AP780" i="3" a="1"/>
  <c r="AP780" i="3" s="1"/>
  <c r="AN780" i="3" a="1"/>
  <c r="AN780" i="3" s="1"/>
  <c r="AL780" i="3" a="1"/>
  <c r="AL780" i="3" s="1"/>
  <c r="AJ780" i="3" a="1"/>
  <c r="AJ780" i="3" s="1"/>
  <c r="AH780" i="3" a="1"/>
  <c r="AH780" i="3" s="1"/>
  <c r="AF780" i="3" a="1"/>
  <c r="AF780" i="3" s="1"/>
  <c r="AD780" i="3" a="1"/>
  <c r="AD780" i="3" s="1"/>
  <c r="AB780" i="3" a="1"/>
  <c r="AB780" i="3" s="1"/>
  <c r="AQ780" i="3" a="1"/>
  <c r="AQ780" i="3" s="1"/>
  <c r="AO780" i="3" a="1"/>
  <c r="AO780" i="3" s="1"/>
  <c r="AM780" i="3" a="1"/>
  <c r="AM780" i="3" s="1"/>
  <c r="AK780" i="3" a="1"/>
  <c r="AK780" i="3" s="1"/>
  <c r="AI780" i="3" a="1"/>
  <c r="AI780" i="3" s="1"/>
  <c r="AG780" i="3" a="1"/>
  <c r="AG780" i="3" s="1"/>
  <c r="AE780" i="3" a="1"/>
  <c r="AE780" i="3" s="1"/>
  <c r="AC780" i="3" a="1"/>
  <c r="AC780" i="3" s="1"/>
  <c r="P340" i="3" a="1"/>
  <c r="P340" i="3" s="1"/>
  <c r="H384" i="3"/>
  <c r="P320" i="3" a="1"/>
  <c r="P320" i="3" s="1"/>
  <c r="Q320" i="3" s="1" a="1"/>
  <c r="Q320" i="3" s="1"/>
  <c r="H320" i="3" a="1"/>
  <c r="H320" i="3" s="1"/>
  <c r="P384" i="3"/>
  <c r="H341" i="3" a="1"/>
  <c r="H341" i="3" s="1"/>
  <c r="H363" i="3"/>
  <c r="P363" i="3"/>
  <c r="P159" i="3" a="1"/>
  <c r="P159" i="3" s="1"/>
  <c r="H159" i="3" a="1"/>
  <c r="H159" i="3" s="1"/>
  <c r="H160" i="3" s="1"/>
  <c r="P138" i="3" a="1"/>
  <c r="P138" i="3" s="1"/>
  <c r="P181" i="3" a="1"/>
  <c r="P181" i="3" s="1"/>
  <c r="H181" i="3" a="1"/>
  <c r="H181" i="3" s="1"/>
  <c r="H182" i="3" s="1"/>
  <c r="H203" i="3"/>
  <c r="H204" i="3" s="1"/>
  <c r="H217" i="3" s="1"/>
  <c r="H247" i="1" a="1"/>
  <c r="H247" i="1" s="1"/>
  <c r="H274" i="1" s="1" a="1"/>
  <c r="H274" i="1" s="1"/>
  <c r="P247" i="1" a="1"/>
  <c r="P247" i="1" s="1"/>
  <c r="P274" i="1" s="1" a="1"/>
  <c r="P274" i="1" s="1"/>
  <c r="G248" i="1"/>
  <c r="M243" i="3" l="1" a="1"/>
  <c r="M243" i="3" s="1"/>
  <c r="M270" i="3" s="1" a="1"/>
  <c r="M270" i="3" s="1"/>
  <c r="N243" i="3" a="1"/>
  <c r="N243" i="3" s="1"/>
  <c r="N270" i="3" s="1" a="1"/>
  <c r="N270" i="3" s="1"/>
  <c r="O243" i="3" a="1"/>
  <c r="O243" i="3" s="1"/>
  <c r="O270" i="3" s="1" a="1"/>
  <c r="O270" i="3" s="1"/>
  <c r="H155" i="1" a="1"/>
  <c r="H155" i="1" s="1"/>
  <c r="K205" i="3"/>
  <c r="K212" i="3" s="1"/>
  <c r="N205" i="3"/>
  <c r="N212" i="3" s="1"/>
  <c r="M205" i="3"/>
  <c r="M212" i="3" s="1"/>
  <c r="O205" i="3"/>
  <c r="O212" i="3" s="1"/>
  <c r="M183" i="3"/>
  <c r="M211" i="3" s="1"/>
  <c r="N183" i="3"/>
  <c r="N211" i="3" s="1"/>
  <c r="O183" i="3"/>
  <c r="O211" i="3" s="1"/>
  <c r="O216" i="3" s="1"/>
  <c r="O161" i="3"/>
  <c r="O210" i="3" s="1"/>
  <c r="M161" i="3"/>
  <c r="M210" i="3" s="1"/>
  <c r="M216" i="3" s="1"/>
  <c r="N161" i="3"/>
  <c r="N210" i="3" s="1"/>
  <c r="N216" i="3" s="1"/>
  <c r="M365" i="1"/>
  <c r="I387" i="1"/>
  <c r="O365" i="1"/>
  <c r="J155" i="1" a="1"/>
  <c r="J155" i="1" s="1"/>
  <c r="L365" i="1"/>
  <c r="M248" i="1" a="1"/>
  <c r="M248" i="1" s="1"/>
  <c r="M275" i="1" s="1" a="1"/>
  <c r="M275" i="1" s="1"/>
  <c r="N248" i="1" a="1"/>
  <c r="N248" i="1" s="1"/>
  <c r="N275" i="1" s="1" a="1"/>
  <c r="N275" i="1" s="1"/>
  <c r="O248" i="1" a="1"/>
  <c r="O248" i="1" s="1"/>
  <c r="O275" i="1" s="1" a="1"/>
  <c r="O275" i="1" s="1"/>
  <c r="K365" i="1"/>
  <c r="M387" i="1"/>
  <c r="L387" i="1"/>
  <c r="O201" i="1"/>
  <c r="K387" i="1"/>
  <c r="H365" i="1"/>
  <c r="J387" i="1"/>
  <c r="I155" i="1" a="1"/>
  <c r="I155" i="1" s="1"/>
  <c r="K155" i="1" a="1"/>
  <c r="K155" i="1" s="1"/>
  <c r="K322" i="1" a="1"/>
  <c r="K322" i="1" s="1"/>
  <c r="K343" i="1" a="1"/>
  <c r="K343" i="1" s="1"/>
  <c r="K202" i="1" s="1"/>
  <c r="K179" i="1" a="1"/>
  <c r="K179" i="1" s="1"/>
  <c r="O343" i="1" a="1"/>
  <c r="O343" i="1" s="1"/>
  <c r="O179" i="1" a="1"/>
  <c r="O179" i="1" s="1"/>
  <c r="O322" i="1" a="1"/>
  <c r="O322" i="1" s="1"/>
  <c r="J365" i="1"/>
  <c r="AR784" i="1"/>
  <c r="I365" i="1"/>
  <c r="I179" i="1" a="1"/>
  <c r="I179" i="1" s="1"/>
  <c r="I322" i="1" a="1"/>
  <c r="I322" i="1" s="1"/>
  <c r="I343" i="1" a="1"/>
  <c r="I343" i="1" s="1"/>
  <c r="I202" i="1" s="1"/>
  <c r="J179" i="1" a="1"/>
  <c r="J179" i="1" s="1"/>
  <c r="J322" i="1" a="1"/>
  <c r="J322" i="1" s="1"/>
  <c r="J343" i="1" a="1"/>
  <c r="J343" i="1" s="1"/>
  <c r="J202" i="1" s="1"/>
  <c r="G136" i="1"/>
  <c r="O135" i="1" a="1"/>
  <c r="O135" i="1" s="1"/>
  <c r="M135" i="1" a="1"/>
  <c r="M135" i="1" s="1"/>
  <c r="N135" i="1" a="1"/>
  <c r="N135" i="1" s="1"/>
  <c r="L135" i="1" a="1"/>
  <c r="L135" i="1" s="1"/>
  <c r="J135" i="1" a="1"/>
  <c r="J135" i="1" s="1"/>
  <c r="K135" i="1" a="1"/>
  <c r="K135" i="1" s="1"/>
  <c r="I135" i="1" a="1"/>
  <c r="I135" i="1" s="1"/>
  <c r="H135" i="1" a="1"/>
  <c r="H135" i="1" s="1"/>
  <c r="H387" i="1"/>
  <c r="O387" i="1"/>
  <c r="H201" i="1"/>
  <c r="N387" i="1"/>
  <c r="N155" i="1" a="1"/>
  <c r="N155" i="1" s="1"/>
  <c r="L155" i="1" a="1"/>
  <c r="L155" i="1" s="1"/>
  <c r="O155" i="1" a="1"/>
  <c r="O155" i="1" s="1"/>
  <c r="P200" i="1"/>
  <c r="P386" i="1"/>
  <c r="P364" i="1"/>
  <c r="M155" i="1" a="1"/>
  <c r="M155" i="1" s="1"/>
  <c r="H343" i="1" a="1"/>
  <c r="H343" i="1" s="1"/>
  <c r="H202" i="1" s="1"/>
  <c r="P322" i="1" a="1"/>
  <c r="P322" i="1" s="1"/>
  <c r="Q322" i="1" s="1" a="1"/>
  <c r="Q322" i="1" s="1"/>
  <c r="H322" i="1" a="1"/>
  <c r="H322" i="1" s="1"/>
  <c r="H179" i="1" a="1"/>
  <c r="H179" i="1" s="1"/>
  <c r="P179" i="1" a="1"/>
  <c r="P179" i="1" s="1"/>
  <c r="P134" i="1" a="1"/>
  <c r="P134" i="1" s="1"/>
  <c r="P156" i="1" a="1"/>
  <c r="P156" i="1" s="1"/>
  <c r="N322" i="1" a="1"/>
  <c r="N322" i="1" s="1"/>
  <c r="N179" i="1" a="1"/>
  <c r="N179" i="1" s="1"/>
  <c r="N343" i="1" a="1"/>
  <c r="N343" i="1" s="1"/>
  <c r="N365" i="1"/>
  <c r="AH785" i="1" a="1"/>
  <c r="AH785" i="1" s="1"/>
  <c r="AC785" i="1" a="1"/>
  <c r="AC785" i="1" s="1"/>
  <c r="AI785" i="1" a="1"/>
  <c r="AI785" i="1" s="1"/>
  <c r="AB785" i="1" a="1"/>
  <c r="AB785" i="1" s="1"/>
  <c r="AK785" i="1" a="1"/>
  <c r="AK785" i="1" s="1"/>
  <c r="AN785" i="1" a="1"/>
  <c r="AN785" i="1" s="1"/>
  <c r="AP785" i="1" a="1"/>
  <c r="AP785" i="1" s="1"/>
  <c r="AJ785" i="1" a="1"/>
  <c r="AJ785" i="1" s="1"/>
  <c r="AL785" i="1" a="1"/>
  <c r="AL785" i="1" s="1"/>
  <c r="AM785" i="1" a="1"/>
  <c r="AM785" i="1" s="1"/>
  <c r="P342" i="1" a="1"/>
  <c r="P342" i="1" s="1"/>
  <c r="AE785" i="1" a="1"/>
  <c r="AE785" i="1" s="1"/>
  <c r="AF785" i="1" a="1"/>
  <c r="AF785" i="1" s="1"/>
  <c r="AG785" i="1" a="1"/>
  <c r="AG785" i="1" s="1"/>
  <c r="AQ785" i="1" a="1"/>
  <c r="AQ785" i="1" s="1"/>
  <c r="AO785" i="1" a="1"/>
  <c r="AO785" i="1" s="1"/>
  <c r="AD785" i="1" a="1"/>
  <c r="AD785" i="1" s="1"/>
  <c r="L322" i="1" a="1"/>
  <c r="L322" i="1" s="1"/>
  <c r="L179" i="1" a="1"/>
  <c r="L179" i="1" s="1"/>
  <c r="L343" i="1" a="1"/>
  <c r="L343" i="1" s="1"/>
  <c r="L202" i="1" s="1"/>
  <c r="M179" i="1" a="1"/>
  <c r="M179" i="1" s="1"/>
  <c r="M343" i="1" a="1"/>
  <c r="M343" i="1" s="1"/>
  <c r="M322" i="1" a="1"/>
  <c r="M322" i="1" s="1"/>
  <c r="J243" i="3" a="1"/>
  <c r="J243" i="3" s="1"/>
  <c r="J270" i="3" s="1" a="1"/>
  <c r="J270" i="3" s="1"/>
  <c r="L243" i="3" a="1"/>
  <c r="L243" i="3" s="1"/>
  <c r="L270" i="3" s="1" a="1"/>
  <c r="L270" i="3" s="1"/>
  <c r="K243" i="3" a="1"/>
  <c r="K243" i="3" s="1"/>
  <c r="K270" i="3" s="1" a="1"/>
  <c r="K270" i="3" s="1"/>
  <c r="I243" i="3" a="1"/>
  <c r="I243" i="3" s="1"/>
  <c r="I270" i="3" s="1" a="1"/>
  <c r="I270" i="3" s="1"/>
  <c r="K183" i="3"/>
  <c r="K211" i="3" s="1"/>
  <c r="L183" i="3"/>
  <c r="L211" i="3" s="1"/>
  <c r="J183" i="3"/>
  <c r="J211" i="3" s="1"/>
  <c r="I183" i="3"/>
  <c r="I211" i="3" s="1"/>
  <c r="J161" i="3"/>
  <c r="J210" i="3" s="1"/>
  <c r="I161" i="3"/>
  <c r="I210" i="3" s="1"/>
  <c r="K161" i="3"/>
  <c r="K210" i="3" s="1"/>
  <c r="L161" i="3"/>
  <c r="L210" i="3" s="1"/>
  <c r="I248" i="1" a="1"/>
  <c r="I248" i="1" s="1"/>
  <c r="I275" i="1" s="1" a="1"/>
  <c r="I275" i="1" s="1"/>
  <c r="J248" i="1" a="1"/>
  <c r="J248" i="1" s="1"/>
  <c r="J275" i="1" s="1" a="1"/>
  <c r="J275" i="1" s="1"/>
  <c r="L248" i="1" a="1"/>
  <c r="L248" i="1" s="1"/>
  <c r="L275" i="1" s="1" a="1"/>
  <c r="L275" i="1" s="1"/>
  <c r="K248" i="1" a="1"/>
  <c r="K248" i="1" s="1"/>
  <c r="K275" i="1" s="1" a="1"/>
  <c r="K275" i="1" s="1"/>
  <c r="I205" i="3"/>
  <c r="I212" i="3" s="1"/>
  <c r="L205" i="3"/>
  <c r="L212" i="3" s="1"/>
  <c r="J205" i="3"/>
  <c r="J212" i="3" s="1"/>
  <c r="H161" i="3"/>
  <c r="H210" i="3" s="1"/>
  <c r="H205" i="3"/>
  <c r="H212" i="3" s="1"/>
  <c r="P383" i="3"/>
  <c r="P362" i="3"/>
  <c r="AG727" i="3" s="1"/>
  <c r="AP781" i="3" a="1"/>
  <c r="AP781" i="3" s="1"/>
  <c r="AN781" i="3" a="1"/>
  <c r="AN781" i="3" s="1"/>
  <c r="AL781" i="3" a="1"/>
  <c r="AL781" i="3" s="1"/>
  <c r="AJ781" i="3" a="1"/>
  <c r="AJ781" i="3" s="1"/>
  <c r="AH781" i="3" a="1"/>
  <c r="AH781" i="3" s="1"/>
  <c r="AF781" i="3" a="1"/>
  <c r="AF781" i="3" s="1"/>
  <c r="AD781" i="3" a="1"/>
  <c r="AD781" i="3" s="1"/>
  <c r="AB781" i="3" a="1"/>
  <c r="AB781" i="3" s="1"/>
  <c r="AQ781" i="3" a="1"/>
  <c r="AQ781" i="3" s="1"/>
  <c r="AO781" i="3" a="1"/>
  <c r="AO781" i="3" s="1"/>
  <c r="AM781" i="3" a="1"/>
  <c r="AM781" i="3" s="1"/>
  <c r="AK781" i="3" a="1"/>
  <c r="AK781" i="3" s="1"/>
  <c r="AI781" i="3" a="1"/>
  <c r="AI781" i="3" s="1"/>
  <c r="AG781" i="3" a="1"/>
  <c r="AG781" i="3" s="1"/>
  <c r="AE781" i="3" a="1"/>
  <c r="AE781" i="3" s="1"/>
  <c r="AC781" i="3" a="1"/>
  <c r="AC781" i="3" s="1"/>
  <c r="P341" i="3" a="1"/>
  <c r="P341" i="3" s="1"/>
  <c r="P203" i="3"/>
  <c r="P182" i="3"/>
  <c r="H183" i="3"/>
  <c r="H211" i="3" s="1"/>
  <c r="P202" i="3"/>
  <c r="AR780" i="3"/>
  <c r="P243" i="3" a="1"/>
  <c r="P243" i="3" s="1"/>
  <c r="P270" i="3" s="1" a="1"/>
  <c r="P270" i="3" s="1"/>
  <c r="H243" i="3" a="1"/>
  <c r="H243" i="3" s="1"/>
  <c r="H270" i="3" s="1" a="1"/>
  <c r="H270" i="3" s="1"/>
  <c r="G244" i="3"/>
  <c r="H248" i="1" a="1"/>
  <c r="H248" i="1" s="1"/>
  <c r="H275" i="1" s="1" a="1"/>
  <c r="H275" i="1" s="1"/>
  <c r="P248" i="1" a="1"/>
  <c r="P248" i="1" s="1"/>
  <c r="P275" i="1" s="1" a="1"/>
  <c r="P275" i="1" s="1"/>
  <c r="G249" i="1"/>
  <c r="M244" i="3" l="1" a="1"/>
  <c r="M244" i="3" s="1"/>
  <c r="M271" i="3" s="1" a="1"/>
  <c r="M271" i="3" s="1"/>
  <c r="N244" i="3" a="1"/>
  <c r="N244" i="3" s="1"/>
  <c r="N271" i="3" s="1" a="1"/>
  <c r="N271" i="3" s="1"/>
  <c r="O244" i="3" a="1"/>
  <c r="O244" i="3" s="1"/>
  <c r="O271" i="3" s="1" a="1"/>
  <c r="O271" i="3" s="1"/>
  <c r="I366" i="1"/>
  <c r="H388" i="1"/>
  <c r="O156" i="1" a="1"/>
  <c r="O156" i="1" s="1"/>
  <c r="K216" i="3"/>
  <c r="J156" i="1" a="1"/>
  <c r="J156" i="1" s="1"/>
  <c r="L156" i="1" a="1"/>
  <c r="L156" i="1" s="1"/>
  <c r="N156" i="1" a="1"/>
  <c r="N156" i="1" s="1"/>
  <c r="M249" i="1" a="1"/>
  <c r="M249" i="1" s="1"/>
  <c r="M276" i="1" s="1" a="1"/>
  <c r="M276" i="1" s="1"/>
  <c r="N249" i="1" a="1"/>
  <c r="N249" i="1" s="1"/>
  <c r="N276" i="1" s="1" a="1"/>
  <c r="N276" i="1" s="1"/>
  <c r="O249" i="1" a="1"/>
  <c r="O249" i="1" s="1"/>
  <c r="O276" i="1" s="1" a="1"/>
  <c r="O276" i="1" s="1"/>
  <c r="L366" i="1"/>
  <c r="N388" i="1"/>
  <c r="J388" i="1"/>
  <c r="O388" i="1"/>
  <c r="M388" i="1"/>
  <c r="K388" i="1"/>
  <c r="M366" i="1"/>
  <c r="H366" i="1"/>
  <c r="I388" i="1"/>
  <c r="K156" i="1" a="1"/>
  <c r="K156" i="1" s="1"/>
  <c r="I156" i="1" a="1"/>
  <c r="I156" i="1" s="1"/>
  <c r="N366" i="1"/>
  <c r="J323" i="1" a="1"/>
  <c r="J323" i="1" s="1"/>
  <c r="J344" i="1" a="1"/>
  <c r="J344" i="1" s="1"/>
  <c r="J203" i="1" s="1"/>
  <c r="J157" i="1" a="1"/>
  <c r="J157" i="1" s="1"/>
  <c r="J367" i="1"/>
  <c r="J389" i="1"/>
  <c r="J180" i="1" a="1"/>
  <c r="J180" i="1" s="1"/>
  <c r="O157" i="1" a="1"/>
  <c r="O157" i="1" s="1"/>
  <c r="O344" i="1" a="1"/>
  <c r="O344" i="1" s="1"/>
  <c r="O203" i="1" s="1"/>
  <c r="O367" i="1"/>
  <c r="O389" i="1"/>
  <c r="O323" i="1" a="1"/>
  <c r="O323" i="1" s="1"/>
  <c r="O180" i="1" a="1"/>
  <c r="O180" i="1" s="1"/>
  <c r="O202" i="1"/>
  <c r="K366" i="1"/>
  <c r="P201" i="1"/>
  <c r="P365" i="1"/>
  <c r="P387" i="1"/>
  <c r="M156" i="1" a="1"/>
  <c r="M156" i="1" s="1"/>
  <c r="L388" i="1"/>
  <c r="N202" i="1"/>
  <c r="H156" i="1" a="1"/>
  <c r="H156" i="1" s="1"/>
  <c r="H323" i="1" a="1"/>
  <c r="H323" i="1" s="1"/>
  <c r="H344" i="1" a="1"/>
  <c r="H344" i="1" s="1"/>
  <c r="H203" i="1" s="1"/>
  <c r="P323" i="1" a="1"/>
  <c r="P323" i="1" s="1"/>
  <c r="Q323" i="1" s="1" a="1"/>
  <c r="Q323" i="1" s="1"/>
  <c r="P157" i="1" a="1"/>
  <c r="P157" i="1" s="1"/>
  <c r="H180" i="1" a="1"/>
  <c r="H180" i="1" s="1"/>
  <c r="P135" i="1" a="1"/>
  <c r="P135" i="1" s="1"/>
  <c r="P180" i="1" a="1"/>
  <c r="P180" i="1" s="1"/>
  <c r="H157" i="1" a="1"/>
  <c r="H157" i="1" s="1"/>
  <c r="H367" i="1"/>
  <c r="H389" i="1"/>
  <c r="L323" i="1" a="1"/>
  <c r="L323" i="1" s="1"/>
  <c r="L389" i="1"/>
  <c r="L344" i="1" a="1"/>
  <c r="L344" i="1" s="1"/>
  <c r="L203" i="1" s="1"/>
  <c r="L367" i="1"/>
  <c r="L180" i="1" a="1"/>
  <c r="L180" i="1" s="1"/>
  <c r="L157" i="1" a="1"/>
  <c r="L157" i="1" s="1"/>
  <c r="G137" i="1"/>
  <c r="G138" i="1" s="1"/>
  <c r="M136" i="1" a="1"/>
  <c r="M136" i="1" s="1"/>
  <c r="M204" i="1" s="1"/>
  <c r="N136" i="1" a="1"/>
  <c r="N136" i="1" s="1"/>
  <c r="N204" i="1" s="1"/>
  <c r="O136" i="1" a="1"/>
  <c r="O136" i="1" s="1"/>
  <c r="O204" i="1" s="1"/>
  <c r="I136" i="1" a="1"/>
  <c r="I136" i="1" s="1"/>
  <c r="I204" i="1" s="1"/>
  <c r="K136" i="1" a="1"/>
  <c r="K136" i="1" s="1"/>
  <c r="K204" i="1" s="1"/>
  <c r="L136" i="1" a="1"/>
  <c r="L136" i="1" s="1"/>
  <c r="L204" i="1" s="1"/>
  <c r="J136" i="1" a="1"/>
  <c r="J136" i="1" s="1"/>
  <c r="J204" i="1" s="1"/>
  <c r="H136" i="1" a="1"/>
  <c r="H136" i="1" s="1"/>
  <c r="I180" i="1" a="1"/>
  <c r="I180" i="1" s="1"/>
  <c r="I323" i="1" a="1"/>
  <c r="I323" i="1" s="1"/>
  <c r="I344" i="1" a="1"/>
  <c r="I344" i="1" s="1"/>
  <c r="I203" i="1" s="1"/>
  <c r="I157" i="1" a="1"/>
  <c r="I157" i="1" s="1"/>
  <c r="I367" i="1"/>
  <c r="I389" i="1"/>
  <c r="N323" i="1" a="1"/>
  <c r="N323" i="1" s="1"/>
  <c r="N367" i="1"/>
  <c r="N344" i="1" a="1"/>
  <c r="N344" i="1" s="1"/>
  <c r="N203" i="1" s="1"/>
  <c r="N389" i="1"/>
  <c r="N180" i="1" a="1"/>
  <c r="N180" i="1" s="1"/>
  <c r="N157" i="1" a="1"/>
  <c r="N157" i="1" s="1"/>
  <c r="J366" i="1"/>
  <c r="O366" i="1"/>
  <c r="M202" i="1"/>
  <c r="AR785" i="1"/>
  <c r="AL786" i="1" a="1"/>
  <c r="AL786" i="1" s="1"/>
  <c r="AB786" i="1" a="1"/>
  <c r="AB786" i="1" s="1"/>
  <c r="AI786" i="1" a="1"/>
  <c r="AI786" i="1" s="1"/>
  <c r="AD786" i="1" a="1"/>
  <c r="AD786" i="1" s="1"/>
  <c r="AN786" i="1" a="1"/>
  <c r="AN786" i="1" s="1"/>
  <c r="AJ786" i="1" a="1"/>
  <c r="AJ786" i="1" s="1"/>
  <c r="AG786" i="1" a="1"/>
  <c r="AG786" i="1" s="1"/>
  <c r="AE786" i="1" a="1"/>
  <c r="AE786" i="1" s="1"/>
  <c r="AM786" i="1" a="1"/>
  <c r="AM786" i="1" s="1"/>
  <c r="AO786" i="1" a="1"/>
  <c r="AO786" i="1" s="1"/>
  <c r="AQ786" i="1" a="1"/>
  <c r="AQ786" i="1" s="1"/>
  <c r="AP786" i="1" a="1"/>
  <c r="AP786" i="1" s="1"/>
  <c r="AK786" i="1" a="1"/>
  <c r="AK786" i="1" s="1"/>
  <c r="AF786" i="1" a="1"/>
  <c r="AF786" i="1" s="1"/>
  <c r="AH786" i="1" a="1"/>
  <c r="AH786" i="1" s="1"/>
  <c r="P343" i="1" a="1"/>
  <c r="P343" i="1" s="1"/>
  <c r="AC786" i="1" a="1"/>
  <c r="AC786" i="1" s="1"/>
  <c r="K389" i="1"/>
  <c r="K344" i="1" a="1"/>
  <c r="K344" i="1" s="1"/>
  <c r="K203" i="1" s="1"/>
  <c r="K323" i="1" a="1"/>
  <c r="K323" i="1" s="1"/>
  <c r="K157" i="1" a="1"/>
  <c r="K157" i="1" s="1"/>
  <c r="K367" i="1"/>
  <c r="K180" i="1" a="1"/>
  <c r="K180" i="1" s="1"/>
  <c r="M389" i="1"/>
  <c r="M367" i="1"/>
  <c r="M157" i="1" a="1"/>
  <c r="M157" i="1" s="1"/>
  <c r="M344" i="1" a="1"/>
  <c r="M344" i="1" s="1"/>
  <c r="M203" i="1" s="1"/>
  <c r="M323" i="1" a="1"/>
  <c r="M323" i="1" s="1"/>
  <c r="M180" i="1" a="1"/>
  <c r="M180" i="1" s="1"/>
  <c r="L216" i="3"/>
  <c r="J244" i="3" a="1"/>
  <c r="J244" i="3" s="1"/>
  <c r="J271" i="3" s="1" a="1"/>
  <c r="J271" i="3" s="1"/>
  <c r="K244" i="3" a="1"/>
  <c r="K244" i="3" s="1"/>
  <c r="K271" i="3" s="1" a="1"/>
  <c r="K271" i="3" s="1"/>
  <c r="I244" i="3" a="1"/>
  <c r="I244" i="3" s="1"/>
  <c r="I271" i="3" s="1" a="1"/>
  <c r="I271" i="3" s="1"/>
  <c r="L244" i="3" a="1"/>
  <c r="L244" i="3" s="1"/>
  <c r="L271" i="3" s="1" a="1"/>
  <c r="L271" i="3" s="1"/>
  <c r="J216" i="3"/>
  <c r="H216" i="3"/>
  <c r="I216" i="3"/>
  <c r="L249" i="1" a="1"/>
  <c r="L249" i="1" s="1"/>
  <c r="L276" i="1" s="1" a="1"/>
  <c r="L276" i="1" s="1"/>
  <c r="J249" i="1" a="1"/>
  <c r="J249" i="1" s="1"/>
  <c r="J276" i="1" s="1" a="1"/>
  <c r="J276" i="1" s="1"/>
  <c r="K249" i="1" a="1"/>
  <c r="K249" i="1" s="1"/>
  <c r="K276" i="1" s="1" a="1"/>
  <c r="K276" i="1" s="1"/>
  <c r="I249" i="1" a="1"/>
  <c r="I249" i="1" s="1"/>
  <c r="I276" i="1" s="1" a="1"/>
  <c r="I276" i="1" s="1"/>
  <c r="P204" i="3"/>
  <c r="P244" i="3" a="1"/>
  <c r="P244" i="3" s="1"/>
  <c r="P271" i="3" s="1" a="1"/>
  <c r="P271" i="3" s="1"/>
  <c r="H244" i="3" a="1"/>
  <c r="H244" i="3" s="1"/>
  <c r="H271" i="3" s="1" a="1"/>
  <c r="H271" i="3" s="1"/>
  <c r="G245" i="3"/>
  <c r="AR781" i="3"/>
  <c r="P249" i="1" a="1"/>
  <c r="P249" i="1" s="1"/>
  <c r="P276" i="1" s="1" a="1"/>
  <c r="P276" i="1" s="1"/>
  <c r="G250" i="1"/>
  <c r="H249" i="1" a="1"/>
  <c r="H249" i="1" s="1"/>
  <c r="H276" i="1" s="1" a="1"/>
  <c r="H276" i="1" s="1"/>
  <c r="O245" i="3" l="1" a="1"/>
  <c r="O245" i="3" s="1"/>
  <c r="O272" i="3" s="1" a="1"/>
  <c r="O272" i="3" s="1"/>
  <c r="M245" i="3" a="1"/>
  <c r="M245" i="3" s="1"/>
  <c r="M272" i="3" s="1" a="1"/>
  <c r="M272" i="3" s="1"/>
  <c r="N245" i="3" a="1"/>
  <c r="N245" i="3" s="1"/>
  <c r="N272" i="3" s="1" a="1"/>
  <c r="N272" i="3" s="1"/>
  <c r="O213" i="3"/>
  <c r="M213" i="3"/>
  <c r="N213" i="3"/>
  <c r="J138" i="1" a="1"/>
  <c r="J138" i="1" s="1"/>
  <c r="G139" i="1"/>
  <c r="I138" i="1" a="1"/>
  <c r="I138" i="1" s="1"/>
  <c r="H138" i="1" a="1"/>
  <c r="H138" i="1" s="1"/>
  <c r="M138" i="1" a="1"/>
  <c r="M138" i="1" s="1"/>
  <c r="L138" i="1" a="1"/>
  <c r="L138" i="1" s="1"/>
  <c r="K138" i="1" a="1"/>
  <c r="K138" i="1" s="1"/>
  <c r="N138" i="1" a="1"/>
  <c r="N138" i="1" s="1"/>
  <c r="O138" i="1" a="1"/>
  <c r="O138" i="1" s="1"/>
  <c r="M250" i="1" a="1"/>
  <c r="M250" i="1" s="1"/>
  <c r="M277" i="1" s="1" a="1"/>
  <c r="M277" i="1" s="1"/>
  <c r="N250" i="1" a="1"/>
  <c r="N250" i="1" s="1"/>
  <c r="N277" i="1" s="1" a="1"/>
  <c r="N277" i="1" s="1"/>
  <c r="O250" i="1" a="1"/>
  <c r="O250" i="1" s="1"/>
  <c r="O277" i="1" s="1" a="1"/>
  <c r="O277" i="1" s="1"/>
  <c r="H324" i="1" a="1"/>
  <c r="H324" i="1" s="1"/>
  <c r="H390" i="1"/>
  <c r="P368" i="1"/>
  <c r="H181" i="1" a="1"/>
  <c r="H181" i="1" s="1"/>
  <c r="P390" i="1"/>
  <c r="P324" i="1" a="1"/>
  <c r="P324" i="1" s="1"/>
  <c r="Q324" i="1" s="1" a="1"/>
  <c r="Q324" i="1" s="1"/>
  <c r="H345" i="1" a="1"/>
  <c r="H345" i="1" s="1"/>
  <c r="P158" i="1" a="1"/>
  <c r="P158" i="1" s="1"/>
  <c r="H204" i="1"/>
  <c r="H158" i="1" a="1"/>
  <c r="H158" i="1" s="1"/>
  <c r="P136" i="1" a="1"/>
  <c r="P136" i="1" s="1"/>
  <c r="P204" i="1" s="1"/>
  <c r="H368" i="1"/>
  <c r="P181" i="1" a="1"/>
  <c r="P181" i="1" s="1"/>
  <c r="I181" i="1" a="1"/>
  <c r="I181" i="1" s="1"/>
  <c r="I158" i="1" a="1"/>
  <c r="I158" i="1" s="1"/>
  <c r="I368" i="1"/>
  <c r="I324" i="1" a="1"/>
  <c r="I324" i="1" s="1"/>
  <c r="I345" i="1" a="1"/>
  <c r="I345" i="1" s="1"/>
  <c r="I390" i="1"/>
  <c r="M137" i="1" a="1"/>
  <c r="M137" i="1" s="1"/>
  <c r="O137" i="1" a="1"/>
  <c r="O137" i="1" s="1"/>
  <c r="N137" i="1" a="1"/>
  <c r="N137" i="1" s="1"/>
  <c r="H137" i="1" a="1"/>
  <c r="H137" i="1" s="1"/>
  <c r="K137" i="1" a="1"/>
  <c r="K137" i="1" s="1"/>
  <c r="I137" i="1" a="1"/>
  <c r="I137" i="1" s="1"/>
  <c r="J137" i="1" a="1"/>
  <c r="J137" i="1" s="1"/>
  <c r="L137" i="1" a="1"/>
  <c r="L137" i="1" s="1"/>
  <c r="J345" i="1" a="1"/>
  <c r="J345" i="1" s="1"/>
  <c r="J158" i="1" a="1"/>
  <c r="J158" i="1" s="1"/>
  <c r="J368" i="1"/>
  <c r="J181" i="1" a="1"/>
  <c r="J181" i="1" s="1"/>
  <c r="J390" i="1"/>
  <c r="J324" i="1" a="1"/>
  <c r="J324" i="1" s="1"/>
  <c r="O345" i="1" a="1"/>
  <c r="O345" i="1" s="1"/>
  <c r="O368" i="1"/>
  <c r="O390" i="1"/>
  <c r="O324" i="1" a="1"/>
  <c r="O324" i="1" s="1"/>
  <c r="O158" i="1" a="1"/>
  <c r="O158" i="1" s="1"/>
  <c r="O181" i="1" a="1"/>
  <c r="O181" i="1" s="1"/>
  <c r="AJ787" i="1" a="1"/>
  <c r="AJ787" i="1" s="1"/>
  <c r="AE787" i="1" a="1"/>
  <c r="AE787" i="1" s="1"/>
  <c r="AN787" i="1" a="1"/>
  <c r="AN787" i="1" s="1"/>
  <c r="AD787" i="1" a="1"/>
  <c r="AD787" i="1" s="1"/>
  <c r="AK787" i="1" a="1"/>
  <c r="AK787" i="1" s="1"/>
  <c r="AP787" i="1" a="1"/>
  <c r="AP787" i="1" s="1"/>
  <c r="AO787" i="1" a="1"/>
  <c r="AO787" i="1" s="1"/>
  <c r="AL787" i="1" a="1"/>
  <c r="AL787" i="1" s="1"/>
  <c r="AI787" i="1" a="1"/>
  <c r="AI787" i="1" s="1"/>
  <c r="AH787" i="1" a="1"/>
  <c r="AH787" i="1" s="1"/>
  <c r="AQ787" i="1" a="1"/>
  <c r="AQ787" i="1" s="1"/>
  <c r="AB787" i="1" a="1"/>
  <c r="AB787" i="1" s="1"/>
  <c r="AG787" i="1" a="1"/>
  <c r="AG787" i="1" s="1"/>
  <c r="P344" i="1" a="1"/>
  <c r="P344" i="1" s="1"/>
  <c r="AF787" i="1" a="1"/>
  <c r="AF787" i="1" s="1"/>
  <c r="AC787" i="1" a="1"/>
  <c r="AC787" i="1" s="1"/>
  <c r="AM787" i="1" a="1"/>
  <c r="AM787" i="1" s="1"/>
  <c r="AR786" i="1"/>
  <c r="P202" i="1"/>
  <c r="P366" i="1"/>
  <c r="P388" i="1"/>
  <c r="L324" i="1" a="1"/>
  <c r="L324" i="1" s="1"/>
  <c r="L345" i="1" a="1"/>
  <c r="L345" i="1" s="1"/>
  <c r="L368" i="1"/>
  <c r="L158" i="1" a="1"/>
  <c r="L158" i="1" s="1"/>
  <c r="L181" i="1" a="1"/>
  <c r="L181" i="1" s="1"/>
  <c r="L390" i="1"/>
  <c r="N368" i="1"/>
  <c r="N158" i="1" a="1"/>
  <c r="N158" i="1" s="1"/>
  <c r="N181" i="1" a="1"/>
  <c r="N181" i="1" s="1"/>
  <c r="N324" i="1" a="1"/>
  <c r="N324" i="1" s="1"/>
  <c r="N390" i="1"/>
  <c r="N345" i="1" a="1"/>
  <c r="N345" i="1" s="1"/>
  <c r="K368" i="1"/>
  <c r="K324" i="1" a="1"/>
  <c r="K324" i="1" s="1"/>
  <c r="K390" i="1"/>
  <c r="K158" i="1" a="1"/>
  <c r="K158" i="1" s="1"/>
  <c r="K181" i="1" a="1"/>
  <c r="K181" i="1" s="1"/>
  <c r="K345" i="1" a="1"/>
  <c r="K345" i="1" s="1"/>
  <c r="M181" i="1" a="1"/>
  <c r="M181" i="1" s="1"/>
  <c r="M324" i="1" a="1"/>
  <c r="M324" i="1" s="1"/>
  <c r="M390" i="1"/>
  <c r="M158" i="1" a="1"/>
  <c r="M158" i="1" s="1"/>
  <c r="M345" i="1" a="1"/>
  <c r="M345" i="1" s="1"/>
  <c r="M368" i="1"/>
  <c r="K245" i="3" a="1"/>
  <c r="K245" i="3" s="1"/>
  <c r="K272" i="3" s="1" a="1"/>
  <c r="K272" i="3" s="1"/>
  <c r="J245" i="3" a="1"/>
  <c r="J245" i="3" s="1"/>
  <c r="J272" i="3" s="1" a="1"/>
  <c r="J272" i="3" s="1"/>
  <c r="I245" i="3" a="1"/>
  <c r="I245" i="3" s="1"/>
  <c r="I272" i="3" s="1" a="1"/>
  <c r="I272" i="3" s="1"/>
  <c r="L245" i="3" a="1"/>
  <c r="L245" i="3" s="1"/>
  <c r="L272" i="3" s="1" a="1"/>
  <c r="L272" i="3" s="1"/>
  <c r="K213" i="3"/>
  <c r="K250" i="1" a="1"/>
  <c r="K250" i="1" s="1"/>
  <c r="K277" i="1" s="1" a="1"/>
  <c r="K277" i="1" s="1"/>
  <c r="J250" i="1" a="1"/>
  <c r="J250" i="1" s="1"/>
  <c r="J277" i="1" s="1" a="1"/>
  <c r="J277" i="1" s="1"/>
  <c r="I250" i="1" a="1"/>
  <c r="I250" i="1" s="1"/>
  <c r="I277" i="1" s="1" a="1"/>
  <c r="I277" i="1" s="1"/>
  <c r="L250" i="1" a="1"/>
  <c r="L250" i="1" s="1"/>
  <c r="L277" i="1" s="1" a="1"/>
  <c r="L277" i="1" s="1"/>
  <c r="I213" i="3"/>
  <c r="J213" i="3"/>
  <c r="L213" i="3"/>
  <c r="H213" i="3"/>
  <c r="G246" i="3"/>
  <c r="P245" i="3" a="1"/>
  <c r="P245" i="3" s="1"/>
  <c r="P272" i="3" s="1" a="1"/>
  <c r="P272" i="3" s="1"/>
  <c r="H245" i="3" a="1"/>
  <c r="H245" i="3" s="1"/>
  <c r="H272" i="3" s="1" a="1"/>
  <c r="H272" i="3" s="1"/>
  <c r="P250" i="1" a="1"/>
  <c r="P250" i="1" s="1"/>
  <c r="P277" i="1" s="1" a="1"/>
  <c r="P277" i="1" s="1"/>
  <c r="G251" i="1"/>
  <c r="H250" i="1" a="1"/>
  <c r="H250" i="1" s="1"/>
  <c r="H277" i="1" s="1" a="1"/>
  <c r="H277" i="1" s="1"/>
  <c r="M246" i="3" l="1" a="1"/>
  <c r="M246" i="3" s="1"/>
  <c r="M273" i="3" s="1" a="1"/>
  <c r="M273" i="3" s="1"/>
  <c r="N246" i="3" a="1"/>
  <c r="N246" i="3" s="1"/>
  <c r="N273" i="3" s="1" a="1"/>
  <c r="N273" i="3" s="1"/>
  <c r="O246" i="3" a="1"/>
  <c r="O246" i="3" s="1"/>
  <c r="O273" i="3" s="1" a="1"/>
  <c r="O273" i="3" s="1"/>
  <c r="K391" i="1"/>
  <c r="M391" i="1"/>
  <c r="N206" i="1"/>
  <c r="N392" i="1"/>
  <c r="H392" i="1"/>
  <c r="P392" i="1"/>
  <c r="L391" i="1"/>
  <c r="H391" i="1"/>
  <c r="K206" i="1"/>
  <c r="K392" i="1"/>
  <c r="I206" i="1"/>
  <c r="I392" i="1"/>
  <c r="J391" i="1"/>
  <c r="N391" i="1"/>
  <c r="L392" i="1"/>
  <c r="L206" i="1"/>
  <c r="I391" i="1"/>
  <c r="O391" i="1"/>
  <c r="O206" i="1"/>
  <c r="O392" i="1"/>
  <c r="M206" i="1"/>
  <c r="M392" i="1"/>
  <c r="J206" i="1"/>
  <c r="J392" i="1"/>
  <c r="L346" i="1" a="1"/>
  <c r="L346" i="1" s="1"/>
  <c r="L205" i="1" s="1"/>
  <c r="L369" i="1"/>
  <c r="H346" i="1" a="1"/>
  <c r="H346" i="1" s="1"/>
  <c r="H205" i="1" s="1"/>
  <c r="H369" i="1"/>
  <c r="N347" i="1" a="1"/>
  <c r="N347" i="1" s="1"/>
  <c r="N370" i="1"/>
  <c r="H347" i="1" a="1"/>
  <c r="H347" i="1" s="1"/>
  <c r="H370" i="1"/>
  <c r="P370" i="1"/>
  <c r="J346" i="1" a="1"/>
  <c r="J346" i="1" s="1"/>
  <c r="J205" i="1" s="1"/>
  <c r="J369" i="1"/>
  <c r="N346" i="1" a="1"/>
  <c r="N346" i="1" s="1"/>
  <c r="N205" i="1" s="1"/>
  <c r="N369" i="1"/>
  <c r="K347" i="1" a="1"/>
  <c r="K347" i="1" s="1"/>
  <c r="K370" i="1"/>
  <c r="I347" i="1" a="1"/>
  <c r="I347" i="1" s="1"/>
  <c r="I370" i="1"/>
  <c r="I346" i="1" a="1"/>
  <c r="I346" i="1" s="1"/>
  <c r="I205" i="1" s="1"/>
  <c r="I369" i="1"/>
  <c r="O346" i="1" a="1"/>
  <c r="O346" i="1" s="1"/>
  <c r="O205" i="1" s="1"/>
  <c r="O369" i="1"/>
  <c r="L347" i="1" a="1"/>
  <c r="L347" i="1" s="1"/>
  <c r="L370" i="1"/>
  <c r="K346" i="1" a="1"/>
  <c r="K346" i="1" s="1"/>
  <c r="K205" i="1" s="1"/>
  <c r="K369" i="1"/>
  <c r="M346" i="1" a="1"/>
  <c r="M346" i="1" s="1"/>
  <c r="M205" i="1" s="1"/>
  <c r="M369" i="1"/>
  <c r="O347" i="1" a="1"/>
  <c r="O347" i="1" s="1"/>
  <c r="O370" i="1"/>
  <c r="M347" i="1" a="1"/>
  <c r="M347" i="1" s="1"/>
  <c r="M370" i="1"/>
  <c r="J347" i="1" a="1"/>
  <c r="J347" i="1" s="1"/>
  <c r="J370" i="1"/>
  <c r="L159" i="1" a="1"/>
  <c r="L159" i="1" s="1"/>
  <c r="L182" i="1" a="1"/>
  <c r="L182" i="1" s="1"/>
  <c r="H159" i="1" a="1"/>
  <c r="H159" i="1" s="1"/>
  <c r="P159" i="1" a="1"/>
  <c r="P159" i="1" s="1"/>
  <c r="H182" i="1" a="1"/>
  <c r="H182" i="1" s="1"/>
  <c r="P182" i="1" a="1"/>
  <c r="P182" i="1" s="1"/>
  <c r="N160" i="1" a="1"/>
  <c r="N160" i="1" s="1"/>
  <c r="N183" i="1" a="1"/>
  <c r="N183" i="1" s="1"/>
  <c r="P160" i="1" a="1"/>
  <c r="P160" i="1" s="1"/>
  <c r="H160" i="1" a="1"/>
  <c r="H160" i="1" s="1"/>
  <c r="P138" i="1" a="1"/>
  <c r="P138" i="1" s="1"/>
  <c r="P206" i="1" s="1"/>
  <c r="P183" i="1" a="1"/>
  <c r="P183" i="1" s="1"/>
  <c r="H206" i="1"/>
  <c r="H183" i="1" a="1"/>
  <c r="H183" i="1" s="1"/>
  <c r="J159" i="1" a="1"/>
  <c r="J159" i="1" s="1"/>
  <c r="J182" i="1" a="1"/>
  <c r="J182" i="1" s="1"/>
  <c r="N182" i="1" a="1"/>
  <c r="N182" i="1" s="1"/>
  <c r="N159" i="1" a="1"/>
  <c r="N159" i="1" s="1"/>
  <c r="K160" i="1" a="1"/>
  <c r="K160" i="1" s="1"/>
  <c r="K183" i="1" a="1"/>
  <c r="K183" i="1" s="1"/>
  <c r="I183" i="1" a="1"/>
  <c r="I183" i="1" s="1"/>
  <c r="I160" i="1" a="1"/>
  <c r="I160" i="1" s="1"/>
  <c r="I159" i="1" a="1"/>
  <c r="I159" i="1" s="1"/>
  <c r="I182" i="1" a="1"/>
  <c r="I182" i="1" s="1"/>
  <c r="O159" i="1" a="1"/>
  <c r="O159" i="1" s="1"/>
  <c r="O182" i="1" a="1"/>
  <c r="O182" i="1" s="1"/>
  <c r="L160" i="1" a="1"/>
  <c r="L160" i="1" s="1"/>
  <c r="L183" i="1" a="1"/>
  <c r="L183" i="1" s="1"/>
  <c r="H139" i="1" a="1"/>
  <c r="H139" i="1" s="1"/>
  <c r="K139" i="1" a="1"/>
  <c r="K139" i="1" s="1"/>
  <c r="K393" i="1" s="1"/>
  <c r="N139" i="1" a="1"/>
  <c r="N139" i="1" s="1"/>
  <c r="N393" i="1" s="1"/>
  <c r="O139" i="1" a="1"/>
  <c r="O139" i="1" s="1"/>
  <c r="O393" i="1" s="1"/>
  <c r="I139" i="1" a="1"/>
  <c r="I139" i="1" s="1"/>
  <c r="I393" i="1" s="1"/>
  <c r="L139" i="1" a="1"/>
  <c r="L139" i="1" s="1"/>
  <c r="M139" i="1" a="1"/>
  <c r="M139" i="1" s="1"/>
  <c r="M393" i="1" s="1"/>
  <c r="J139" i="1" a="1"/>
  <c r="J139" i="1" s="1"/>
  <c r="J393" i="1" s="1"/>
  <c r="K159" i="1" a="1"/>
  <c r="K159" i="1" s="1"/>
  <c r="K182" i="1" a="1"/>
  <c r="K182" i="1" s="1"/>
  <c r="M159" i="1" a="1"/>
  <c r="M159" i="1" s="1"/>
  <c r="M182" i="1" a="1"/>
  <c r="M182" i="1" s="1"/>
  <c r="O160" i="1" a="1"/>
  <c r="O160" i="1" s="1"/>
  <c r="O183" i="1" a="1"/>
  <c r="O183" i="1" s="1"/>
  <c r="M160" i="1" a="1"/>
  <c r="M160" i="1" s="1"/>
  <c r="M183" i="1" a="1"/>
  <c r="M183" i="1" s="1"/>
  <c r="J160" i="1" a="1"/>
  <c r="J160" i="1" s="1"/>
  <c r="J183" i="1" a="1"/>
  <c r="J183" i="1" s="1"/>
  <c r="N251" i="1" a="1"/>
  <c r="N251" i="1" s="1"/>
  <c r="M251" i="1" a="1"/>
  <c r="M251" i="1" s="1"/>
  <c r="O251" i="1" a="1"/>
  <c r="O251" i="1" s="1"/>
  <c r="J325" i="1" a="1"/>
  <c r="J325" i="1" s="1"/>
  <c r="N325" i="1" a="1"/>
  <c r="N325" i="1" s="1"/>
  <c r="AR787" i="1"/>
  <c r="I325" i="1" a="1"/>
  <c r="I325" i="1" s="1"/>
  <c r="O325" i="1" a="1"/>
  <c r="O325" i="1" s="1"/>
  <c r="AE788" i="1" a="1"/>
  <c r="AE788" i="1" s="1"/>
  <c r="AH788" i="1" a="1"/>
  <c r="AH788" i="1" s="1"/>
  <c r="AQ788" i="1" a="1"/>
  <c r="AQ788" i="1" s="1"/>
  <c r="AL788" i="1" a="1"/>
  <c r="AL788" i="1" s="1"/>
  <c r="AG788" i="1" a="1"/>
  <c r="AG788" i="1" s="1"/>
  <c r="AJ788" i="1" a="1"/>
  <c r="AJ788" i="1" s="1"/>
  <c r="AM788" i="1" a="1"/>
  <c r="AM788" i="1" s="1"/>
  <c r="AI788" i="1" a="1"/>
  <c r="AI788" i="1" s="1"/>
  <c r="AP788" i="1" a="1"/>
  <c r="AP788" i="1" s="1"/>
  <c r="AD788" i="1" a="1"/>
  <c r="AD788" i="1" s="1"/>
  <c r="AF788" i="1" a="1"/>
  <c r="AF788" i="1" s="1"/>
  <c r="AC788" i="1" a="1"/>
  <c r="AC788" i="1" s="1"/>
  <c r="AN788" i="1" a="1"/>
  <c r="AN788" i="1" s="1"/>
  <c r="AO788" i="1" a="1"/>
  <c r="AO788" i="1" s="1"/>
  <c r="AB788" i="1" a="1"/>
  <c r="AB788" i="1" s="1"/>
  <c r="AK788" i="1" a="1"/>
  <c r="AK788" i="1" s="1"/>
  <c r="P345" i="1" a="1"/>
  <c r="P345" i="1" s="1"/>
  <c r="K325" i="1" a="1"/>
  <c r="K325" i="1" s="1"/>
  <c r="M325" i="1" a="1"/>
  <c r="M325" i="1" s="1"/>
  <c r="P203" i="1"/>
  <c r="P389" i="1"/>
  <c r="P367" i="1"/>
  <c r="L325" i="1" a="1"/>
  <c r="L325" i="1" s="1"/>
  <c r="H325" i="1" a="1"/>
  <c r="H325" i="1" s="1"/>
  <c r="P325" i="1" a="1"/>
  <c r="P325" i="1" s="1"/>
  <c r="Q325" i="1" s="1" a="1"/>
  <c r="Q325" i="1" s="1"/>
  <c r="P137" i="1" a="1"/>
  <c r="P137" i="1" s="1"/>
  <c r="K246" i="3" a="1"/>
  <c r="K246" i="3" s="1"/>
  <c r="K273" i="3" s="1" a="1"/>
  <c r="K273" i="3" s="1"/>
  <c r="J246" i="3" a="1"/>
  <c r="J246" i="3" s="1"/>
  <c r="J273" i="3" s="1" a="1"/>
  <c r="J273" i="3" s="1"/>
  <c r="I246" i="3" a="1"/>
  <c r="I246" i="3" s="1"/>
  <c r="I273" i="3" s="1" a="1"/>
  <c r="I273" i="3" s="1"/>
  <c r="L246" i="3" a="1"/>
  <c r="L246" i="3" s="1"/>
  <c r="L273" i="3" s="1" a="1"/>
  <c r="L273" i="3" s="1"/>
  <c r="K251" i="1" a="1"/>
  <c r="K251" i="1" s="1"/>
  <c r="I251" i="1" a="1"/>
  <c r="I251" i="1" s="1"/>
  <c r="L251" i="1" a="1"/>
  <c r="L251" i="1" s="1"/>
  <c r="J251" i="1" a="1"/>
  <c r="J251" i="1" s="1"/>
  <c r="G247" i="3"/>
  <c r="P246" i="3" a="1"/>
  <c r="P246" i="3" s="1"/>
  <c r="P273" i="3" s="1" a="1"/>
  <c r="P273" i="3" s="1"/>
  <c r="H246" i="3" a="1"/>
  <c r="H246" i="3" s="1"/>
  <c r="H273" i="3" s="1" a="1"/>
  <c r="H273" i="3" s="1"/>
  <c r="H251" i="1" a="1"/>
  <c r="H251" i="1" s="1"/>
  <c r="G252" i="1"/>
  <c r="P251" i="1" a="1"/>
  <c r="P251" i="1" s="1"/>
  <c r="P278" i="1" s="1" a="1"/>
  <c r="P278" i="1" s="1"/>
  <c r="O247" i="3" l="1" a="1"/>
  <c r="O247" i="3" s="1"/>
  <c r="M247" i="3" a="1"/>
  <c r="M247" i="3" s="1"/>
  <c r="N247" i="3" a="1"/>
  <c r="N247" i="3" s="1"/>
  <c r="L393" i="1"/>
  <c r="L348" i="1" a="1"/>
  <c r="L348" i="1" s="1"/>
  <c r="L207" i="1"/>
  <c r="L208" i="1" s="1"/>
  <c r="L221" i="1" s="1"/>
  <c r="H393" i="1"/>
  <c r="P393" i="1"/>
  <c r="P346" i="1" a="1"/>
  <c r="P346" i="1" s="1"/>
  <c r="P205" i="1" s="1"/>
  <c r="K348" i="1" a="1"/>
  <c r="K348" i="1" s="1"/>
  <c r="K371" i="1"/>
  <c r="J348" i="1" a="1"/>
  <c r="J348" i="1" s="1"/>
  <c r="J371" i="1"/>
  <c r="O348" i="1" a="1"/>
  <c r="O348" i="1" s="1"/>
  <c r="O371" i="1"/>
  <c r="L371" i="1"/>
  <c r="I348" i="1" a="1"/>
  <c r="I348" i="1" s="1"/>
  <c r="I371" i="1"/>
  <c r="H348" i="1" a="1"/>
  <c r="H348" i="1" s="1"/>
  <c r="H371" i="1"/>
  <c r="P371" i="1"/>
  <c r="M348" i="1" a="1"/>
  <c r="M348" i="1" s="1"/>
  <c r="M371" i="1"/>
  <c r="N348" i="1" a="1"/>
  <c r="N348" i="1" s="1"/>
  <c r="N371" i="1"/>
  <c r="P347" i="1" a="1"/>
  <c r="P347" i="1" s="1"/>
  <c r="L161" i="1" a="1"/>
  <c r="L161" i="1" s="1"/>
  <c r="L162" i="1" s="1"/>
  <c r="L184" i="1" a="1"/>
  <c r="L184" i="1" s="1"/>
  <c r="L185" i="1" s="1"/>
  <c r="J161" i="1" a="1"/>
  <c r="J161" i="1" s="1"/>
  <c r="J207" i="1"/>
  <c r="J208" i="1" s="1"/>
  <c r="J221" i="1" s="1"/>
  <c r="J184" i="1" a="1"/>
  <c r="J184" i="1" s="1"/>
  <c r="O161" i="1" a="1"/>
  <c r="O161" i="1" s="1"/>
  <c r="O162" i="1" s="1"/>
  <c r="O207" i="1"/>
  <c r="O208" i="1" s="1"/>
  <c r="O221" i="1" s="1"/>
  <c r="O184" i="1" a="1"/>
  <c r="O184" i="1" s="1"/>
  <c r="O185" i="1" s="1"/>
  <c r="I161" i="1" a="1"/>
  <c r="I161" i="1" s="1"/>
  <c r="I162" i="1" s="1"/>
  <c r="I207" i="1"/>
  <c r="I184" i="1" a="1"/>
  <c r="I184" i="1" s="1"/>
  <c r="I185" i="1" s="1"/>
  <c r="M207" i="1"/>
  <c r="M208" i="1" s="1"/>
  <c r="M221" i="1" s="1"/>
  <c r="M161" i="1" a="1"/>
  <c r="M161" i="1" s="1"/>
  <c r="M184" i="1" a="1"/>
  <c r="M184" i="1" s="1"/>
  <c r="M185" i="1" s="1"/>
  <c r="N207" i="1"/>
  <c r="N208" i="1" s="1"/>
  <c r="N221" i="1" s="1"/>
  <c r="N184" i="1" a="1"/>
  <c r="N184" i="1" s="1"/>
  <c r="N185" i="1" s="1"/>
  <c r="N161" i="1" a="1"/>
  <c r="N161" i="1" s="1"/>
  <c r="N162" i="1" s="1"/>
  <c r="K184" i="1" a="1"/>
  <c r="K184" i="1" s="1"/>
  <c r="K185" i="1" s="1"/>
  <c r="K207" i="1"/>
  <c r="K161" i="1" a="1"/>
  <c r="K161" i="1" s="1"/>
  <c r="P161" i="1" a="1"/>
  <c r="P161" i="1" s="1"/>
  <c r="H184" i="1" a="1"/>
  <c r="H184" i="1" s="1"/>
  <c r="H185" i="1" s="1"/>
  <c r="H161" i="1" a="1"/>
  <c r="H161" i="1" s="1"/>
  <c r="H162" i="1" s="1"/>
  <c r="H207" i="1"/>
  <c r="H208" i="1" s="1"/>
  <c r="H221" i="1" s="1"/>
  <c r="P139" i="1" a="1"/>
  <c r="P139" i="1" s="1"/>
  <c r="P184" i="1" a="1"/>
  <c r="P184" i="1" s="1"/>
  <c r="N252" i="1" a="1"/>
  <c r="N252" i="1" s="1"/>
  <c r="N279" i="1" s="1" a="1"/>
  <c r="N279" i="1" s="1"/>
  <c r="M252" i="1" a="1"/>
  <c r="M252" i="1" s="1"/>
  <c r="M279" i="1" s="1" a="1"/>
  <c r="M279" i="1" s="1"/>
  <c r="O252" i="1" a="1"/>
  <c r="O252" i="1" s="1"/>
  <c r="O279" i="1" s="1" a="1"/>
  <c r="O279" i="1" s="1"/>
  <c r="O278" i="1" a="1"/>
  <c r="O278" i="1" s="1"/>
  <c r="O255" i="1"/>
  <c r="M278" i="1" a="1"/>
  <c r="M278" i="1" s="1"/>
  <c r="M255" i="1"/>
  <c r="N278" i="1" a="1"/>
  <c r="N278" i="1" s="1"/>
  <c r="N255" i="1"/>
  <c r="N326" i="1" a="1"/>
  <c r="N326" i="1" s="1"/>
  <c r="AC789" i="1" a="1"/>
  <c r="AC789" i="1" s="1"/>
  <c r="AO789" i="1" a="1"/>
  <c r="AO789" i="1" s="1"/>
  <c r="AM789" i="1" a="1"/>
  <c r="AM789" i="1" s="1"/>
  <c r="AB789" i="1" a="1"/>
  <c r="AB789" i="1" s="1"/>
  <c r="AN789" i="1" a="1"/>
  <c r="AN789" i="1" s="1"/>
  <c r="AL789" i="1" a="1"/>
  <c r="AL789" i="1" s="1"/>
  <c r="AG789" i="1" a="1"/>
  <c r="AG789" i="1" s="1"/>
  <c r="AI789" i="1" a="1"/>
  <c r="AI789" i="1" s="1"/>
  <c r="AE789" i="1" a="1"/>
  <c r="AE789" i="1" s="1"/>
  <c r="AP789" i="1" a="1"/>
  <c r="AP789" i="1" s="1"/>
  <c r="AK789" i="1" a="1"/>
  <c r="AK789" i="1" s="1"/>
  <c r="AF789" i="1" a="1"/>
  <c r="AF789" i="1" s="1"/>
  <c r="AQ789" i="1" a="1"/>
  <c r="AQ789" i="1" s="1"/>
  <c r="AJ789" i="1" a="1"/>
  <c r="AJ789" i="1" s="1"/>
  <c r="AD789" i="1" a="1"/>
  <c r="AD789" i="1" s="1"/>
  <c r="AH789" i="1" a="1"/>
  <c r="AH789" i="1" s="1"/>
  <c r="J326" i="1" a="1"/>
  <c r="J326" i="1" s="1"/>
  <c r="J162" i="1"/>
  <c r="J185" i="1"/>
  <c r="M326" i="1" a="1"/>
  <c r="M326" i="1" s="1"/>
  <c r="M162" i="1"/>
  <c r="P326" i="1" a="1"/>
  <c r="P326" i="1" s="1"/>
  <c r="Q326" i="1" s="1" a="1"/>
  <c r="Q326" i="1" s="1"/>
  <c r="H326" i="1" a="1"/>
  <c r="H326" i="1" s="1"/>
  <c r="I326" i="1" a="1"/>
  <c r="I326" i="1" s="1"/>
  <c r="I208" i="1"/>
  <c r="I221" i="1" s="1"/>
  <c r="K326" i="1" a="1"/>
  <c r="K326" i="1" s="1"/>
  <c r="K162" i="1"/>
  <c r="K208" i="1"/>
  <c r="K221" i="1" s="1"/>
  <c r="AR788" i="1"/>
  <c r="L326" i="1" a="1"/>
  <c r="L326" i="1" s="1"/>
  <c r="O326" i="1" a="1"/>
  <c r="O326" i="1" s="1"/>
  <c r="L247" i="3" a="1"/>
  <c r="L247" i="3" s="1"/>
  <c r="I247" i="3" a="1"/>
  <c r="I247" i="3" s="1"/>
  <c r="K247" i="3" a="1"/>
  <c r="K247" i="3" s="1"/>
  <c r="J247" i="3" a="1"/>
  <c r="J247" i="3" s="1"/>
  <c r="K252" i="1" a="1"/>
  <c r="K252" i="1" s="1"/>
  <c r="K279" i="1" s="1" a="1"/>
  <c r="K279" i="1" s="1"/>
  <c r="I252" i="1" a="1"/>
  <c r="I252" i="1" s="1"/>
  <c r="I279" i="1" s="1" a="1"/>
  <c r="I279" i="1" s="1"/>
  <c r="L252" i="1" a="1"/>
  <c r="L252" i="1" s="1"/>
  <c r="L279" i="1" s="1" a="1"/>
  <c r="L279" i="1" s="1"/>
  <c r="J252" i="1" a="1"/>
  <c r="J252" i="1" s="1"/>
  <c r="J279" i="1" s="1" a="1"/>
  <c r="J279" i="1" s="1"/>
  <c r="I278" i="1" a="1"/>
  <c r="I278" i="1" s="1"/>
  <c r="I255" i="1"/>
  <c r="J278" i="1" a="1"/>
  <c r="J278" i="1" s="1"/>
  <c r="J255" i="1"/>
  <c r="L278" i="1" a="1"/>
  <c r="L278" i="1" s="1"/>
  <c r="L255" i="1"/>
  <c r="K278" i="1" a="1"/>
  <c r="K278" i="1" s="1"/>
  <c r="K255" i="1"/>
  <c r="P247" i="3" a="1"/>
  <c r="P247" i="3" s="1"/>
  <c r="P274" i="3" s="1" a="1"/>
  <c r="P274" i="3" s="1"/>
  <c r="H247" i="3" a="1"/>
  <c r="H247" i="3" s="1"/>
  <c r="G248" i="3"/>
  <c r="H278" i="1" a="1"/>
  <c r="H278" i="1" s="1"/>
  <c r="H255" i="1"/>
  <c r="G253" i="1"/>
  <c r="H252" i="1" a="1"/>
  <c r="H252" i="1" s="1"/>
  <c r="H279" i="1" s="1" a="1"/>
  <c r="H279" i="1" s="1"/>
  <c r="P252" i="1" a="1"/>
  <c r="P252" i="1" s="1"/>
  <c r="P279" i="1" s="1" a="1"/>
  <c r="P279" i="1" s="1"/>
  <c r="N274" i="3" l="1" a="1"/>
  <c r="N274" i="3" s="1"/>
  <c r="N251" i="3"/>
  <c r="O248" i="3" a="1"/>
  <c r="O248" i="3" s="1"/>
  <c r="O275" i="3" s="1" a="1"/>
  <c r="O275" i="3" s="1"/>
  <c r="M248" i="3" a="1"/>
  <c r="M248" i="3" s="1"/>
  <c r="M275" i="3" s="1" a="1"/>
  <c r="M275" i="3" s="1"/>
  <c r="N248" i="3" a="1"/>
  <c r="N248" i="3" s="1"/>
  <c r="N275" i="3" s="1" a="1"/>
  <c r="N275" i="3" s="1"/>
  <c r="M274" i="3" a="1"/>
  <c r="M274" i="3" s="1"/>
  <c r="M251" i="3"/>
  <c r="O274" i="3" a="1"/>
  <c r="O274" i="3" s="1"/>
  <c r="O251" i="3"/>
  <c r="P369" i="1"/>
  <c r="AG736" i="1" s="1"/>
  <c r="P391" i="1"/>
  <c r="P207" i="1"/>
  <c r="P208" i="1" s="1"/>
  <c r="P348" i="1" a="1"/>
  <c r="P348" i="1" s="1"/>
  <c r="N253" i="1" a="1"/>
  <c r="N253" i="1" s="1"/>
  <c r="N280" i="1" s="1" a="1"/>
  <c r="N280" i="1" s="1"/>
  <c r="O253" i="1" a="1"/>
  <c r="O253" i="1" s="1"/>
  <c r="O280" i="1" s="1" a="1"/>
  <c r="O280" i="1" s="1"/>
  <c r="M253" i="1" a="1"/>
  <c r="M253" i="1" s="1"/>
  <c r="M280" i="1" s="1" a="1"/>
  <c r="M280" i="1" s="1"/>
  <c r="O209" i="1"/>
  <c r="O216" i="1" s="1"/>
  <c r="L163" i="1"/>
  <c r="L214" i="1" s="1"/>
  <c r="O186" i="1"/>
  <c r="O215" i="1" s="1"/>
  <c r="H163" i="1"/>
  <c r="H214" i="1" s="1"/>
  <c r="J186" i="1"/>
  <c r="J215" i="1" s="1"/>
  <c r="N209" i="1"/>
  <c r="N216" i="1" s="1"/>
  <c r="L186" i="1"/>
  <c r="L215" i="1" s="1"/>
  <c r="K186" i="1"/>
  <c r="K215" i="1" s="1"/>
  <c r="H186" i="1"/>
  <c r="H215" i="1" s="1"/>
  <c r="P185" i="1"/>
  <c r="J209" i="1"/>
  <c r="J216" i="1" s="1"/>
  <c r="AR789" i="1"/>
  <c r="N163" i="1"/>
  <c r="N214" i="1" s="1"/>
  <c r="K163" i="1"/>
  <c r="K214" i="1" s="1"/>
  <c r="I163" i="1"/>
  <c r="I214" i="1" s="1"/>
  <c r="H209" i="1"/>
  <c r="H216" i="1" s="1"/>
  <c r="AK790" i="1" a="1"/>
  <c r="AK790" i="1" s="1"/>
  <c r="AF790" i="1" a="1"/>
  <c r="AF790" i="1" s="1"/>
  <c r="AP790" i="1" a="1"/>
  <c r="AP790" i="1" s="1"/>
  <c r="AJ790" i="1" a="1"/>
  <c r="AJ790" i="1" s="1"/>
  <c r="AO790" i="1" a="1"/>
  <c r="AO790" i="1" s="1"/>
  <c r="AI790" i="1" a="1"/>
  <c r="AI790" i="1" s="1"/>
  <c r="AC790" i="1" a="1"/>
  <c r="AC790" i="1" s="1"/>
  <c r="AE790" i="1" a="1"/>
  <c r="AE790" i="1" s="1"/>
  <c r="AN790" i="1" a="1"/>
  <c r="AN790" i="1" s="1"/>
  <c r="AL790" i="1" a="1"/>
  <c r="AL790" i="1" s="1"/>
  <c r="AG790" i="1" a="1"/>
  <c r="AG790" i="1" s="1"/>
  <c r="AD790" i="1" a="1"/>
  <c r="AD790" i="1" s="1"/>
  <c r="AB790" i="1" a="1"/>
  <c r="AB790" i="1" s="1"/>
  <c r="AH790" i="1" a="1"/>
  <c r="AH790" i="1" s="1"/>
  <c r="AQ790" i="1" a="1"/>
  <c r="AQ790" i="1" s="1"/>
  <c r="AM790" i="1" a="1"/>
  <c r="AM790" i="1" s="1"/>
  <c r="M209" i="1"/>
  <c r="M216" i="1" s="1"/>
  <c r="J163" i="1"/>
  <c r="J214" i="1" s="1"/>
  <c r="L209" i="1"/>
  <c r="L216" i="1" s="1"/>
  <c r="I209" i="1"/>
  <c r="I216" i="1" s="1"/>
  <c r="I186" i="1"/>
  <c r="I215" i="1" s="1"/>
  <c r="N186" i="1"/>
  <c r="N215" i="1" s="1"/>
  <c r="M163" i="1"/>
  <c r="M214" i="1" s="1"/>
  <c r="O163" i="1"/>
  <c r="O214" i="1" s="1"/>
  <c r="K209" i="1"/>
  <c r="K216" i="1" s="1"/>
  <c r="M186" i="1"/>
  <c r="M215" i="1" s="1"/>
  <c r="J274" i="3" a="1"/>
  <c r="J274" i="3" s="1"/>
  <c r="J251" i="3"/>
  <c r="I248" i="3" a="1"/>
  <c r="I248" i="3" s="1"/>
  <c r="I275" i="3" s="1" a="1"/>
  <c r="I275" i="3" s="1"/>
  <c r="L248" i="3" a="1"/>
  <c r="L248" i="3" s="1"/>
  <c r="L275" i="3" s="1" a="1"/>
  <c r="L275" i="3" s="1"/>
  <c r="J248" i="3" a="1"/>
  <c r="J248" i="3" s="1"/>
  <c r="J275" i="3" s="1" a="1"/>
  <c r="J275" i="3" s="1"/>
  <c r="K248" i="3" a="1"/>
  <c r="K248" i="3" s="1"/>
  <c r="K275" i="3" s="1" a="1"/>
  <c r="K275" i="3" s="1"/>
  <c r="K274" i="3" a="1"/>
  <c r="K274" i="3" s="1"/>
  <c r="K251" i="3"/>
  <c r="I274" i="3" a="1"/>
  <c r="I274" i="3" s="1"/>
  <c r="I251" i="3"/>
  <c r="L274" i="3" a="1"/>
  <c r="L274" i="3" s="1"/>
  <c r="L251" i="3"/>
  <c r="K253" i="1" a="1"/>
  <c r="K253" i="1" s="1"/>
  <c r="K280" i="1" s="1" a="1"/>
  <c r="K280" i="1" s="1"/>
  <c r="I253" i="1" a="1"/>
  <c r="I253" i="1" s="1"/>
  <c r="I280" i="1" s="1" a="1"/>
  <c r="I280" i="1" s="1"/>
  <c r="L253" i="1" a="1"/>
  <c r="L253" i="1" s="1"/>
  <c r="L280" i="1" s="1" a="1"/>
  <c r="L280" i="1" s="1"/>
  <c r="J253" i="1" a="1"/>
  <c r="J253" i="1" s="1"/>
  <c r="J280" i="1" s="1" a="1"/>
  <c r="J280" i="1" s="1"/>
  <c r="H274" i="3" a="1"/>
  <c r="H274" i="3" s="1"/>
  <c r="H251" i="3"/>
  <c r="P248" i="3" a="1"/>
  <c r="P248" i="3" s="1"/>
  <c r="P275" i="3" s="1" a="1"/>
  <c r="P275" i="3" s="1"/>
  <c r="H248" i="3" a="1"/>
  <c r="H248" i="3" s="1"/>
  <c r="H275" i="3" s="1" a="1"/>
  <c r="H275" i="3" s="1"/>
  <c r="G249" i="3"/>
  <c r="H253" i="1" a="1"/>
  <c r="H253" i="1" s="1"/>
  <c r="H280" i="1" s="1" a="1"/>
  <c r="H280" i="1" s="1"/>
  <c r="G254" i="1"/>
  <c r="P253" i="1" a="1"/>
  <c r="P253" i="1" s="1"/>
  <c r="P280" i="1" s="1" a="1"/>
  <c r="P280" i="1" s="1"/>
  <c r="O249" i="3" l="1" a="1"/>
  <c r="O249" i="3" s="1"/>
  <c r="O276" i="3" s="1" a="1"/>
  <c r="O276" i="3" s="1"/>
  <c r="M249" i="3" a="1"/>
  <c r="M249" i="3" s="1"/>
  <c r="M276" i="3" s="1" a="1"/>
  <c r="M276" i="3" s="1"/>
  <c r="N249" i="3" a="1"/>
  <c r="N249" i="3" s="1"/>
  <c r="N276" i="3" s="1" a="1"/>
  <c r="N276" i="3" s="1"/>
  <c r="O254" i="1" a="1"/>
  <c r="O254" i="1" s="1"/>
  <c r="O281" i="1" s="1" a="1"/>
  <c r="O281" i="1" s="1"/>
  <c r="O282" i="1" s="1" a="1"/>
  <c r="O282" i="1" s="1"/>
  <c r="N254" i="1" a="1"/>
  <c r="N254" i="1" s="1"/>
  <c r="N281" i="1" s="1" a="1"/>
  <c r="N281" i="1" s="1"/>
  <c r="N282" i="1" s="1" a="1"/>
  <c r="N282" i="1" s="1"/>
  <c r="M254" i="1" a="1"/>
  <c r="M254" i="1" s="1"/>
  <c r="M281" i="1" s="1" a="1"/>
  <c r="M281" i="1" s="1"/>
  <c r="M282" i="1" s="1" a="1"/>
  <c r="M282" i="1" s="1"/>
  <c r="O220" i="1"/>
  <c r="AR790" i="1"/>
  <c r="L220" i="1"/>
  <c r="M220" i="1"/>
  <c r="K220" i="1"/>
  <c r="N220" i="1"/>
  <c r="J220" i="1"/>
  <c r="H220" i="1"/>
  <c r="I220" i="1"/>
  <c r="I249" i="3" a="1"/>
  <c r="I249" i="3" s="1"/>
  <c r="I276" i="3" s="1" a="1"/>
  <c r="I276" i="3" s="1"/>
  <c r="J249" i="3" a="1"/>
  <c r="J249" i="3" s="1"/>
  <c r="J276" i="3" s="1" a="1"/>
  <c r="J276" i="3" s="1"/>
  <c r="L249" i="3" a="1"/>
  <c r="L249" i="3" s="1"/>
  <c r="L276" i="3" s="1" a="1"/>
  <c r="L276" i="3" s="1"/>
  <c r="K249" i="3" a="1"/>
  <c r="K249" i="3" s="1"/>
  <c r="K276" i="3" s="1" a="1"/>
  <c r="K276" i="3" s="1"/>
  <c r="K254" i="1" a="1"/>
  <c r="K254" i="1" s="1"/>
  <c r="K281" i="1" s="1" a="1"/>
  <c r="K281" i="1" s="1"/>
  <c r="K282" i="1" s="1" a="1"/>
  <c r="K282" i="1" s="1"/>
  <c r="I254" i="1" a="1"/>
  <c r="I254" i="1" s="1"/>
  <c r="I281" i="1" s="1" a="1"/>
  <c r="I281" i="1" s="1"/>
  <c r="I282" i="1" s="1" a="1"/>
  <c r="I282" i="1" s="1"/>
  <c r="L254" i="1" a="1"/>
  <c r="L254" i="1" s="1"/>
  <c r="L281" i="1" s="1" a="1"/>
  <c r="L281" i="1" s="1"/>
  <c r="L282" i="1" s="1" a="1"/>
  <c r="L282" i="1" s="1"/>
  <c r="J254" i="1" a="1"/>
  <c r="J254" i="1" s="1"/>
  <c r="J281" i="1" s="1" a="1"/>
  <c r="J281" i="1" s="1"/>
  <c r="J282" i="1" s="1" a="1"/>
  <c r="J282" i="1" s="1"/>
  <c r="G250" i="3"/>
  <c r="P249" i="3" a="1"/>
  <c r="P249" i="3" s="1"/>
  <c r="P276" i="3" s="1" a="1"/>
  <c r="P276" i="3" s="1"/>
  <c r="H249" i="3" a="1"/>
  <c r="H249" i="3" s="1"/>
  <c r="H276" i="3" s="1" a="1"/>
  <c r="H276" i="3" s="1"/>
  <c r="P254" i="1" a="1"/>
  <c r="P254" i="1" s="1"/>
  <c r="H254" i="1" a="1"/>
  <c r="H254" i="1" s="1"/>
  <c r="H281" i="1" s="1" a="1"/>
  <c r="H281" i="1" s="1"/>
  <c r="H282" i="1" s="1" a="1"/>
  <c r="H282" i="1" s="1"/>
  <c r="N250" i="3" l="1" a="1"/>
  <c r="N250" i="3" s="1"/>
  <c r="N277" i="3" s="1" a="1"/>
  <c r="N277" i="3" s="1"/>
  <c r="N278" i="3" s="1" a="1"/>
  <c r="N278" i="3" s="1"/>
  <c r="O250" i="3" a="1"/>
  <c r="O250" i="3" s="1"/>
  <c r="O277" i="3" s="1" a="1"/>
  <c r="O277" i="3" s="1"/>
  <c r="O278" i="3" s="1" a="1"/>
  <c r="O278" i="3" s="1"/>
  <c r="M250" i="3" a="1"/>
  <c r="M250" i="3" s="1"/>
  <c r="M277" i="3" s="1" a="1"/>
  <c r="M277" i="3" s="1"/>
  <c r="M278" i="3" s="1" a="1"/>
  <c r="M278" i="3" s="1"/>
  <c r="O217" i="1"/>
  <c r="J217" i="1"/>
  <c r="I217" i="1"/>
  <c r="N217" i="1"/>
  <c r="K217" i="1"/>
  <c r="H217" i="1"/>
  <c r="M217" i="1"/>
  <c r="L217" i="1"/>
  <c r="I250" i="3" a="1"/>
  <c r="I250" i="3" s="1"/>
  <c r="I277" i="3" s="1" a="1"/>
  <c r="I277" i="3" s="1"/>
  <c r="I278" i="3" s="1" a="1"/>
  <c r="I278" i="3" s="1"/>
  <c r="L250" i="3" a="1"/>
  <c r="L250" i="3" s="1"/>
  <c r="L277" i="3" s="1" a="1"/>
  <c r="L277" i="3" s="1"/>
  <c r="L278" i="3" s="1" a="1"/>
  <c r="L278" i="3" s="1"/>
  <c r="K250" i="3" a="1"/>
  <c r="K250" i="3" s="1"/>
  <c r="K277" i="3" s="1" a="1"/>
  <c r="K277" i="3" s="1"/>
  <c r="K278" i="3" s="1" a="1"/>
  <c r="K278" i="3" s="1"/>
  <c r="J250" i="3" a="1"/>
  <c r="J250" i="3" s="1"/>
  <c r="J277" i="3" s="1" a="1"/>
  <c r="J277" i="3" s="1"/>
  <c r="J278" i="3" s="1" a="1"/>
  <c r="J278" i="3" s="1"/>
  <c r="P250" i="3" a="1"/>
  <c r="P250" i="3" s="1"/>
  <c r="H250" i="3" a="1"/>
  <c r="H250" i="3" s="1"/>
  <c r="H277" i="3" s="1" a="1"/>
  <c r="H277" i="3" s="1"/>
  <c r="H278" i="3" s="1" a="1"/>
  <c r="H278" i="3" s="1"/>
  <c r="P281" i="1" a="1"/>
  <c r="P281" i="1" s="1"/>
  <c r="P255" i="1"/>
  <c r="P277" i="3" l="1" a="1"/>
  <c r="P277" i="3" s="1"/>
  <c r="P251" i="3"/>
  <c r="P282" i="1"/>
  <c r="P278" i="3" l="1"/>
</calcChain>
</file>

<file path=xl/sharedStrings.xml><?xml version="1.0" encoding="utf-8"?>
<sst xmlns="http://schemas.openxmlformats.org/spreadsheetml/2006/main" count="985" uniqueCount="147">
  <si>
    <t>RANGE</t>
  </si>
  <si>
    <t>Sample</t>
  </si>
  <si>
    <t>Fish</t>
  </si>
  <si>
    <t>Landing</t>
  </si>
  <si>
    <t>Mean</t>
  </si>
  <si>
    <t>Criterion 80% agreement</t>
  </si>
  <si>
    <t xml:space="preserve">RESULT </t>
  </si>
  <si>
    <t>Stratum</t>
  </si>
  <si>
    <t>year</t>
  </si>
  <si>
    <t>no</t>
  </si>
  <si>
    <t>length</t>
  </si>
  <si>
    <t>Sex</t>
  </si>
  <si>
    <t>month</t>
  </si>
  <si>
    <t>CV</t>
  </si>
  <si>
    <t>age</t>
  </si>
  <si>
    <t>Yes / No</t>
  </si>
  <si>
    <t>MODAL AGE</t>
  </si>
  <si>
    <t>n</t>
  </si>
  <si>
    <t>difference</t>
  </si>
  <si>
    <t>-</t>
  </si>
  <si>
    <t xml:space="preserve">z = </t>
  </si>
  <si>
    <t>n =</t>
  </si>
  <si>
    <t>0-values =</t>
  </si>
  <si>
    <t>n  -  0-values =</t>
  </si>
  <si>
    <t>Difference</t>
  </si>
  <si>
    <t>ranking</t>
  </si>
  <si>
    <t>R-  =</t>
  </si>
  <si>
    <t>R+  =</t>
  </si>
  <si>
    <t>Total read</t>
  </si>
  <si>
    <t>Total NOT read</t>
  </si>
  <si>
    <t xml:space="preserve">Minimum age over all readers: </t>
  </si>
  <si>
    <t xml:space="preserve">Maximum age over all readers: </t>
  </si>
  <si>
    <t>Table 2</t>
  </si>
  <si>
    <t>NUMBER OF AGE READINGS</t>
  </si>
  <si>
    <t>TOTAL</t>
  </si>
  <si>
    <t>Total</t>
  </si>
  <si>
    <t>0-15</t>
  </si>
  <si>
    <t>COEFFICIENT OF VARIATION (CV)</t>
  </si>
  <si>
    <t>ALL</t>
  </si>
  <si>
    <t>Readers</t>
  </si>
  <si>
    <t>Weighted mean</t>
  </si>
  <si>
    <t>RANKING</t>
  </si>
  <si>
    <t>PERCENTAGE AGREEMENT</t>
  </si>
  <si>
    <t>Overall ranking</t>
  </si>
  <si>
    <t>Ranking Coefficient of Variation</t>
  </si>
  <si>
    <t>Ranking Percentage Agreement</t>
  </si>
  <si>
    <t>OVERALL RANKING</t>
  </si>
  <si>
    <t>Mean Ranking</t>
  </si>
  <si>
    <t>Drag these formulas to the right, if the</t>
  </si>
  <si>
    <t>absolute value of the bias</t>
  </si>
  <si>
    <t>number of age readers is increased !</t>
  </si>
  <si>
    <t>Table 3</t>
  </si>
  <si>
    <t xml:space="preserve">AGE COMPOSITION </t>
  </si>
  <si>
    <t>Age</t>
  </si>
  <si>
    <t>MEAN LENGTH AT AGE</t>
  </si>
  <si>
    <t>*</t>
  </si>
  <si>
    <t>* *</t>
  </si>
  <si>
    <t>Table 6</t>
  </si>
  <si>
    <t>TABLES FOR PLOTTING THE AGE BIAS PLOT FIGURES OF FIGURE 1</t>
  </si>
  <si>
    <t>2STDEV</t>
  </si>
  <si>
    <t>For plotting Fig. 2</t>
  </si>
  <si>
    <t>STDEV</t>
  </si>
  <si>
    <t>MEAN AGE</t>
  </si>
  <si>
    <t>MEAN AGE +2STDEV</t>
  </si>
  <si>
    <t>MEAN AGE -2STDEV</t>
  </si>
  <si>
    <t>TABLE 4</t>
  </si>
  <si>
    <t>-------&gt;</t>
  </si>
  <si>
    <t>Table 4</t>
  </si>
  <si>
    <t>NUMBER OF OTOLITHS</t>
  </si>
  <si>
    <t>Nr of</t>
  </si>
  <si>
    <t>Jan</t>
  </si>
  <si>
    <t>Feb</t>
  </si>
  <si>
    <t>Mar</t>
  </si>
  <si>
    <t>Apr</t>
  </si>
  <si>
    <t>May</t>
  </si>
  <si>
    <t>Jun</t>
  </si>
  <si>
    <t>Jul</t>
  </si>
  <si>
    <t>Aug</t>
  </si>
  <si>
    <t>Sep</t>
  </si>
  <si>
    <t>Oct</t>
  </si>
  <si>
    <t>Nov</t>
  </si>
  <si>
    <t>Dec</t>
  </si>
  <si>
    <t>otoliths</t>
  </si>
  <si>
    <t>Mean CV</t>
  </si>
  <si>
    <t>Weighted</t>
  </si>
  <si>
    <t>Agree-</t>
  </si>
  <si>
    <t>ment</t>
  </si>
  <si>
    <t>bias</t>
  </si>
  <si>
    <t>TABLE 5</t>
  </si>
  <si>
    <t>Table 5</t>
  </si>
  <si>
    <t>SAMPLING STRATA</t>
  </si>
  <si>
    <t>H</t>
  </si>
  <si>
    <t>I</t>
  </si>
  <si>
    <t>J</t>
  </si>
  <si>
    <t>K</t>
  </si>
  <si>
    <t>L</t>
  </si>
  <si>
    <t>Figure 1</t>
  </si>
  <si>
    <t>FIGURE 1</t>
  </si>
  <si>
    <t xml:space="preserve">NOTE: The length of the y-axis of Figure 1 should be larger than </t>
  </si>
  <si>
    <t>, which is the Maximum age + 2stdev !!!!!!</t>
  </si>
  <si>
    <t>Figure 2</t>
  </si>
  <si>
    <t>FIGURE 2</t>
  </si>
  <si>
    <t>NOTE: Reduce the range of the ages (in this case 1-13) to remove the lines towards the x-axis.</t>
  </si>
  <si>
    <t>Estimated ages</t>
  </si>
  <si>
    <t>FIGURE 3</t>
  </si>
  <si>
    <t>Figure 3</t>
  </si>
  <si>
    <t>FIGURE 4</t>
  </si>
  <si>
    <t>Figure 4</t>
  </si>
  <si>
    <t>FIGURE 5</t>
  </si>
  <si>
    <t>Figure 5</t>
  </si>
  <si>
    <r>
      <t xml:space="preserve">WORK TABLE for the </t>
    </r>
    <r>
      <rPr>
        <b/>
        <sz val="14"/>
        <color indexed="10"/>
        <rFont val="Arial"/>
        <family val="2"/>
      </rPr>
      <t>BIAS TEST</t>
    </r>
  </si>
  <si>
    <r>
      <t>Table 7</t>
    </r>
    <r>
      <rPr>
        <sz val="11"/>
        <rFont val="Arial"/>
        <family val="2"/>
      </rPr>
      <t xml:space="preserve"> Agreed collection</t>
    </r>
  </si>
  <si>
    <r>
      <t>Note</t>
    </r>
    <r>
      <rPr>
        <sz val="9"/>
        <rFont val="Arial"/>
        <family val="2"/>
      </rPr>
      <t>: Higher CV's might be expected during months of opaque material deposition and during the juvenile phase, when false rings might occur!</t>
    </r>
  </si>
  <si>
    <t xml:space="preserve">Mean </t>
  </si>
  <si>
    <t>RELATIVE BIAS</t>
  </si>
  <si>
    <t>Ranking relative bias</t>
  </si>
  <si>
    <t>Prosent 
enighet</t>
  </si>
  <si>
    <t>Presisjon</t>
  </si>
  <si>
    <t>Else</t>
  </si>
  <si>
    <t>Janicke</t>
  </si>
  <si>
    <t>MODAL</t>
  </si>
  <si>
    <t>All readers</t>
  </si>
  <si>
    <t>Silje</t>
  </si>
  <si>
    <t>(R1-R5)</t>
  </si>
  <si>
    <t>**</t>
  </si>
  <si>
    <t>N6235, E0505</t>
  </si>
  <si>
    <t>Lisbet</t>
  </si>
  <si>
    <t>Harald</t>
  </si>
  <si>
    <t>Trine</t>
  </si>
  <si>
    <t>Iia</t>
  </si>
  <si>
    <t>Seilesing HI 2016, ALDER</t>
  </si>
  <si>
    <t>ibts Q1</t>
  </si>
  <si>
    <t>vester jr.</t>
  </si>
  <si>
    <t>Q3</t>
  </si>
  <si>
    <t>Nesbakk</t>
  </si>
  <si>
    <t>Nesejenta</t>
  </si>
  <si>
    <t>Stian</t>
  </si>
  <si>
    <t>Merete</t>
  </si>
  <si>
    <t>Nesejenta_2</t>
  </si>
  <si>
    <t>Nesejenta_13</t>
  </si>
  <si>
    <t>Nesbakk_93551</t>
  </si>
  <si>
    <t>Nesbakk_93533</t>
  </si>
  <si>
    <t>IBTSQ3_24207</t>
  </si>
  <si>
    <t>IBTSQ1_60050</t>
  </si>
  <si>
    <t>Seilesing HI 2016, GYTEALDER</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</si>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</sst>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
    <numFmt numFmtId="167" formatCode="0.0000"/>
    <numFmt numFmtId="168" formatCode="0.00_ ;[Red]\-0.00\ "/>
  </numFmts>
  <fonts count="57">
    <font>
      <sz val="10"/>
      <name val="Tms Rmn"/>
    </font>
    <font>
      <sz val="10"/>
      <name val="Geneva"/>
    </font>
    <font>
      <sz val="8"/>
      <name val="Tms Rmn"/>
    </font>
    <font>
      <b/>
      <sz val="16"/>
      <color indexed="56"/>
      <name val="Arial"/>
      <family val="2"/>
    </font>
    <font>
      <sz val="10"/>
      <name val="Arial"/>
      <family val="2"/>
    </font>
    <font>
      <sz val="16"/>
      <color indexed="8"/>
      <name val="Arial"/>
      <family val="2"/>
    </font>
    <font>
      <b/>
      <sz val="10"/>
      <color indexed="10"/>
      <name val="Arial"/>
      <family val="2"/>
    </font>
    <font>
      <sz val="10"/>
      <color indexed="8"/>
      <name val="Arial"/>
      <family val="2"/>
    </font>
    <font>
      <b/>
      <sz val="14"/>
      <color indexed="10"/>
      <name val="Arial"/>
      <family val="2"/>
    </font>
    <font>
      <b/>
      <sz val="14"/>
      <color indexed="8"/>
      <name val="Arial"/>
      <family val="2"/>
    </font>
    <font>
      <sz val="10"/>
      <color indexed="8"/>
      <name val="Tms Rmn"/>
    </font>
    <font>
      <b/>
      <sz val="12"/>
      <color indexed="8"/>
      <name val="Arial"/>
      <family val="2"/>
    </font>
    <font>
      <sz val="11"/>
      <name val="Arial"/>
      <family val="2"/>
    </font>
    <font>
      <b/>
      <sz val="11"/>
      <name val="Arial"/>
      <family val="2"/>
    </font>
    <font>
      <b/>
      <sz val="10"/>
      <color indexed="8"/>
      <name val="Arial"/>
      <family val="2"/>
    </font>
    <font>
      <sz val="11"/>
      <color indexed="10"/>
      <name val="Arial"/>
      <family val="2"/>
    </font>
    <font>
      <sz val="11"/>
      <name val="Tms Rmn"/>
    </font>
    <font>
      <sz val="10"/>
      <color indexed="56"/>
      <name val="Arial"/>
      <family val="2"/>
    </font>
    <font>
      <b/>
      <sz val="14"/>
      <name val="Symbol"/>
      <family val="1"/>
      <charset val="2"/>
    </font>
    <font>
      <b/>
      <sz val="10"/>
      <color indexed="10"/>
      <name val="Tms Rmn"/>
    </font>
    <font>
      <b/>
      <sz val="10"/>
      <color indexed="8"/>
      <name val="Tms Rmn"/>
    </font>
    <font>
      <b/>
      <sz val="10"/>
      <color indexed="10"/>
      <name val="Times New Roman"/>
      <family val="1"/>
    </font>
    <font>
      <sz val="10"/>
      <color indexed="10"/>
      <name val="Tms Rmn"/>
    </font>
    <font>
      <sz val="10"/>
      <color indexed="10"/>
      <name val="Times New Roman"/>
      <family val="1"/>
    </font>
    <font>
      <sz val="10"/>
      <name val="Times New Roman"/>
      <family val="1"/>
    </font>
    <font>
      <sz val="10"/>
      <color indexed="10"/>
      <name val="Arial"/>
      <family val="2"/>
    </font>
    <font>
      <b/>
      <sz val="16"/>
      <name val="Arial"/>
      <family val="2"/>
    </font>
    <font>
      <sz val="14"/>
      <name val="Arial"/>
      <family val="2"/>
    </font>
    <font>
      <sz val="14"/>
      <name val="Tms Rmn"/>
    </font>
    <font>
      <b/>
      <sz val="14"/>
      <name val="Arial"/>
      <family val="2"/>
    </font>
    <font>
      <sz val="20"/>
      <name val="Tms Rmn"/>
    </font>
    <font>
      <b/>
      <sz val="20"/>
      <name val="Arial"/>
      <family val="2"/>
    </font>
    <font>
      <sz val="20"/>
      <name val="Arial"/>
      <family val="2"/>
    </font>
    <font>
      <sz val="12"/>
      <name val="Arial"/>
      <family val="2"/>
    </font>
    <font>
      <sz val="12"/>
      <name val="Tms Rmn"/>
    </font>
    <font>
      <b/>
      <sz val="10"/>
      <name val="Arial"/>
      <family val="2"/>
    </font>
    <font>
      <b/>
      <sz val="14"/>
      <name val="Tms Rmn"/>
    </font>
    <font>
      <b/>
      <sz val="10"/>
      <name val="Tms Rmn"/>
    </font>
    <font>
      <sz val="14"/>
      <color indexed="10"/>
      <name val="Arial"/>
      <family val="2"/>
    </font>
    <font>
      <b/>
      <sz val="12"/>
      <name val="Arial"/>
      <family val="2"/>
    </font>
    <font>
      <b/>
      <sz val="10"/>
      <name val="Times New Roman"/>
      <family val="1"/>
    </font>
    <font>
      <b/>
      <sz val="18"/>
      <name val="Arial"/>
      <family val="2"/>
    </font>
    <font>
      <sz val="16"/>
      <name val="Arial"/>
      <family val="2"/>
    </font>
    <font>
      <sz val="16"/>
      <color indexed="10"/>
      <name val="Arial"/>
      <family val="2"/>
    </font>
    <font>
      <b/>
      <sz val="9"/>
      <name val="Arial"/>
      <family val="2"/>
    </font>
    <font>
      <sz val="9"/>
      <name val="Arial"/>
      <family val="2"/>
    </font>
    <font>
      <b/>
      <sz val="16"/>
      <name val="Tms Rmn"/>
    </font>
    <font>
      <sz val="10"/>
      <name val="Tms Rmn"/>
    </font>
    <font>
      <sz val="11"/>
      <color indexed="8"/>
      <name val="Arial"/>
      <family val="2"/>
    </font>
    <font>
      <b/>
      <sz val="11"/>
      <color indexed="10"/>
      <name val="Arial"/>
      <family val="2"/>
    </font>
    <font>
      <b/>
      <sz val="11"/>
      <color indexed="8"/>
      <name val="Arial"/>
      <family val="2"/>
    </font>
    <font>
      <sz val="10"/>
      <name val="Arial"/>
      <family val="2"/>
    </font>
    <font>
      <sz val="11"/>
      <color theme="1"/>
      <name val="Calibri"/>
      <family val="2"/>
      <scheme val="minor"/>
    </font>
    <font>
      <sz val="11"/>
      <color rgb="FF3333FF"/>
      <name val="Arial"/>
      <family val="2"/>
    </font>
    <font>
      <b/>
      <sz val="10"/>
      <color rgb="FF3333FF"/>
      <name val="Arial"/>
      <family val="2"/>
    </font>
    <font>
      <sz val="11"/>
      <name val="Calibri"/>
      <family val="2"/>
      <scheme val="minor"/>
    </font>
    <font>
      <sz val="10"/>
      <color rgb="FF3333FF"/>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5"/>
        <bgColor indexed="64"/>
      </patternFill>
    </fill>
    <fill>
      <patternFill patternType="solid">
        <fgColor indexed="41"/>
        <bgColor indexed="64"/>
      </patternFill>
    </fill>
    <fill>
      <patternFill patternType="solid">
        <fgColor rgb="FFFFFF00"/>
        <bgColor indexed="64"/>
      </patternFill>
    </fill>
    <fill>
      <patternFill patternType="solid">
        <fgColor theme="0" tint="-4.9989318521683403E-2"/>
        <bgColor indexed="64"/>
      </patternFill>
    </fill>
  </fills>
  <borders count="41">
    <border>
      <left/>
      <right/>
      <top/>
      <bottom/>
      <diagonal/>
    </border>
    <border>
      <left style="double">
        <color indexed="64"/>
      </left>
      <right style="double">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double">
        <color indexed="64"/>
      </left>
      <right style="double">
        <color indexed="64"/>
      </right>
      <top/>
      <bottom style="dashed">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style="thick">
        <color indexed="64"/>
      </right>
      <top/>
      <bottom/>
      <diagonal/>
    </border>
    <border>
      <left/>
      <right/>
      <top style="double">
        <color indexed="64"/>
      </top>
      <bottom/>
      <diagonal/>
    </border>
    <border>
      <left style="thick">
        <color indexed="64"/>
      </left>
      <right/>
      <top/>
      <bottom style="medium">
        <color indexed="64"/>
      </bottom>
      <diagonal/>
    </border>
    <border>
      <left style="medium">
        <color indexed="64"/>
      </left>
      <right style="medium">
        <color indexed="64"/>
      </right>
      <top/>
      <bottom/>
      <diagonal/>
    </border>
    <border>
      <left/>
      <right/>
      <top style="thick">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style="thick">
        <color indexed="64"/>
      </right>
      <top style="double">
        <color indexed="64"/>
      </top>
      <bottom/>
      <diagonal/>
    </border>
    <border>
      <left style="double">
        <color indexed="64"/>
      </left>
      <right style="double">
        <color indexed="64"/>
      </right>
      <top/>
      <bottom style="double">
        <color indexed="64"/>
      </bottom>
      <diagonal/>
    </border>
    <border>
      <left style="thin">
        <color indexed="64"/>
      </left>
      <right style="thin">
        <color indexed="64"/>
      </right>
      <top style="thin">
        <color indexed="64"/>
      </top>
      <bottom style="medium">
        <color indexed="64"/>
      </bottom>
      <diagonal/>
    </border>
  </borders>
  <cellStyleXfs count="10">
    <xf numFmtId="0" fontId="0" fillId="0" borderId="0"/>
    <xf numFmtId="0" fontId="4" fillId="0" borderId="0"/>
    <xf numFmtId="0" fontId="47" fillId="0" borderId="0"/>
    <xf numFmtId="0" fontId="51" fillId="0" borderId="0"/>
    <xf numFmtId="0" fontId="47" fillId="0" borderId="0"/>
    <xf numFmtId="9" fontId="1" fillId="0" borderId="0" applyFont="0" applyFill="0" applyBorder="0" applyAlignment="0" applyProtection="0"/>
    <xf numFmtId="9" fontId="1" fillId="0" borderId="0" applyFont="0" applyFill="0" applyBorder="0" applyAlignment="0" applyProtection="0"/>
    <xf numFmtId="0" fontId="52" fillId="0" borderId="0"/>
    <xf numFmtId="0" fontId="47" fillId="0" borderId="0"/>
    <xf numFmtId="9" fontId="1" fillId="0" borderId="0" applyFont="0" applyFill="0" applyBorder="0" applyAlignment="0" applyProtection="0"/>
  </cellStyleXfs>
  <cellXfs count="678">
    <xf numFmtId="0" fontId="0" fillId="0" borderId="0" xfId="0"/>
    <xf numFmtId="0" fontId="3" fillId="2" borderId="0" xfId="0" applyFont="1" applyFill="1" applyAlignment="1">
      <alignment horizontal="left"/>
    </xf>
    <xf numFmtId="165" fontId="4" fillId="0" borderId="0" xfId="0" applyNumberFormat="1" applyFont="1" applyAlignment="1">
      <alignment horizontal="center"/>
    </xf>
    <xf numFmtId="1" fontId="6" fillId="2" borderId="1" xfId="0" applyNumberFormat="1" applyFont="1" applyFill="1" applyBorder="1" applyAlignment="1">
      <alignment horizontal="center"/>
    </xf>
    <xf numFmtId="1" fontId="5" fillId="2" borderId="0" xfId="0" applyNumberFormat="1" applyFont="1" applyFill="1" applyBorder="1" applyAlignment="1">
      <alignment horizontal="center"/>
    </xf>
    <xf numFmtId="1" fontId="5" fillId="3" borderId="0" xfId="0" applyNumberFormat="1" applyFont="1" applyFill="1" applyBorder="1" applyAlignment="1">
      <alignment horizontal="center"/>
    </xf>
    <xf numFmtId="1" fontId="7" fillId="3" borderId="0" xfId="0" applyNumberFormat="1" applyFont="1" applyFill="1" applyBorder="1" applyAlignment="1">
      <alignment horizontal="center"/>
    </xf>
    <xf numFmtId="0" fontId="0" fillId="3" borderId="0" xfId="0" applyFill="1"/>
    <xf numFmtId="0" fontId="9" fillId="4" borderId="2" xfId="0" applyFont="1" applyFill="1" applyBorder="1"/>
    <xf numFmtId="0" fontId="10" fillId="4" borderId="3" xfId="0" applyFont="1" applyFill="1" applyBorder="1"/>
    <xf numFmtId="0" fontId="10" fillId="4" borderId="4" xfId="0" applyFont="1" applyFill="1" applyBorder="1"/>
    <xf numFmtId="0" fontId="0" fillId="0" borderId="0" xfId="0" applyFill="1"/>
    <xf numFmtId="0" fontId="11" fillId="2" borderId="0" xfId="0" applyFont="1" applyFill="1" applyAlignment="1">
      <alignment horizontal="left"/>
    </xf>
    <xf numFmtId="0" fontId="7" fillId="2" borderId="0" xfId="0" applyFont="1" applyFill="1" applyAlignment="1"/>
    <xf numFmtId="0" fontId="7" fillId="2" borderId="0" xfId="0" applyFont="1" applyFill="1" applyAlignment="1">
      <alignment horizontal="center"/>
    </xf>
    <xf numFmtId="0" fontId="7" fillId="2" borderId="5" xfId="0" applyFont="1" applyFill="1" applyBorder="1" applyAlignment="1">
      <alignment horizontal="center"/>
    </xf>
    <xf numFmtId="1" fontId="6" fillId="2" borderId="6" xfId="0" applyNumberFormat="1" applyFont="1" applyFill="1" applyBorder="1" applyAlignment="1">
      <alignment horizontal="center"/>
    </xf>
    <xf numFmtId="1" fontId="7" fillId="2" borderId="0" xfId="0" applyNumberFormat="1" applyFont="1" applyFill="1" applyBorder="1" applyAlignment="1">
      <alignment horizontal="center"/>
    </xf>
    <xf numFmtId="0" fontId="4" fillId="3" borderId="0" xfId="0" applyFont="1" applyFill="1" applyAlignment="1">
      <alignment horizontal="center"/>
    </xf>
    <xf numFmtId="1" fontId="14" fillId="0" borderId="7" xfId="0" applyNumberFormat="1" applyFont="1" applyBorder="1" applyAlignment="1">
      <alignment horizontal="center"/>
    </xf>
    <xf numFmtId="0" fontId="11" fillId="4" borderId="8" xfId="0" applyFont="1" applyFill="1" applyBorder="1" applyAlignment="1">
      <alignment horizontal="right" vertical="center"/>
    </xf>
    <xf numFmtId="0" fontId="8" fillId="2" borderId="8" xfId="0" applyFont="1" applyFill="1" applyBorder="1" applyAlignment="1">
      <alignment horizontal="left" vertical="center"/>
    </xf>
    <xf numFmtId="0" fontId="0" fillId="2" borderId="9" xfId="0" applyFill="1" applyBorder="1" applyAlignment="1">
      <alignment vertical="center"/>
    </xf>
    <xf numFmtId="0" fontId="18" fillId="2" borderId="10" xfId="0" applyFont="1" applyFill="1" applyBorder="1" applyAlignment="1">
      <alignment horizontal="center" vertical="center"/>
    </xf>
    <xf numFmtId="1" fontId="14" fillId="0" borderId="11" xfId="0" applyNumberFormat="1" applyFont="1" applyBorder="1" applyAlignment="1">
      <alignment horizontal="center"/>
    </xf>
    <xf numFmtId="1" fontId="4" fillId="0" borderId="0" xfId="0" applyNumberFormat="1" applyFont="1" applyBorder="1" applyAlignment="1">
      <alignment horizontal="center" vertical="center"/>
    </xf>
    <xf numFmtId="0" fontId="4" fillId="0" borderId="0" xfId="0" applyFont="1" applyBorder="1" applyAlignment="1">
      <alignment horizontal="center"/>
    </xf>
    <xf numFmtId="0" fontId="4" fillId="0" borderId="11" xfId="0" applyFont="1" applyBorder="1" applyAlignment="1">
      <alignment horizontal="center"/>
    </xf>
    <xf numFmtId="1" fontId="5" fillId="4" borderId="0" xfId="0" applyNumberFormat="1" applyFont="1" applyFill="1" applyBorder="1" applyAlignment="1">
      <alignment horizontal="center" vertical="center"/>
    </xf>
    <xf numFmtId="1" fontId="7" fillId="0" borderId="12" xfId="0" applyNumberFormat="1" applyFont="1" applyBorder="1" applyAlignment="1">
      <alignment horizontal="center" vertical="center"/>
    </xf>
    <xf numFmtId="1" fontId="5" fillId="3" borderId="0" xfId="0" applyNumberFormat="1" applyFont="1" applyFill="1" applyBorder="1" applyAlignment="1">
      <alignment horizontal="center" vertical="center"/>
    </xf>
    <xf numFmtId="1" fontId="7" fillId="0" borderId="7" xfId="0" applyNumberFormat="1" applyFont="1" applyFill="1" applyBorder="1" applyAlignment="1">
      <alignment horizontal="center" vertical="center"/>
    </xf>
    <xf numFmtId="0" fontId="4" fillId="2" borderId="13" xfId="0" applyFont="1" applyFill="1" applyBorder="1" applyAlignment="1">
      <alignment horizontal="center"/>
    </xf>
    <xf numFmtId="0" fontId="19" fillId="2" borderId="14" xfId="0" applyFont="1" applyFill="1" applyBorder="1" applyAlignment="1">
      <alignment horizontal="left" vertical="center"/>
    </xf>
    <xf numFmtId="0" fontId="19" fillId="2" borderId="14" xfId="0" applyFont="1" applyFill="1" applyBorder="1" applyAlignment="1">
      <alignment horizontal="center" vertical="center"/>
    </xf>
    <xf numFmtId="0" fontId="0" fillId="3" borderId="0" xfId="0" applyFill="1" applyAlignment="1">
      <alignment vertical="center"/>
    </xf>
    <xf numFmtId="0" fontId="21" fillId="2" borderId="8" xfId="0" applyFont="1" applyFill="1" applyBorder="1" applyAlignment="1">
      <alignment horizontal="center" vertical="center"/>
    </xf>
    <xf numFmtId="164" fontId="21" fillId="2" borderId="15" xfId="0" applyNumberFormat="1" applyFont="1" applyFill="1" applyBorder="1" applyAlignment="1">
      <alignment horizontal="center" vertical="center"/>
    </xf>
    <xf numFmtId="1" fontId="7" fillId="0" borderId="12" xfId="0" applyNumberFormat="1" applyFont="1" applyFill="1" applyBorder="1" applyAlignment="1">
      <alignment horizontal="center" vertical="center"/>
    </xf>
    <xf numFmtId="0" fontId="23" fillId="2" borderId="16" xfId="0" applyFont="1" applyFill="1" applyBorder="1" applyAlignment="1">
      <alignment vertical="center"/>
    </xf>
    <xf numFmtId="0" fontId="23" fillId="2" borderId="17" xfId="0" applyFont="1" applyFill="1" applyBorder="1" applyAlignment="1">
      <alignment horizontal="right" vertical="center"/>
    </xf>
    <xf numFmtId="0" fontId="23" fillId="2" borderId="18" xfId="0" applyFont="1" applyFill="1" applyBorder="1" applyAlignment="1">
      <alignment horizontal="center" vertical="center"/>
    </xf>
    <xf numFmtId="0" fontId="23" fillId="2" borderId="19" xfId="0" applyFont="1" applyFill="1" applyBorder="1" applyAlignment="1">
      <alignment vertical="center"/>
    </xf>
    <xf numFmtId="0" fontId="23" fillId="2" borderId="20" xfId="0" applyFont="1" applyFill="1" applyBorder="1" applyAlignment="1">
      <alignment horizontal="right" vertical="center"/>
    </xf>
    <xf numFmtId="0" fontId="23" fillId="2" borderId="21" xfId="0" applyFont="1" applyFill="1" applyBorder="1" applyAlignment="1">
      <alignment horizontal="center" vertical="center"/>
    </xf>
    <xf numFmtId="0" fontId="23" fillId="2" borderId="2" xfId="0" applyFont="1" applyFill="1" applyBorder="1" applyAlignment="1">
      <alignment vertical="center"/>
    </xf>
    <xf numFmtId="0" fontId="23" fillId="2" borderId="3" xfId="0" applyFont="1" applyFill="1" applyBorder="1" applyAlignment="1">
      <alignment horizontal="right" vertical="center"/>
    </xf>
    <xf numFmtId="0" fontId="23" fillId="2" borderId="4" xfId="0" applyFont="1" applyFill="1" applyBorder="1" applyAlignment="1">
      <alignment horizontal="center" vertical="center"/>
    </xf>
    <xf numFmtId="0" fontId="22" fillId="3" borderId="0" xfId="0" applyFont="1" applyFill="1" applyAlignment="1">
      <alignment vertical="center"/>
    </xf>
    <xf numFmtId="0" fontId="23" fillId="3" borderId="0" xfId="0" applyFont="1" applyFill="1" applyAlignment="1">
      <alignment horizontal="right" vertical="center"/>
    </xf>
    <xf numFmtId="0" fontId="23" fillId="3" borderId="0" xfId="0" applyFont="1" applyFill="1" applyAlignment="1">
      <alignment horizontal="center" vertical="center"/>
    </xf>
    <xf numFmtId="0" fontId="23" fillId="3" borderId="0" xfId="0" applyFont="1" applyFill="1" applyAlignment="1">
      <alignment vertical="center"/>
    </xf>
    <xf numFmtId="0" fontId="24" fillId="3" borderId="0" xfId="0" applyFont="1" applyFill="1" applyAlignment="1">
      <alignment vertical="center"/>
    </xf>
    <xf numFmtId="0" fontId="23" fillId="0" borderId="16" xfId="0" applyFont="1" applyFill="1" applyBorder="1" applyAlignment="1">
      <alignment horizontal="left" vertical="center"/>
    </xf>
    <xf numFmtId="0" fontId="23" fillId="0" borderId="17" xfId="0" applyFont="1" applyFill="1" applyBorder="1" applyAlignment="1">
      <alignment horizontal="center" vertical="center"/>
    </xf>
    <xf numFmtId="0" fontId="23" fillId="0" borderId="18" xfId="0" applyFont="1" applyFill="1" applyBorder="1" applyAlignment="1">
      <alignment horizontal="center" vertical="center"/>
    </xf>
    <xf numFmtId="0" fontId="22" fillId="0" borderId="13"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14" xfId="0" applyFont="1" applyFill="1" applyBorder="1" applyAlignment="1">
      <alignment horizontal="center" vertical="center"/>
    </xf>
    <xf numFmtId="0" fontId="25" fillId="0" borderId="14" xfId="0" applyFont="1" applyFill="1" applyBorder="1" applyAlignment="1">
      <alignment horizontal="center" vertical="center"/>
    </xf>
    <xf numFmtId="0" fontId="25" fillId="0" borderId="13" xfId="0" applyFont="1" applyFill="1" applyBorder="1" applyAlignment="1">
      <alignment horizontal="center" vertical="center"/>
    </xf>
    <xf numFmtId="0" fontId="25"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5" fillId="0" borderId="21" xfId="0" applyFont="1" applyFill="1" applyBorder="1" applyAlignment="1">
      <alignment horizontal="center" vertical="center"/>
    </xf>
    <xf numFmtId="0" fontId="25" fillId="3" borderId="0" xfId="0" applyFont="1" applyFill="1" applyAlignment="1">
      <alignment horizontal="center" vertical="center"/>
    </xf>
    <xf numFmtId="0" fontId="25" fillId="0" borderId="19" xfId="0" applyFont="1" applyFill="1" applyBorder="1" applyAlignment="1">
      <alignment horizontal="right" vertical="center"/>
    </xf>
    <xf numFmtId="0" fontId="0" fillId="4" borderId="0" xfId="0" applyFill="1"/>
    <xf numFmtId="0" fontId="4" fillId="2" borderId="19" xfId="0" applyFont="1" applyFill="1" applyBorder="1" applyAlignment="1">
      <alignment horizontal="center"/>
    </xf>
    <xf numFmtId="0" fontId="19" fillId="2" borderId="21" xfId="0" applyFont="1" applyFill="1" applyBorder="1" applyAlignment="1">
      <alignment horizontal="left" vertical="center"/>
    </xf>
    <xf numFmtId="0" fontId="19" fillId="2" borderId="21" xfId="0" applyFont="1" applyFill="1" applyBorder="1" applyAlignment="1">
      <alignment horizontal="center" vertical="center"/>
    </xf>
    <xf numFmtId="0" fontId="4" fillId="2" borderId="17" xfId="0" applyFont="1" applyFill="1" applyBorder="1" applyAlignment="1">
      <alignment horizontal="center"/>
    </xf>
    <xf numFmtId="0" fontId="19" fillId="0" borderId="22" xfId="0" applyFont="1" applyFill="1" applyBorder="1" applyAlignment="1">
      <alignment horizontal="center" vertical="center"/>
    </xf>
    <xf numFmtId="0" fontId="22" fillId="3" borderId="0" xfId="0" applyFont="1" applyFill="1" applyAlignment="1">
      <alignment horizontal="left"/>
    </xf>
    <xf numFmtId="0" fontId="4" fillId="0" borderId="19" xfId="0" applyFont="1" applyBorder="1" applyAlignment="1">
      <alignment horizontal="center"/>
    </xf>
    <xf numFmtId="0" fontId="4" fillId="0" borderId="0" xfId="0" applyFont="1" applyAlignment="1">
      <alignment horizontal="center"/>
    </xf>
    <xf numFmtId="0" fontId="0" fillId="3" borderId="0" xfId="0" applyFill="1" applyAlignment="1">
      <alignment horizontal="right" vertical="center"/>
    </xf>
    <xf numFmtId="0" fontId="4" fillId="3" borderId="0" xfId="0" applyFont="1" applyFill="1" applyAlignment="1">
      <alignment horizontal="right" vertical="center"/>
    </xf>
    <xf numFmtId="165" fontId="4" fillId="3" borderId="0" xfId="0" applyNumberFormat="1" applyFont="1" applyFill="1" applyAlignment="1">
      <alignment horizontal="right" vertical="center"/>
    </xf>
    <xf numFmtId="9" fontId="0" fillId="3" borderId="0" xfId="0" applyNumberFormat="1" applyFill="1" applyAlignment="1">
      <alignment horizontal="right" vertical="center"/>
    </xf>
    <xf numFmtId="1" fontId="5" fillId="3" borderId="0" xfId="0" applyNumberFormat="1" applyFont="1" applyFill="1" applyBorder="1" applyAlignment="1">
      <alignment horizontal="right" vertical="center"/>
    </xf>
    <xf numFmtId="1" fontId="7" fillId="3" borderId="0" xfId="0" applyNumberFormat="1" applyFont="1" applyFill="1" applyBorder="1" applyAlignment="1">
      <alignment horizontal="right" vertical="center"/>
    </xf>
    <xf numFmtId="0" fontId="0" fillId="0" borderId="0" xfId="0" applyFill="1" applyAlignment="1">
      <alignment horizontal="right" vertical="center"/>
    </xf>
    <xf numFmtId="0" fontId="0" fillId="0" borderId="0" xfId="0" applyAlignment="1">
      <alignment horizontal="right" vertical="center"/>
    </xf>
    <xf numFmtId="0" fontId="4" fillId="4" borderId="0" xfId="0" applyFont="1" applyFill="1" applyAlignment="1">
      <alignment horizontal="right" vertical="center"/>
    </xf>
    <xf numFmtId="165" fontId="4" fillId="4" borderId="0" xfId="0" applyNumberFormat="1" applyFont="1" applyFill="1" applyAlignment="1">
      <alignment horizontal="right" vertical="center"/>
    </xf>
    <xf numFmtId="1" fontId="4" fillId="4" borderId="0" xfId="0" applyNumberFormat="1" applyFont="1" applyFill="1" applyBorder="1" applyAlignment="1">
      <alignment horizontal="left" vertical="center"/>
    </xf>
    <xf numFmtId="1" fontId="4" fillId="3" borderId="0" xfId="0" applyNumberFormat="1" applyFont="1" applyFill="1" applyBorder="1" applyAlignment="1">
      <alignment horizontal="center" vertical="center"/>
    </xf>
    <xf numFmtId="165" fontId="4" fillId="3" borderId="0" xfId="0" applyNumberFormat="1" applyFont="1" applyFill="1" applyAlignment="1">
      <alignment horizontal="center"/>
    </xf>
    <xf numFmtId="0" fontId="4" fillId="3" borderId="0" xfId="0" applyFont="1" applyFill="1" applyBorder="1" applyAlignment="1">
      <alignment horizontal="center"/>
    </xf>
    <xf numFmtId="0" fontId="0" fillId="3" borderId="0" xfId="0" applyFont="1" applyFill="1"/>
    <xf numFmtId="0" fontId="26" fillId="2" borderId="0" xfId="0" applyFont="1" applyFill="1" applyAlignment="1">
      <alignment horizontal="left"/>
    </xf>
    <xf numFmtId="0" fontId="27" fillId="2" borderId="0" xfId="0" applyFont="1" applyFill="1"/>
    <xf numFmtId="0" fontId="28" fillId="2" borderId="0" xfId="0" applyFont="1" applyFill="1"/>
    <xf numFmtId="0" fontId="27" fillId="2" borderId="0" xfId="0" applyFont="1" applyFill="1" applyBorder="1" applyAlignment="1">
      <alignment horizontal="center"/>
    </xf>
    <xf numFmtId="0" fontId="27" fillId="2" borderId="0" xfId="0" applyFont="1" applyFill="1" applyAlignment="1">
      <alignment horizontal="center"/>
    </xf>
    <xf numFmtId="0" fontId="28" fillId="3" borderId="0" xfId="0" applyFont="1" applyFill="1"/>
    <xf numFmtId="0" fontId="27" fillId="3" borderId="0" xfId="0" applyFont="1" applyFill="1" applyAlignment="1">
      <alignment horizontal="center"/>
    </xf>
    <xf numFmtId="0" fontId="28" fillId="0" borderId="0" xfId="0" applyFont="1" applyFill="1"/>
    <xf numFmtId="0" fontId="28" fillId="0" borderId="0" xfId="0" applyFont="1"/>
    <xf numFmtId="0" fontId="27" fillId="2" borderId="0" xfId="0" applyFont="1" applyFill="1" applyAlignment="1"/>
    <xf numFmtId="0" fontId="27" fillId="2" borderId="0" xfId="0" applyFont="1" applyFill="1" applyAlignment="1">
      <alignment horizontal="left"/>
    </xf>
    <xf numFmtId="0" fontId="29" fillId="3" borderId="0" xfId="0" applyFont="1" applyFill="1" applyAlignment="1">
      <alignment horizontal="center"/>
    </xf>
    <xf numFmtId="165" fontId="27" fillId="2" borderId="0" xfId="0" applyNumberFormat="1" applyFont="1" applyFill="1" applyAlignment="1">
      <alignment horizontal="left"/>
    </xf>
    <xf numFmtId="0" fontId="30" fillId="2" borderId="0" xfId="0" applyFont="1" applyFill="1" applyAlignment="1"/>
    <xf numFmtId="0" fontId="31" fillId="2" borderId="0" xfId="0" applyFont="1" applyFill="1" applyAlignment="1">
      <alignment horizontal="left"/>
    </xf>
    <xf numFmtId="0" fontId="30" fillId="3" borderId="0" xfId="0" applyFont="1" applyFill="1"/>
    <xf numFmtId="0" fontId="32" fillId="3" borderId="0" xfId="0" applyFont="1" applyFill="1" applyAlignment="1">
      <alignment horizontal="center"/>
    </xf>
    <xf numFmtId="0" fontId="30" fillId="0" borderId="0" xfId="0" applyFont="1" applyFill="1"/>
    <xf numFmtId="0" fontId="30" fillId="0" borderId="0" xfId="0" applyFont="1"/>
    <xf numFmtId="0" fontId="33" fillId="2" borderId="0" xfId="0" applyFont="1" applyFill="1" applyAlignment="1">
      <alignment horizontal="center"/>
    </xf>
    <xf numFmtId="165" fontId="33" fillId="2" borderId="0" xfId="0" applyNumberFormat="1" applyFont="1" applyFill="1" applyAlignment="1">
      <alignment horizontal="center"/>
    </xf>
    <xf numFmtId="0" fontId="33" fillId="2" borderId="0" xfId="0" applyFont="1" applyFill="1" applyBorder="1" applyAlignment="1">
      <alignment horizontal="center"/>
    </xf>
    <xf numFmtId="0" fontId="34" fillId="2" borderId="0" xfId="0" applyFont="1" applyFill="1"/>
    <xf numFmtId="0" fontId="34" fillId="3" borderId="0" xfId="0" applyFont="1" applyFill="1"/>
    <xf numFmtId="0" fontId="34" fillId="0" borderId="0" xfId="0" applyFont="1" applyFill="1"/>
    <xf numFmtId="0" fontId="34" fillId="0" borderId="0" xfId="0" applyFont="1"/>
    <xf numFmtId="0" fontId="4" fillId="2" borderId="0" xfId="0" applyFont="1" applyFill="1" applyAlignment="1">
      <alignment horizontal="center"/>
    </xf>
    <xf numFmtId="0" fontId="29" fillId="2" borderId="2" xfId="0" applyFont="1" applyFill="1" applyBorder="1" applyAlignment="1">
      <alignment horizontal="left" vertical="center"/>
    </xf>
    <xf numFmtId="0" fontId="29" fillId="2" borderId="17" xfId="0" applyFont="1" applyFill="1" applyBorder="1" applyAlignment="1">
      <alignment horizontal="left" vertical="center"/>
    </xf>
    <xf numFmtId="0" fontId="29" fillId="2" borderId="18" xfId="0" applyFont="1" applyFill="1" applyBorder="1" applyAlignment="1">
      <alignment horizontal="left" vertical="center"/>
    </xf>
    <xf numFmtId="1" fontId="6" fillId="2" borderId="0" xfId="0" applyNumberFormat="1" applyFont="1" applyFill="1" applyAlignment="1">
      <alignment horizontal="center"/>
    </xf>
    <xf numFmtId="9" fontId="4" fillId="3" borderId="0" xfId="0" applyNumberFormat="1" applyFont="1" applyFill="1" applyAlignment="1">
      <alignment horizontal="center"/>
    </xf>
    <xf numFmtId="0" fontId="4" fillId="0" borderId="0" xfId="0" applyFont="1" applyFill="1" applyAlignment="1">
      <alignment horizontal="center"/>
    </xf>
    <xf numFmtId="165" fontId="4" fillId="2" borderId="0" xfId="0" applyNumberFormat="1" applyFont="1" applyFill="1" applyAlignment="1">
      <alignment horizontal="center"/>
    </xf>
    <xf numFmtId="1" fontId="35" fillId="0" borderId="12" xfId="0" applyNumberFormat="1" applyFont="1" applyBorder="1" applyAlignment="1">
      <alignment horizontal="center"/>
    </xf>
    <xf numFmtId="0" fontId="4" fillId="0" borderId="16" xfId="0" applyFont="1" applyBorder="1" applyAlignment="1">
      <alignment horizontal="center"/>
    </xf>
    <xf numFmtId="1" fontId="35" fillId="2" borderId="7" xfId="0" applyNumberFormat="1" applyFont="1" applyFill="1" applyBorder="1" applyAlignment="1">
      <alignment horizontal="center"/>
    </xf>
    <xf numFmtId="1" fontId="4" fillId="3" borderId="0" xfId="0" applyNumberFormat="1" applyFont="1" applyFill="1" applyAlignment="1">
      <alignment horizontal="center"/>
    </xf>
    <xf numFmtId="0" fontId="36" fillId="3" borderId="0" xfId="0" applyFont="1" applyFill="1" applyAlignment="1">
      <alignment horizontal="center" vertical="center" textRotation="90"/>
    </xf>
    <xf numFmtId="1" fontId="35" fillId="0" borderId="11" xfId="0" applyNumberFormat="1" applyFont="1" applyBorder="1" applyAlignment="1">
      <alignment horizontal="center"/>
    </xf>
    <xf numFmtId="1" fontId="35" fillId="2" borderId="11" xfId="0" applyNumberFormat="1" applyFont="1" applyFill="1" applyBorder="1" applyAlignment="1">
      <alignment horizontal="center"/>
    </xf>
    <xf numFmtId="2" fontId="4" fillId="2" borderId="0" xfId="0" applyNumberFormat="1" applyFont="1" applyFill="1" applyAlignment="1">
      <alignment horizontal="center" vertical="center"/>
    </xf>
    <xf numFmtId="0" fontId="0" fillId="2" borderId="0" xfId="0" applyFill="1"/>
    <xf numFmtId="1" fontId="35" fillId="0" borderId="7" xfId="0" applyNumberFormat="1" applyFont="1" applyBorder="1" applyAlignment="1">
      <alignment horizontal="center" vertical="center"/>
    </xf>
    <xf numFmtId="1" fontId="35" fillId="0" borderId="7" xfId="0" applyNumberFormat="1" applyFont="1" applyBorder="1" applyAlignment="1">
      <alignment horizontal="center"/>
    </xf>
    <xf numFmtId="0" fontId="4" fillId="2" borderId="0" xfId="0" applyFont="1" applyFill="1" applyAlignment="1">
      <alignment horizontal="center" vertical="center"/>
    </xf>
    <xf numFmtId="1" fontId="35" fillId="0" borderId="12" xfId="0" applyNumberFormat="1" applyFont="1" applyBorder="1" applyAlignment="1">
      <alignment horizontal="center" vertical="center"/>
    </xf>
    <xf numFmtId="1" fontId="25" fillId="3" borderId="0" xfId="0" applyNumberFormat="1" applyFont="1" applyFill="1" applyAlignment="1">
      <alignment horizontal="center"/>
    </xf>
    <xf numFmtId="0" fontId="37" fillId="3" borderId="0" xfId="0" applyFont="1" applyFill="1" applyAlignment="1">
      <alignment horizontal="center" vertical="center" textRotation="90"/>
    </xf>
    <xf numFmtId="1" fontId="35" fillId="0" borderId="11" xfId="0" applyNumberFormat="1" applyFont="1" applyBorder="1" applyAlignment="1">
      <alignment horizontal="center" vertical="center"/>
    </xf>
    <xf numFmtId="165" fontId="35" fillId="2" borderId="2" xfId="0" applyNumberFormat="1" applyFont="1" applyFill="1" applyBorder="1" applyAlignment="1">
      <alignment horizontal="right"/>
    </xf>
    <xf numFmtId="0" fontId="35" fillId="0" borderId="22" xfId="0" applyFont="1" applyBorder="1" applyAlignment="1">
      <alignment horizontal="center"/>
    </xf>
    <xf numFmtId="1" fontId="35" fillId="0" borderId="2" xfId="0" applyNumberFormat="1" applyFont="1" applyBorder="1" applyAlignment="1">
      <alignment horizontal="center"/>
    </xf>
    <xf numFmtId="1" fontId="35" fillId="0" borderId="22" xfId="0" applyNumberFormat="1" applyFont="1" applyBorder="1" applyAlignment="1">
      <alignment horizontal="center"/>
    </xf>
    <xf numFmtId="0" fontId="29" fillId="2" borderId="16" xfId="0" applyFont="1" applyFill="1" applyBorder="1" applyAlignment="1">
      <alignment horizontal="left" vertical="center"/>
    </xf>
    <xf numFmtId="0" fontId="4" fillId="0" borderId="13" xfId="0" applyFont="1" applyBorder="1" applyAlignment="1">
      <alignment horizontal="center"/>
    </xf>
    <xf numFmtId="1" fontId="35" fillId="0" borderId="16" xfId="0" applyNumberFormat="1" applyFont="1" applyBorder="1" applyAlignment="1">
      <alignment horizontal="center" vertical="center"/>
    </xf>
    <xf numFmtId="9" fontId="4" fillId="0" borderId="16" xfId="5" applyNumberFormat="1" applyFont="1" applyFill="1" applyBorder="1" applyAlignment="1">
      <alignment horizontal="center" vertical="center"/>
    </xf>
    <xf numFmtId="166" fontId="35" fillId="0" borderId="7" xfId="5" applyNumberFormat="1" applyFont="1" applyFill="1" applyBorder="1" applyAlignment="1">
      <alignment horizontal="center" vertical="center"/>
    </xf>
    <xf numFmtId="1" fontId="35" fillId="0" borderId="13" xfId="0" applyNumberFormat="1" applyFont="1" applyBorder="1" applyAlignment="1">
      <alignment horizontal="center" vertical="center"/>
    </xf>
    <xf numFmtId="9" fontId="4" fillId="0" borderId="13" xfId="5" applyNumberFormat="1" applyFont="1" applyFill="1" applyBorder="1" applyAlignment="1">
      <alignment horizontal="center" vertical="center"/>
    </xf>
    <xf numFmtId="166" fontId="35" fillId="0" borderId="12" xfId="5" applyNumberFormat="1" applyFont="1" applyFill="1" applyBorder="1" applyAlignment="1">
      <alignment horizontal="center" vertical="center"/>
    </xf>
    <xf numFmtId="1" fontId="35" fillId="0" borderId="19" xfId="0" applyNumberFormat="1" applyFont="1" applyBorder="1" applyAlignment="1">
      <alignment horizontal="center" vertical="center"/>
    </xf>
    <xf numFmtId="166" fontId="35" fillId="0" borderId="11" xfId="5" applyNumberFormat="1" applyFont="1" applyFill="1" applyBorder="1" applyAlignment="1">
      <alignment horizontal="center" vertical="center"/>
    </xf>
    <xf numFmtId="0" fontId="35" fillId="2" borderId="2" xfId="0" applyFont="1" applyFill="1" applyBorder="1" applyAlignment="1">
      <alignment horizontal="center"/>
    </xf>
    <xf numFmtId="0" fontId="35" fillId="2" borderId="3" xfId="0" applyFont="1" applyFill="1" applyBorder="1" applyAlignment="1">
      <alignment horizontal="center"/>
    </xf>
    <xf numFmtId="0" fontId="35" fillId="2" borderId="4" xfId="0" applyFont="1" applyFill="1" applyBorder="1" applyAlignment="1">
      <alignment horizontal="center"/>
    </xf>
    <xf numFmtId="0" fontId="35" fillId="0" borderId="2" xfId="0" applyFont="1" applyBorder="1" applyAlignment="1">
      <alignment horizontal="center"/>
    </xf>
    <xf numFmtId="166" fontId="35" fillId="0" borderId="16" xfId="5" applyNumberFormat="1" applyFont="1" applyFill="1" applyBorder="1" applyAlignment="1">
      <alignment horizontal="center"/>
    </xf>
    <xf numFmtId="165" fontId="4" fillId="2" borderId="0" xfId="0" applyNumberFormat="1" applyFont="1" applyFill="1" applyBorder="1" applyAlignment="1">
      <alignment horizontal="center"/>
    </xf>
    <xf numFmtId="165" fontId="4" fillId="2" borderId="2" xfId="0" applyNumberFormat="1" applyFont="1" applyFill="1" applyBorder="1" applyAlignment="1">
      <alignment horizontal="center"/>
    </xf>
    <xf numFmtId="0" fontId="35" fillId="0" borderId="3" xfId="0" applyFont="1" applyBorder="1" applyAlignment="1">
      <alignment horizontal="right"/>
    </xf>
    <xf numFmtId="0" fontId="35" fillId="0" borderId="2" xfId="5" applyNumberFormat="1" applyFont="1" applyFill="1" applyBorder="1" applyAlignment="1">
      <alignment horizontal="center"/>
    </xf>
    <xf numFmtId="165" fontId="35" fillId="2" borderId="0" xfId="0" applyNumberFormat="1" applyFont="1" applyFill="1" applyBorder="1" applyAlignment="1">
      <alignment horizontal="right"/>
    </xf>
    <xf numFmtId="0" fontId="35" fillId="2" borderId="0" xfId="0" applyFont="1" applyFill="1" applyBorder="1" applyAlignment="1">
      <alignment horizontal="center"/>
    </xf>
    <xf numFmtId="1" fontId="35" fillId="2" borderId="0" xfId="0" applyNumberFormat="1" applyFont="1" applyFill="1" applyBorder="1" applyAlignment="1">
      <alignment horizontal="center"/>
    </xf>
    <xf numFmtId="0" fontId="29" fillId="2" borderId="3" xfId="0" applyFont="1" applyFill="1" applyBorder="1" applyAlignment="1">
      <alignment horizontal="center" vertical="center"/>
    </xf>
    <xf numFmtId="1" fontId="38" fillId="3" borderId="0" xfId="0" applyNumberFormat="1" applyFont="1" applyFill="1" applyAlignment="1">
      <alignment horizontal="center"/>
    </xf>
    <xf numFmtId="0" fontId="27" fillId="0" borderId="0" xfId="0" applyFont="1" applyFill="1" applyAlignment="1">
      <alignment horizontal="center"/>
    </xf>
    <xf numFmtId="0" fontId="27" fillId="0" borderId="0" xfId="0" applyFont="1" applyAlignment="1">
      <alignment horizontal="center"/>
    </xf>
    <xf numFmtId="9" fontId="4" fillId="0" borderId="16" xfId="5" applyFont="1" applyBorder="1" applyAlignment="1">
      <alignment horizontal="center" vertical="center"/>
    </xf>
    <xf numFmtId="9" fontId="35" fillId="0" borderId="7" xfId="5" applyFont="1" applyBorder="1" applyAlignment="1">
      <alignment horizontal="center"/>
    </xf>
    <xf numFmtId="9" fontId="25" fillId="3" borderId="0" xfId="5" applyFont="1" applyFill="1" applyAlignment="1">
      <alignment horizontal="center"/>
    </xf>
    <xf numFmtId="9" fontId="4" fillId="0" borderId="13" xfId="5" applyFont="1" applyBorder="1" applyAlignment="1">
      <alignment horizontal="center" vertical="center"/>
    </xf>
    <xf numFmtId="9" fontId="35" fillId="0" borderId="12" xfId="5" applyFont="1" applyBorder="1" applyAlignment="1">
      <alignment horizontal="center"/>
    </xf>
    <xf numFmtId="9" fontId="35" fillId="0" borderId="11" xfId="5" applyFont="1" applyBorder="1" applyAlignment="1">
      <alignment horizontal="center"/>
    </xf>
    <xf numFmtId="166" fontId="35" fillId="0" borderId="16" xfId="5" applyNumberFormat="1" applyFont="1" applyBorder="1" applyAlignment="1">
      <alignment horizontal="center"/>
    </xf>
    <xf numFmtId="1" fontId="35" fillId="0" borderId="2" xfId="0" applyNumberFormat="1" applyFont="1" applyFill="1" applyBorder="1" applyAlignment="1">
      <alignment horizontal="center"/>
    </xf>
    <xf numFmtId="0" fontId="35" fillId="2" borderId="0" xfId="0" applyFont="1" applyFill="1" applyBorder="1" applyAlignment="1">
      <alignment horizontal="right"/>
    </xf>
    <xf numFmtId="0" fontId="29" fillId="2" borderId="3" xfId="0" applyFont="1" applyFill="1" applyBorder="1" applyAlignment="1">
      <alignment horizontal="left" vertical="center"/>
    </xf>
    <xf numFmtId="0" fontId="0" fillId="3" borderId="13" xfId="0" applyFill="1" applyBorder="1"/>
    <xf numFmtId="168" fontId="4" fillId="0" borderId="16" xfId="0" applyNumberFormat="1" applyFont="1" applyBorder="1" applyAlignment="1">
      <alignment horizontal="center" vertical="center"/>
    </xf>
    <xf numFmtId="168" fontId="35" fillId="0" borderId="7" xfId="0" applyNumberFormat="1" applyFont="1" applyBorder="1" applyAlignment="1">
      <alignment horizontal="center" vertical="center"/>
    </xf>
    <xf numFmtId="168" fontId="4" fillId="0" borderId="13" xfId="0" applyNumberFormat="1" applyFont="1" applyBorder="1" applyAlignment="1">
      <alignment horizontal="center" vertical="center"/>
    </xf>
    <xf numFmtId="168" fontId="35" fillId="0" borderId="12" xfId="0" applyNumberFormat="1" applyFont="1" applyBorder="1" applyAlignment="1">
      <alignment horizontal="center" vertical="center"/>
    </xf>
    <xf numFmtId="168" fontId="35" fillId="0" borderId="11" xfId="0" applyNumberFormat="1" applyFont="1" applyBorder="1" applyAlignment="1">
      <alignment horizontal="center" vertical="center"/>
    </xf>
    <xf numFmtId="168" fontId="35" fillId="0" borderId="16" xfId="0" applyNumberFormat="1" applyFont="1" applyBorder="1" applyAlignment="1">
      <alignment horizontal="center" vertical="center"/>
    </xf>
    <xf numFmtId="168" fontId="35" fillId="0" borderId="4" xfId="0" applyNumberFormat="1" applyFont="1" applyBorder="1" applyAlignment="1">
      <alignment horizontal="center" vertical="center"/>
    </xf>
    <xf numFmtId="165" fontId="4" fillId="2" borderId="19" xfId="0" applyNumberFormat="1" applyFont="1" applyFill="1" applyBorder="1" applyAlignment="1">
      <alignment horizontal="center"/>
    </xf>
    <xf numFmtId="168" fontId="35" fillId="2" borderId="17" xfId="0" applyNumberFormat="1" applyFont="1" applyFill="1" applyBorder="1" applyAlignment="1">
      <alignment horizontal="center" vertical="center"/>
    </xf>
    <xf numFmtId="0" fontId="4" fillId="2" borderId="16" xfId="0" applyFont="1" applyFill="1" applyBorder="1" applyAlignment="1">
      <alignment horizontal="center"/>
    </xf>
    <xf numFmtId="0" fontId="4" fillId="2" borderId="18" xfId="0" applyFont="1" applyFill="1" applyBorder="1" applyAlignment="1">
      <alignment horizontal="right"/>
    </xf>
    <xf numFmtId="1" fontId="4" fillId="0" borderId="16" xfId="0" applyNumberFormat="1" applyFont="1" applyFill="1" applyBorder="1" applyAlignment="1">
      <alignment horizontal="center"/>
    </xf>
    <xf numFmtId="0" fontId="4" fillId="2" borderId="0" xfId="0" applyFont="1" applyFill="1" applyBorder="1" applyAlignment="1">
      <alignment horizontal="center"/>
    </xf>
    <xf numFmtId="0" fontId="4" fillId="2" borderId="14" xfId="0" applyFont="1" applyFill="1" applyBorder="1" applyAlignment="1">
      <alignment horizontal="right"/>
    </xf>
    <xf numFmtId="1" fontId="4" fillId="0" borderId="13" xfId="0" applyNumberFormat="1" applyFont="1" applyFill="1" applyBorder="1" applyAlignment="1">
      <alignment horizontal="center"/>
    </xf>
    <xf numFmtId="0" fontId="4" fillId="2" borderId="20" xfId="0" applyFont="1" applyFill="1" applyBorder="1" applyAlignment="1">
      <alignment horizontal="center"/>
    </xf>
    <xf numFmtId="0" fontId="4" fillId="2" borderId="21" xfId="0" applyFont="1" applyFill="1" applyBorder="1" applyAlignment="1">
      <alignment horizontal="right"/>
    </xf>
    <xf numFmtId="1" fontId="4" fillId="0" borderId="19" xfId="0" applyNumberFormat="1"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165" fontId="4" fillId="2" borderId="3" xfId="0" applyNumberFormat="1" applyFont="1" applyFill="1" applyBorder="1" applyAlignment="1">
      <alignment horizontal="center"/>
    </xf>
    <xf numFmtId="0" fontId="35" fillId="2" borderId="4" xfId="0" applyFont="1" applyFill="1" applyBorder="1" applyAlignment="1">
      <alignment horizontal="right"/>
    </xf>
    <xf numFmtId="0" fontId="4" fillId="3" borderId="0" xfId="0" applyFont="1" applyFill="1" applyAlignment="1">
      <alignment horizontal="right"/>
    </xf>
    <xf numFmtId="2" fontId="4" fillId="3" borderId="0" xfId="0" applyNumberFormat="1" applyFont="1" applyFill="1" applyAlignment="1">
      <alignment horizontal="center"/>
    </xf>
    <xf numFmtId="0" fontId="4" fillId="2" borderId="4" xfId="0" applyFont="1" applyFill="1" applyBorder="1" applyAlignment="1">
      <alignment horizontal="right"/>
    </xf>
    <xf numFmtId="2" fontId="4" fillId="0" borderId="2" xfId="0" applyNumberFormat="1" applyFont="1" applyFill="1" applyBorder="1" applyAlignment="1">
      <alignment horizontal="center"/>
    </xf>
    <xf numFmtId="0" fontId="4" fillId="4" borderId="0" xfId="0" applyFont="1" applyFill="1" applyAlignment="1">
      <alignment horizontal="left"/>
    </xf>
    <xf numFmtId="0" fontId="4" fillId="4" borderId="0" xfId="0" applyFont="1" applyFill="1" applyAlignment="1">
      <alignment horizontal="center"/>
    </xf>
    <xf numFmtId="0" fontId="4" fillId="2" borderId="20" xfId="0" applyFont="1" applyFill="1" applyBorder="1" applyAlignment="1">
      <alignment horizontal="right"/>
    </xf>
    <xf numFmtId="2" fontId="4" fillId="0" borderId="19" xfId="0" applyNumberFormat="1" applyFont="1" applyFill="1" applyBorder="1" applyAlignment="1">
      <alignment horizontal="center"/>
    </xf>
    <xf numFmtId="165" fontId="4" fillId="3" borderId="0" xfId="0" applyNumberFormat="1" applyFont="1" applyFill="1" applyBorder="1" applyAlignment="1">
      <alignment horizontal="center"/>
    </xf>
    <xf numFmtId="0" fontId="35" fillId="3" borderId="0" xfId="0" applyFont="1" applyFill="1" applyBorder="1" applyAlignment="1">
      <alignment horizontal="right"/>
    </xf>
    <xf numFmtId="166" fontId="35" fillId="3" borderId="0" xfId="5" applyNumberFormat="1" applyFont="1" applyFill="1" applyBorder="1" applyAlignment="1">
      <alignment horizontal="center"/>
    </xf>
    <xf numFmtId="0" fontId="29" fillId="2" borderId="0" xfId="0" applyFont="1" applyFill="1" applyAlignment="1">
      <alignment horizontal="left"/>
    </xf>
    <xf numFmtId="0" fontId="29" fillId="3" borderId="0" xfId="0" applyFont="1" applyFill="1" applyAlignment="1">
      <alignment horizontal="left"/>
    </xf>
    <xf numFmtId="0" fontId="35" fillId="3" borderId="0" xfId="0" applyFont="1" applyFill="1" applyAlignment="1">
      <alignment horizontal="left"/>
    </xf>
    <xf numFmtId="0" fontId="27" fillId="3" borderId="0" xfId="0" applyFont="1" applyFill="1" applyAlignment="1"/>
    <xf numFmtId="0" fontId="29" fillId="0" borderId="0" xfId="0" applyFont="1" applyFill="1" applyAlignment="1">
      <alignment horizontal="left"/>
    </xf>
    <xf numFmtId="0" fontId="27" fillId="0" borderId="0" xfId="0" applyFont="1" applyFill="1" applyAlignment="1"/>
    <xf numFmtId="0" fontId="29" fillId="0" borderId="0" xfId="0" applyFont="1" applyAlignment="1">
      <alignment horizontal="left"/>
    </xf>
    <xf numFmtId="0" fontId="27" fillId="0" borderId="0" xfId="0" applyFont="1" applyAlignment="1"/>
    <xf numFmtId="0" fontId="27" fillId="3" borderId="0" xfId="0" applyFont="1" applyFill="1"/>
    <xf numFmtId="0" fontId="4" fillId="3" borderId="0" xfId="0" applyFont="1" applyFill="1"/>
    <xf numFmtId="0" fontId="27" fillId="0" borderId="0" xfId="0" applyFont="1" applyFill="1"/>
    <xf numFmtId="0" fontId="27" fillId="0" borderId="0" xfId="0" applyFont="1"/>
    <xf numFmtId="166" fontId="35" fillId="2" borderId="0" xfId="5" applyNumberFormat="1" applyFont="1" applyFill="1" applyBorder="1" applyAlignment="1">
      <alignment horizontal="center"/>
    </xf>
    <xf numFmtId="1" fontId="25" fillId="2" borderId="0" xfId="0" applyNumberFormat="1" applyFont="1" applyFill="1" applyAlignment="1">
      <alignment horizontal="center"/>
    </xf>
    <xf numFmtId="0" fontId="35" fillId="0" borderId="12" xfId="0" applyFont="1" applyBorder="1" applyAlignment="1">
      <alignment horizontal="center"/>
    </xf>
    <xf numFmtId="0" fontId="35" fillId="0" borderId="11" xfId="0" applyFont="1" applyBorder="1" applyAlignment="1">
      <alignment horizontal="center"/>
    </xf>
    <xf numFmtId="0" fontId="35" fillId="0" borderId="7" xfId="0" applyFont="1" applyBorder="1" applyAlignment="1">
      <alignment horizontal="center"/>
    </xf>
    <xf numFmtId="165" fontId="35" fillId="2" borderId="22" xfId="0" applyNumberFormat="1" applyFont="1" applyFill="1" applyBorder="1" applyAlignment="1">
      <alignment horizontal="center"/>
    </xf>
    <xf numFmtId="1" fontId="6" fillId="2" borderId="0" xfId="0" applyNumberFormat="1" applyFont="1" applyFill="1" applyAlignment="1">
      <alignment horizontal="right"/>
    </xf>
    <xf numFmtId="165" fontId="4" fillId="0" borderId="16" xfId="0" applyNumberFormat="1" applyFont="1" applyFill="1" applyBorder="1" applyAlignment="1">
      <alignment horizontal="center" vertical="center"/>
    </xf>
    <xf numFmtId="165" fontId="35" fillId="0" borderId="7" xfId="0" applyNumberFormat="1" applyFont="1" applyFill="1" applyBorder="1" applyAlignment="1">
      <alignment horizontal="center" vertical="center"/>
    </xf>
    <xf numFmtId="165" fontId="4" fillId="0" borderId="13" xfId="0" applyNumberFormat="1" applyFont="1" applyFill="1" applyBorder="1" applyAlignment="1">
      <alignment horizontal="center" vertical="center"/>
    </xf>
    <xf numFmtId="165" fontId="35" fillId="0" borderId="12" xfId="0" applyNumberFormat="1" applyFont="1" applyFill="1" applyBorder="1" applyAlignment="1">
      <alignment horizontal="center" vertical="center"/>
    </xf>
    <xf numFmtId="165" fontId="35" fillId="0" borderId="11" xfId="0" applyNumberFormat="1" applyFont="1" applyFill="1" applyBorder="1" applyAlignment="1">
      <alignment horizontal="center" vertical="center"/>
    </xf>
    <xf numFmtId="165" fontId="35" fillId="2" borderId="4" xfId="0" applyNumberFormat="1" applyFont="1" applyFill="1" applyBorder="1" applyAlignment="1">
      <alignment horizontal="right"/>
    </xf>
    <xf numFmtId="165" fontId="35" fillId="0" borderId="2" xfId="0" applyNumberFormat="1" applyFont="1" applyFill="1" applyBorder="1" applyAlignment="1">
      <alignment horizontal="center" vertical="center"/>
    </xf>
    <xf numFmtId="1" fontId="25" fillId="4" borderId="0" xfId="0" applyNumberFormat="1" applyFont="1" applyFill="1" applyAlignment="1">
      <alignment horizontal="center"/>
    </xf>
    <xf numFmtId="1" fontId="25" fillId="2" borderId="13" xfId="0" applyNumberFormat="1" applyFont="1" applyFill="1" applyBorder="1" applyAlignment="1">
      <alignment horizontal="center"/>
    </xf>
    <xf numFmtId="0" fontId="35" fillId="0" borderId="16" xfId="0" applyFont="1" applyFill="1" applyBorder="1" applyAlignment="1">
      <alignment horizontal="left"/>
    </xf>
    <xf numFmtId="0" fontId="35" fillId="0" borderId="17" xfId="0" applyFont="1" applyFill="1" applyBorder="1" applyAlignment="1">
      <alignment horizontal="left"/>
    </xf>
    <xf numFmtId="167" fontId="18" fillId="5" borderId="22" xfId="0" applyNumberFormat="1" applyFont="1" applyFill="1" applyBorder="1" applyAlignment="1">
      <alignment horizontal="center" vertical="center"/>
    </xf>
    <xf numFmtId="167" fontId="18" fillId="0" borderId="22" xfId="0" applyNumberFormat="1" applyFont="1" applyFill="1" applyBorder="1" applyAlignment="1">
      <alignment horizontal="center" vertical="center"/>
    </xf>
    <xf numFmtId="0" fontId="35" fillId="0" borderId="13" xfId="0" applyFont="1" applyFill="1" applyBorder="1" applyAlignment="1">
      <alignment horizontal="left"/>
    </xf>
    <xf numFmtId="0" fontId="35" fillId="0" borderId="0" xfId="0" applyFont="1" applyFill="1" applyBorder="1" applyAlignment="1">
      <alignment horizontal="left"/>
    </xf>
    <xf numFmtId="1" fontId="18" fillId="0" borderId="22" xfId="0" applyNumberFormat="1" applyFont="1" applyFill="1" applyBorder="1" applyAlignment="1">
      <alignment horizontal="center" vertical="center"/>
    </xf>
    <xf numFmtId="0" fontId="40" fillId="2" borderId="0" xfId="0" applyFont="1" applyFill="1" applyAlignment="1">
      <alignment horizontal="left"/>
    </xf>
    <xf numFmtId="0" fontId="40" fillId="2" borderId="0" xfId="0" applyFont="1" applyFill="1" applyAlignment="1">
      <alignment horizontal="center"/>
    </xf>
    <xf numFmtId="165" fontId="4" fillId="0" borderId="2" xfId="0" applyNumberFormat="1" applyFont="1" applyBorder="1" applyAlignment="1">
      <alignment horizontal="center"/>
    </xf>
    <xf numFmtId="1" fontId="35" fillId="2" borderId="3" xfId="0" applyNumberFormat="1" applyFont="1" applyFill="1" applyBorder="1" applyAlignment="1">
      <alignment horizontal="right"/>
    </xf>
    <xf numFmtId="1" fontId="35" fillId="2" borderId="4" xfId="0" applyNumberFormat="1" applyFont="1" applyFill="1" applyBorder="1" applyAlignment="1">
      <alignment horizontal="left"/>
    </xf>
    <xf numFmtId="1" fontId="35" fillId="2" borderId="0" xfId="0" applyNumberFormat="1" applyFont="1" applyFill="1" applyBorder="1" applyAlignment="1">
      <alignment horizontal="right"/>
    </xf>
    <xf numFmtId="1" fontId="35" fillId="2" borderId="0" xfId="0" applyNumberFormat="1" applyFont="1" applyFill="1" applyBorder="1" applyAlignment="1">
      <alignment horizontal="left"/>
    </xf>
    <xf numFmtId="0" fontId="41" fillId="2" borderId="0" xfId="0" applyFont="1" applyFill="1" applyAlignment="1">
      <alignment horizontal="left"/>
    </xf>
    <xf numFmtId="0" fontId="41" fillId="2" borderId="0" xfId="0" applyFont="1" applyFill="1" applyBorder="1" applyAlignment="1">
      <alignment horizontal="left" vertical="center"/>
    </xf>
    <xf numFmtId="0" fontId="41" fillId="2" borderId="0" xfId="0" applyFont="1" applyFill="1" applyBorder="1" applyAlignment="1">
      <alignment horizontal="center" vertical="center"/>
    </xf>
    <xf numFmtId="0" fontId="42" fillId="3" borderId="0" xfId="0" applyFont="1" applyFill="1" applyAlignment="1">
      <alignment horizontal="center"/>
    </xf>
    <xf numFmtId="0" fontId="42" fillId="2" borderId="0" xfId="0" applyFont="1" applyFill="1" applyAlignment="1">
      <alignment horizontal="center"/>
    </xf>
    <xf numFmtId="1" fontId="43" fillId="2" borderId="0" xfId="0" applyNumberFormat="1" applyFont="1" applyFill="1" applyAlignment="1">
      <alignment horizontal="center"/>
    </xf>
    <xf numFmtId="1" fontId="43" fillId="3" borderId="0" xfId="0" applyNumberFormat="1" applyFont="1" applyFill="1" applyAlignment="1">
      <alignment horizontal="center"/>
    </xf>
    <xf numFmtId="0" fontId="42" fillId="0" borderId="0" xfId="0" applyFont="1" applyFill="1" applyAlignment="1">
      <alignment horizontal="center"/>
    </xf>
    <xf numFmtId="0" fontId="42" fillId="0" borderId="0" xfId="0" applyFont="1" applyAlignment="1">
      <alignment horizontal="center"/>
    </xf>
    <xf numFmtId="0" fontId="29" fillId="0" borderId="2" xfId="0" applyFont="1" applyBorder="1" applyAlignment="1">
      <alignment horizontal="left" vertical="center"/>
    </xf>
    <xf numFmtId="0" fontId="29" fillId="0" borderId="4" xfId="0" applyFont="1" applyBorder="1" applyAlignment="1">
      <alignment horizontal="left" vertical="center"/>
    </xf>
    <xf numFmtId="0" fontId="33" fillId="3" borderId="0" xfId="0" applyFont="1" applyFill="1" applyAlignment="1">
      <alignment horizontal="center"/>
    </xf>
    <xf numFmtId="0" fontId="42" fillId="2" borderId="0" xfId="0" applyFont="1" applyFill="1" applyAlignment="1">
      <alignment horizontal="center" vertical="center"/>
    </xf>
    <xf numFmtId="1" fontId="6" fillId="3" borderId="7" xfId="0" applyNumberFormat="1" applyFont="1" applyFill="1" applyBorder="1" applyAlignment="1">
      <alignment horizontal="center" vertical="center"/>
    </xf>
    <xf numFmtId="1" fontId="43" fillId="3" borderId="0" xfId="0" applyNumberFormat="1" applyFont="1" applyFill="1" applyAlignment="1">
      <alignment horizontal="center" vertical="center"/>
    </xf>
    <xf numFmtId="1" fontId="25" fillId="3" borderId="0" xfId="0" applyNumberFormat="1" applyFont="1" applyFill="1" applyAlignment="1">
      <alignment horizontal="center" vertical="center"/>
    </xf>
    <xf numFmtId="0" fontId="42" fillId="3" borderId="0" xfId="0" applyFont="1" applyFill="1" applyAlignment="1">
      <alignment horizontal="center" vertical="center"/>
    </xf>
    <xf numFmtId="0" fontId="42" fillId="0" borderId="0" xfId="0" applyFont="1" applyFill="1" applyAlignment="1">
      <alignment horizontal="center" vertical="center"/>
    </xf>
    <xf numFmtId="0" fontId="0" fillId="0" borderId="0" xfId="0" applyFill="1" applyAlignment="1">
      <alignment vertical="center"/>
    </xf>
    <xf numFmtId="0" fontId="42" fillId="0" borderId="0" xfId="0" applyFont="1" applyAlignment="1">
      <alignment horizontal="center" vertical="center"/>
    </xf>
    <xf numFmtId="0" fontId="4" fillId="0" borderId="13" xfId="0" applyFont="1" applyBorder="1" applyAlignment="1">
      <alignment horizontal="center" vertical="center"/>
    </xf>
    <xf numFmtId="1" fontId="35" fillId="2" borderId="11" xfId="0" applyNumberFormat="1" applyFont="1" applyFill="1" applyBorder="1" applyAlignment="1">
      <alignment horizontal="center" vertical="center"/>
    </xf>
    <xf numFmtId="0" fontId="6" fillId="3" borderId="11" xfId="0" applyFont="1" applyFill="1" applyBorder="1" applyAlignment="1">
      <alignment horizontal="center" vertical="center"/>
    </xf>
    <xf numFmtId="164" fontId="4" fillId="0" borderId="16" xfId="0" applyNumberFormat="1" applyFont="1" applyBorder="1" applyAlignment="1">
      <alignment horizontal="center" vertical="center"/>
    </xf>
    <xf numFmtId="164" fontId="35" fillId="0" borderId="7" xfId="0" applyNumberFormat="1" applyFont="1" applyFill="1" applyBorder="1" applyAlignment="1">
      <alignment horizontal="center" vertical="center"/>
    </xf>
    <xf numFmtId="164" fontId="6" fillId="3" borderId="7" xfId="0" applyNumberFormat="1" applyFont="1" applyFill="1" applyBorder="1" applyAlignment="1">
      <alignment horizontal="center"/>
    </xf>
    <xf numFmtId="164" fontId="4" fillId="0" borderId="13" xfId="0" applyNumberFormat="1" applyFont="1" applyBorder="1" applyAlignment="1">
      <alignment horizontal="center" vertical="center"/>
    </xf>
    <xf numFmtId="164" fontId="35" fillId="0" borderId="12" xfId="0" applyNumberFormat="1" applyFont="1" applyFill="1" applyBorder="1" applyAlignment="1">
      <alignment horizontal="center" vertical="center"/>
    </xf>
    <xf numFmtId="164" fontId="6" fillId="3" borderId="12" xfId="0" applyNumberFormat="1" applyFont="1" applyFill="1" applyBorder="1" applyAlignment="1">
      <alignment horizontal="center"/>
    </xf>
    <xf numFmtId="164" fontId="4" fillId="0" borderId="19" xfId="0" applyNumberFormat="1" applyFont="1" applyBorder="1" applyAlignment="1">
      <alignment horizontal="center" vertical="center"/>
    </xf>
    <xf numFmtId="164" fontId="35" fillId="0" borderId="11" xfId="0" applyNumberFormat="1" applyFont="1" applyFill="1" applyBorder="1" applyAlignment="1">
      <alignment horizontal="center" vertical="center"/>
    </xf>
    <xf numFmtId="164" fontId="6" fillId="3" borderId="11" xfId="0" applyNumberFormat="1" applyFont="1" applyFill="1" applyBorder="1" applyAlignment="1">
      <alignment horizontal="center"/>
    </xf>
    <xf numFmtId="2" fontId="35" fillId="2" borderId="0" xfId="0" applyNumberFormat="1" applyFont="1" applyFill="1" applyBorder="1" applyAlignment="1">
      <alignment horizontal="center" vertical="center" textRotation="90"/>
    </xf>
    <xf numFmtId="1" fontId="35" fillId="2" borderId="17" xfId="0" applyNumberFormat="1" applyFont="1" applyFill="1" applyBorder="1" applyAlignment="1">
      <alignment horizontal="center"/>
    </xf>
    <xf numFmtId="0" fontId="42" fillId="2" borderId="17" xfId="0" applyFont="1" applyFill="1" applyBorder="1" applyAlignment="1">
      <alignment horizontal="center"/>
    </xf>
    <xf numFmtId="164" fontId="4" fillId="2" borderId="17" xfId="0" applyNumberFormat="1" applyFont="1" applyFill="1" applyBorder="1" applyAlignment="1">
      <alignment horizontal="center" vertical="center"/>
    </xf>
    <xf numFmtId="164" fontId="35" fillId="2" borderId="17" xfId="0" applyNumberFormat="1" applyFont="1" applyFill="1" applyBorder="1" applyAlignment="1">
      <alignment horizontal="center" vertical="center"/>
    </xf>
    <xf numFmtId="0" fontId="0" fillId="3" borderId="17" xfId="0" applyFill="1" applyBorder="1"/>
    <xf numFmtId="164" fontId="35" fillId="2" borderId="0" xfId="0" applyNumberFormat="1" applyFont="1" applyFill="1" applyBorder="1" applyAlignment="1">
      <alignment horizontal="center" vertical="center"/>
    </xf>
    <xf numFmtId="164" fontId="4" fillId="2" borderId="0" xfId="0" applyNumberFormat="1" applyFont="1" applyFill="1" applyBorder="1" applyAlignment="1">
      <alignment horizontal="center" vertical="center"/>
    </xf>
    <xf numFmtId="165" fontId="4" fillId="2" borderId="0" xfId="0" applyNumberFormat="1" applyFont="1" applyFill="1" applyAlignment="1">
      <alignment horizontal="center" vertical="center"/>
    </xf>
    <xf numFmtId="0" fontId="0" fillId="3" borderId="13" xfId="0" applyFill="1" applyBorder="1" applyAlignment="1">
      <alignment vertical="center"/>
    </xf>
    <xf numFmtId="2" fontId="4" fillId="0" borderId="16" xfId="0" applyNumberFormat="1" applyFont="1" applyBorder="1" applyAlignment="1">
      <alignment horizontal="center" vertical="center"/>
    </xf>
    <xf numFmtId="2" fontId="35" fillId="0" borderId="7" xfId="0" applyNumberFormat="1" applyFont="1" applyFill="1" applyBorder="1" applyAlignment="1">
      <alignment horizontal="center" vertical="center"/>
    </xf>
    <xf numFmtId="2" fontId="4" fillId="0" borderId="13" xfId="0" applyNumberFormat="1" applyFont="1" applyBorder="1" applyAlignment="1">
      <alignment horizontal="center" vertical="center"/>
    </xf>
    <xf numFmtId="2" fontId="35" fillId="0" borderId="12" xfId="0" applyNumberFormat="1" applyFont="1" applyFill="1" applyBorder="1" applyAlignment="1">
      <alignment horizontal="center" vertical="center"/>
    </xf>
    <xf numFmtId="2" fontId="35" fillId="0" borderId="11" xfId="0" applyNumberFormat="1" applyFont="1" applyFill="1" applyBorder="1" applyAlignment="1">
      <alignment horizontal="center" vertical="center"/>
    </xf>
    <xf numFmtId="0" fontId="4" fillId="2" borderId="3" xfId="0" applyFont="1" applyFill="1" applyBorder="1" applyAlignment="1">
      <alignment horizontal="center" vertical="center"/>
    </xf>
    <xf numFmtId="165" fontId="35" fillId="2" borderId="4" xfId="0" applyNumberFormat="1" applyFont="1" applyFill="1" applyBorder="1" applyAlignment="1">
      <alignment horizontal="right" vertical="center"/>
    </xf>
    <xf numFmtId="1" fontId="35" fillId="0" borderId="2" xfId="0" applyNumberFormat="1" applyFont="1" applyBorder="1" applyAlignment="1">
      <alignment horizontal="center" vertical="center"/>
    </xf>
    <xf numFmtId="2" fontId="35" fillId="0" borderId="2" xfId="0" applyNumberFormat="1" applyFont="1" applyBorder="1" applyAlignment="1">
      <alignment horizontal="center" vertical="center"/>
    </xf>
    <xf numFmtId="2" fontId="35" fillId="0" borderId="4" xfId="0" applyNumberFormat="1" applyFont="1" applyFill="1" applyBorder="1" applyAlignment="1">
      <alignment horizontal="center" vertical="center"/>
    </xf>
    <xf numFmtId="2" fontId="35" fillId="2" borderId="0" xfId="0" applyNumberFormat="1" applyFont="1" applyFill="1" applyBorder="1" applyAlignment="1">
      <alignment horizontal="center" vertical="center"/>
    </xf>
    <xf numFmtId="1" fontId="25" fillId="2" borderId="0" xfId="0" applyNumberFormat="1" applyFont="1" applyFill="1" applyAlignment="1">
      <alignment horizontal="right"/>
    </xf>
    <xf numFmtId="2" fontId="35" fillId="0" borderId="7" xfId="0" applyNumberFormat="1" applyFont="1" applyBorder="1" applyAlignment="1">
      <alignment horizontal="center" vertical="center"/>
    </xf>
    <xf numFmtId="2" fontId="25" fillId="3" borderId="0" xfId="0" applyNumberFormat="1" applyFont="1" applyFill="1" applyAlignment="1">
      <alignment horizontal="center"/>
    </xf>
    <xf numFmtId="2" fontId="35" fillId="0" borderId="12" xfId="0" applyNumberFormat="1" applyFont="1" applyBorder="1" applyAlignment="1">
      <alignment horizontal="center" vertical="center"/>
    </xf>
    <xf numFmtId="2" fontId="35" fillId="0" borderId="11" xfId="0" applyNumberFormat="1" applyFont="1" applyBorder="1" applyAlignment="1">
      <alignment horizontal="center" vertical="center"/>
    </xf>
    <xf numFmtId="2" fontId="4" fillId="2" borderId="0" xfId="0" applyNumberFormat="1" applyFont="1" applyFill="1" applyBorder="1" applyAlignment="1">
      <alignment horizontal="center" vertical="center"/>
    </xf>
    <xf numFmtId="164" fontId="35" fillId="0" borderId="7" xfId="0" applyNumberFormat="1" applyFont="1" applyBorder="1" applyAlignment="1">
      <alignment horizontal="center" vertical="center"/>
    </xf>
    <xf numFmtId="164" fontId="35" fillId="0" borderId="12" xfId="0" applyNumberFormat="1" applyFont="1" applyBorder="1" applyAlignment="1">
      <alignment horizontal="center" vertical="center"/>
    </xf>
    <xf numFmtId="164" fontId="35" fillId="0" borderId="11" xfId="0" applyNumberFormat="1" applyFont="1" applyBorder="1" applyAlignment="1">
      <alignment horizontal="center" vertical="center"/>
    </xf>
    <xf numFmtId="0" fontId="4" fillId="3" borderId="17" xfId="0" applyFont="1" applyFill="1" applyBorder="1" applyAlignment="1">
      <alignment horizontal="center"/>
    </xf>
    <xf numFmtId="1" fontId="25" fillId="3" borderId="17" xfId="0" applyNumberFormat="1" applyFont="1" applyFill="1" applyBorder="1" applyAlignment="1">
      <alignment horizontal="center"/>
    </xf>
    <xf numFmtId="0" fontId="33" fillId="2" borderId="0" xfId="0" applyFont="1" applyFill="1" applyAlignment="1"/>
    <xf numFmtId="165" fontId="4" fillId="4" borderId="0" xfId="0" applyNumberFormat="1" applyFont="1" applyFill="1" applyAlignment="1">
      <alignment horizontal="center"/>
    </xf>
    <xf numFmtId="0" fontId="4" fillId="4" borderId="0" xfId="0" applyFont="1" applyFill="1" applyBorder="1" applyAlignment="1">
      <alignment horizontal="center"/>
    </xf>
    <xf numFmtId="0" fontId="33" fillId="2" borderId="0" xfId="0" applyFont="1" applyFill="1"/>
    <xf numFmtId="0" fontId="35" fillId="4" borderId="0" xfId="0" applyFont="1" applyFill="1" applyAlignment="1">
      <alignment horizontal="left"/>
    </xf>
    <xf numFmtId="0" fontId="35" fillId="4" borderId="0" xfId="0" quotePrefix="1" applyFont="1" applyFill="1" applyAlignment="1">
      <alignment horizontal="center"/>
    </xf>
    <xf numFmtId="0" fontId="35" fillId="4" borderId="0" xfId="0" applyFont="1" applyFill="1" applyAlignment="1">
      <alignment horizontal="center"/>
    </xf>
    <xf numFmtId="165" fontId="35" fillId="4" borderId="0" xfId="0" applyNumberFormat="1" applyFont="1" applyFill="1" applyAlignment="1">
      <alignment horizontal="center"/>
    </xf>
    <xf numFmtId="1" fontId="6" fillId="4" borderId="0" xfId="0" applyNumberFormat="1" applyFont="1" applyFill="1" applyAlignment="1">
      <alignment horizontal="center"/>
    </xf>
    <xf numFmtId="0" fontId="39" fillId="2" borderId="0" xfId="0" applyFont="1" applyFill="1" applyBorder="1" applyAlignment="1">
      <alignment horizontal="center"/>
    </xf>
    <xf numFmtId="0" fontId="35" fillId="0" borderId="17" xfId="0" applyFont="1" applyFill="1" applyBorder="1" applyAlignment="1">
      <alignment horizontal="center"/>
    </xf>
    <xf numFmtId="0" fontId="35" fillId="0" borderId="18" xfId="0" applyFont="1" applyFill="1" applyBorder="1" applyAlignment="1">
      <alignment horizontal="center"/>
    </xf>
    <xf numFmtId="0" fontId="35" fillId="0" borderId="20" xfId="0" applyFont="1" applyBorder="1" applyAlignment="1">
      <alignment horizontal="center"/>
    </xf>
    <xf numFmtId="0" fontId="35" fillId="0" borderId="21" xfId="0" applyFont="1" applyBorder="1" applyAlignment="1">
      <alignment horizontal="center"/>
    </xf>
    <xf numFmtId="1" fontId="4" fillId="0" borderId="0" xfId="5" applyNumberFormat="1" applyFont="1" applyFill="1" applyAlignment="1">
      <alignment horizontal="center"/>
    </xf>
    <xf numFmtId="1" fontId="14" fillId="0" borderId="7" xfId="5" applyNumberFormat="1" applyFont="1" applyBorder="1" applyAlignment="1">
      <alignment horizontal="center"/>
    </xf>
    <xf numFmtId="1" fontId="14" fillId="0" borderId="12" xfId="5" applyNumberFormat="1" applyFont="1" applyBorder="1" applyAlignment="1">
      <alignment horizontal="center"/>
    </xf>
    <xf numFmtId="1" fontId="14" fillId="0" borderId="11" xfId="5" applyNumberFormat="1" applyFont="1" applyBorder="1" applyAlignment="1">
      <alignment horizontal="center"/>
    </xf>
    <xf numFmtId="1" fontId="35" fillId="0" borderId="2" xfId="5" applyNumberFormat="1" applyFont="1" applyFill="1" applyBorder="1" applyAlignment="1">
      <alignment horizontal="center"/>
    </xf>
    <xf numFmtId="1" fontId="35" fillId="0" borderId="3" xfId="5" applyNumberFormat="1" applyFont="1" applyFill="1" applyBorder="1" applyAlignment="1">
      <alignment horizontal="center"/>
    </xf>
    <xf numFmtId="1" fontId="35" fillId="0" borderId="4" xfId="5" applyNumberFormat="1" applyFont="1" applyFill="1" applyBorder="1" applyAlignment="1">
      <alignment horizontal="center"/>
    </xf>
    <xf numFmtId="1" fontId="14" fillId="0" borderId="22" xfId="5" applyNumberFormat="1" applyFont="1" applyBorder="1" applyAlignment="1">
      <alignment horizontal="center"/>
    </xf>
    <xf numFmtId="1" fontId="35" fillId="2" borderId="0" xfId="5" applyNumberFormat="1" applyFont="1" applyFill="1" applyBorder="1" applyAlignment="1">
      <alignment horizontal="center"/>
    </xf>
    <xf numFmtId="1" fontId="14" fillId="2" borderId="0" xfId="5" applyNumberFormat="1" applyFont="1" applyFill="1" applyBorder="1" applyAlignment="1">
      <alignment horizontal="center"/>
    </xf>
    <xf numFmtId="0" fontId="35" fillId="0" borderId="19" xfId="0" applyFont="1" applyBorder="1" applyAlignment="1">
      <alignment horizontal="center"/>
    </xf>
    <xf numFmtId="1" fontId="14" fillId="0" borderId="12" xfId="0" applyNumberFormat="1" applyFont="1" applyBorder="1" applyAlignment="1">
      <alignment horizontal="center"/>
    </xf>
    <xf numFmtId="9" fontId="4" fillId="0" borderId="0" xfId="5" applyNumberFormat="1" applyFont="1" applyFill="1" applyAlignment="1">
      <alignment horizontal="center"/>
    </xf>
    <xf numFmtId="166" fontId="14" fillId="0" borderId="7" xfId="5" applyNumberFormat="1" applyFont="1" applyFill="1" applyBorder="1" applyAlignment="1">
      <alignment horizontal="center"/>
    </xf>
    <xf numFmtId="166" fontId="14" fillId="0" borderId="12" xfId="5" applyNumberFormat="1" applyFont="1" applyFill="1" applyBorder="1" applyAlignment="1">
      <alignment horizontal="center"/>
    </xf>
    <xf numFmtId="166" fontId="14" fillId="0" borderId="11" xfId="5" applyNumberFormat="1" applyFont="1" applyFill="1" applyBorder="1" applyAlignment="1">
      <alignment horizontal="center"/>
    </xf>
    <xf numFmtId="0" fontId="44" fillId="0" borderId="2" xfId="0" applyFont="1" applyBorder="1" applyAlignment="1">
      <alignment horizontal="center"/>
    </xf>
    <xf numFmtId="166" fontId="35" fillId="0" borderId="2" xfId="5" applyNumberFormat="1" applyFont="1" applyFill="1" applyBorder="1" applyAlignment="1">
      <alignment horizontal="center"/>
    </xf>
    <xf numFmtId="166" fontId="35" fillId="0" borderId="3" xfId="5" applyNumberFormat="1" applyFont="1" applyFill="1" applyBorder="1" applyAlignment="1">
      <alignment horizontal="center"/>
    </xf>
    <xf numFmtId="166" fontId="35" fillId="0" borderId="4" xfId="5" applyNumberFormat="1" applyFont="1" applyFill="1" applyBorder="1" applyAlignment="1">
      <alignment horizontal="center"/>
    </xf>
    <xf numFmtId="166" fontId="35" fillId="0" borderId="22" xfId="5" applyNumberFormat="1" applyFont="1" applyFill="1" applyBorder="1" applyAlignment="1">
      <alignment horizontal="center"/>
    </xf>
    <xf numFmtId="0" fontId="35" fillId="0" borderId="0" xfId="0" applyFont="1" applyAlignment="1">
      <alignment horizontal="left"/>
    </xf>
    <xf numFmtId="0" fontId="44" fillId="2" borderId="0" xfId="0" applyFont="1" applyFill="1" applyAlignment="1">
      <alignment horizontal="left"/>
    </xf>
    <xf numFmtId="1" fontId="35" fillId="0" borderId="7" xfId="0" applyNumberFormat="1" applyFont="1" applyFill="1" applyBorder="1" applyAlignment="1">
      <alignment horizontal="center"/>
    </xf>
    <xf numFmtId="1" fontId="14" fillId="0" borderId="18" xfId="0" applyNumberFormat="1" applyFont="1" applyFill="1" applyBorder="1" applyAlignment="1">
      <alignment horizontal="center"/>
    </xf>
    <xf numFmtId="1" fontId="35" fillId="0" borderId="19" xfId="0" applyNumberFormat="1" applyFont="1" applyFill="1" applyBorder="1" applyAlignment="1">
      <alignment horizontal="center"/>
    </xf>
    <xf numFmtId="0" fontId="14" fillId="0" borderId="2" xfId="0" applyFont="1" applyFill="1" applyBorder="1" applyAlignment="1">
      <alignment horizontal="center"/>
    </xf>
    <xf numFmtId="0" fontId="14" fillId="0" borderId="3" xfId="0" applyFont="1" applyFill="1" applyBorder="1" applyAlignment="1">
      <alignment horizontal="center"/>
    </xf>
    <xf numFmtId="0" fontId="14" fillId="0" borderId="4" xfId="0" applyFont="1" applyFill="1" applyBorder="1" applyAlignment="1">
      <alignment horizontal="center"/>
    </xf>
    <xf numFmtId="1" fontId="14" fillId="0" borderId="14" xfId="0" applyNumberFormat="1" applyFont="1" applyFill="1" applyBorder="1" applyAlignment="1">
      <alignment horizontal="center"/>
    </xf>
    <xf numFmtId="0" fontId="35" fillId="0" borderId="7" xfId="0" applyFont="1" applyFill="1" applyBorder="1" applyAlignment="1">
      <alignment horizontal="center"/>
    </xf>
    <xf numFmtId="9" fontId="4" fillId="0" borderId="0" xfId="5" applyFont="1" applyFill="1" applyBorder="1" applyAlignment="1">
      <alignment horizontal="center" vertical="center"/>
    </xf>
    <xf numFmtId="1" fontId="35" fillId="0" borderId="12" xfId="0" applyNumberFormat="1" applyFont="1" applyFill="1" applyBorder="1" applyAlignment="1">
      <alignment horizontal="center" vertical="center"/>
    </xf>
    <xf numFmtId="1" fontId="35" fillId="0" borderId="11" xfId="0" applyNumberFormat="1" applyFont="1" applyFill="1" applyBorder="1" applyAlignment="1">
      <alignment horizontal="center" vertical="center"/>
    </xf>
    <xf numFmtId="0" fontId="44" fillId="0" borderId="2" xfId="0" applyFont="1" applyFill="1" applyBorder="1" applyAlignment="1">
      <alignment horizontal="center"/>
    </xf>
    <xf numFmtId="166" fontId="35" fillId="0" borderId="2" xfId="5" quotePrefix="1" applyNumberFormat="1" applyFont="1" applyFill="1" applyBorder="1" applyAlignment="1">
      <alignment horizontal="center" vertical="center"/>
    </xf>
    <xf numFmtId="166" fontId="35" fillId="0" borderId="3" xfId="5" quotePrefix="1" applyNumberFormat="1" applyFont="1" applyFill="1" applyBorder="1" applyAlignment="1">
      <alignment horizontal="center" vertical="center"/>
    </xf>
    <xf numFmtId="166" fontId="35" fillId="0" borderId="4" xfId="5" quotePrefix="1" applyNumberFormat="1" applyFont="1" applyFill="1" applyBorder="1" applyAlignment="1">
      <alignment horizontal="center" vertical="center"/>
    </xf>
    <xf numFmtId="166" fontId="35" fillId="0" borderId="22" xfId="5" quotePrefix="1" applyNumberFormat="1" applyFont="1" applyFill="1" applyBorder="1" applyAlignment="1">
      <alignment horizontal="center" vertical="center"/>
    </xf>
    <xf numFmtId="0" fontId="35" fillId="2" borderId="0" xfId="0" applyFont="1" applyFill="1" applyBorder="1" applyAlignment="1">
      <alignment horizontal="left"/>
    </xf>
    <xf numFmtId="168" fontId="4" fillId="0" borderId="0" xfId="5" applyNumberFormat="1" applyFont="1" applyFill="1" applyAlignment="1">
      <alignment horizontal="center"/>
    </xf>
    <xf numFmtId="168" fontId="35" fillId="0" borderId="7" xfId="5" applyNumberFormat="1" applyFont="1" applyFill="1" applyBorder="1" applyAlignment="1">
      <alignment horizontal="center"/>
    </xf>
    <xf numFmtId="168" fontId="35" fillId="0" borderId="12" xfId="5" applyNumberFormat="1" applyFont="1" applyFill="1" applyBorder="1" applyAlignment="1">
      <alignment horizontal="center"/>
    </xf>
    <xf numFmtId="168" fontId="35" fillId="0" borderId="11" xfId="5" applyNumberFormat="1" applyFont="1" applyFill="1" applyBorder="1" applyAlignment="1">
      <alignment horizontal="center"/>
    </xf>
    <xf numFmtId="0" fontId="44" fillId="0" borderId="2" xfId="0" applyFont="1" applyBorder="1" applyAlignment="1">
      <alignment horizontal="right"/>
    </xf>
    <xf numFmtId="168" fontId="35" fillId="0" borderId="2" xfId="5" applyNumberFormat="1" applyFont="1" applyFill="1" applyBorder="1" applyAlignment="1">
      <alignment horizontal="center"/>
    </xf>
    <xf numFmtId="168" fontId="35" fillId="0" borderId="3" xfId="5" applyNumberFormat="1" applyFont="1" applyFill="1" applyBorder="1" applyAlignment="1">
      <alignment horizontal="center"/>
    </xf>
    <xf numFmtId="168" fontId="35" fillId="0" borderId="4" xfId="5" applyNumberFormat="1" applyFont="1" applyFill="1" applyBorder="1" applyAlignment="1">
      <alignment horizontal="center"/>
    </xf>
    <xf numFmtId="168" fontId="35" fillId="0" borderId="22" xfId="5" applyNumberFormat="1" applyFont="1" applyFill="1" applyBorder="1" applyAlignment="1">
      <alignment horizontal="center"/>
    </xf>
    <xf numFmtId="168" fontId="4" fillId="3" borderId="0" xfId="0" applyNumberFormat="1" applyFont="1" applyFill="1" applyAlignment="1">
      <alignment horizontal="center"/>
    </xf>
    <xf numFmtId="0" fontId="35" fillId="2" borderId="17" xfId="0" applyFont="1" applyFill="1" applyBorder="1" applyAlignment="1">
      <alignment horizontal="center"/>
    </xf>
    <xf numFmtId="0" fontId="35" fillId="2" borderId="18" xfId="0" applyFont="1" applyFill="1" applyBorder="1" applyAlignment="1">
      <alignment horizontal="center"/>
    </xf>
    <xf numFmtId="1" fontId="14" fillId="2" borderId="7" xfId="0" applyNumberFormat="1" applyFont="1" applyFill="1" applyBorder="1" applyAlignment="1">
      <alignment horizontal="center"/>
    </xf>
    <xf numFmtId="1" fontId="14" fillId="2" borderId="11" xfId="0" applyNumberFormat="1" applyFont="1" applyFill="1" applyBorder="1" applyAlignment="1">
      <alignment horizontal="center"/>
    </xf>
    <xf numFmtId="0" fontId="35" fillId="0" borderId="12" xfId="0" applyFont="1" applyFill="1" applyBorder="1" applyAlignment="1">
      <alignment horizontal="center"/>
    </xf>
    <xf numFmtId="1" fontId="14" fillId="0" borderId="7" xfId="5" applyNumberFormat="1" applyFont="1" applyFill="1" applyBorder="1" applyAlignment="1">
      <alignment horizontal="center"/>
    </xf>
    <xf numFmtId="1" fontId="14" fillId="0" borderId="12" xfId="5" applyNumberFormat="1" applyFont="1" applyFill="1" applyBorder="1" applyAlignment="1">
      <alignment horizontal="center"/>
    </xf>
    <xf numFmtId="1" fontId="14" fillId="0" borderId="11" xfId="5" applyNumberFormat="1" applyFont="1" applyFill="1" applyBorder="1" applyAlignment="1">
      <alignment horizontal="center"/>
    </xf>
    <xf numFmtId="0" fontId="35" fillId="0" borderId="2" xfId="0" applyFont="1" applyFill="1" applyBorder="1" applyAlignment="1">
      <alignment horizontal="center"/>
    </xf>
    <xf numFmtId="1" fontId="14" fillId="0" borderId="22" xfId="5" applyNumberFormat="1" applyFont="1" applyFill="1" applyBorder="1" applyAlignment="1">
      <alignment horizontal="center"/>
    </xf>
    <xf numFmtId="0" fontId="4" fillId="2" borderId="4" xfId="0" applyFont="1" applyFill="1" applyBorder="1" applyAlignment="1">
      <alignment horizontal="center"/>
    </xf>
    <xf numFmtId="1" fontId="35" fillId="0" borderId="11" xfId="0" applyNumberFormat="1" applyFont="1" applyFill="1" applyBorder="1" applyAlignment="1">
      <alignment horizontal="center"/>
    </xf>
    <xf numFmtId="0" fontId="14" fillId="0" borderId="19" xfId="0" applyFont="1" applyFill="1" applyBorder="1" applyAlignment="1">
      <alignment horizontal="center"/>
    </xf>
    <xf numFmtId="0" fontId="14" fillId="0" borderId="20" xfId="0" applyFont="1" applyFill="1" applyBorder="1" applyAlignment="1">
      <alignment horizontal="center"/>
    </xf>
    <xf numFmtId="0" fontId="14" fillId="0" borderId="21" xfId="0" applyFont="1" applyFill="1" applyBorder="1" applyAlignment="1">
      <alignment horizontal="center"/>
    </xf>
    <xf numFmtId="0" fontId="35" fillId="2" borderId="0" xfId="0" applyFont="1" applyFill="1" applyAlignment="1">
      <alignment horizontal="left"/>
    </xf>
    <xf numFmtId="0" fontId="35" fillId="2" borderId="16" xfId="0" applyFont="1" applyFill="1" applyBorder="1" applyAlignment="1">
      <alignment horizontal="center"/>
    </xf>
    <xf numFmtId="9" fontId="4" fillId="0" borderId="0" xfId="5" applyFont="1" applyBorder="1" applyAlignment="1">
      <alignment horizontal="center" vertical="center"/>
    </xf>
    <xf numFmtId="166" fontId="35" fillId="0" borderId="7" xfId="5" applyNumberFormat="1" applyFont="1" applyBorder="1" applyAlignment="1">
      <alignment horizontal="center" vertical="center"/>
    </xf>
    <xf numFmtId="166" fontId="35" fillId="0" borderId="12" xfId="5" applyNumberFormat="1" applyFont="1" applyBorder="1" applyAlignment="1">
      <alignment horizontal="center" vertical="center"/>
    </xf>
    <xf numFmtId="166" fontId="35" fillId="0" borderId="11" xfId="5" applyNumberFormat="1" applyFont="1" applyBorder="1" applyAlignment="1">
      <alignment horizontal="center" vertical="center"/>
    </xf>
    <xf numFmtId="0" fontId="4" fillId="3" borderId="0" xfId="0" applyFont="1" applyFill="1" applyAlignment="1"/>
    <xf numFmtId="1" fontId="35" fillId="2" borderId="16" xfId="0" applyNumberFormat="1" applyFont="1" applyFill="1" applyBorder="1" applyAlignment="1">
      <alignment horizontal="center"/>
    </xf>
    <xf numFmtId="1" fontId="14" fillId="2" borderId="18" xfId="0" applyNumberFormat="1" applyFont="1" applyFill="1" applyBorder="1" applyAlignment="1">
      <alignment horizontal="center"/>
    </xf>
    <xf numFmtId="1" fontId="35" fillId="2" borderId="19" xfId="0" applyNumberFormat="1" applyFont="1" applyFill="1" applyBorder="1" applyAlignment="1">
      <alignment horizontal="center"/>
    </xf>
    <xf numFmtId="0" fontId="35" fillId="0" borderId="19" xfId="0" applyFont="1" applyFill="1" applyBorder="1" applyAlignment="1">
      <alignment horizontal="center"/>
    </xf>
    <xf numFmtId="0" fontId="35" fillId="0" borderId="20" xfId="0" applyFont="1" applyFill="1" applyBorder="1" applyAlignment="1">
      <alignment horizontal="center"/>
    </xf>
    <xf numFmtId="0" fontId="35" fillId="0" borderId="21" xfId="0" applyFont="1" applyFill="1" applyBorder="1" applyAlignment="1">
      <alignment horizontal="center"/>
    </xf>
    <xf numFmtId="1" fontId="14" fillId="2" borderId="14" xfId="0" applyNumberFormat="1" applyFont="1" applyFill="1" applyBorder="1" applyAlignment="1">
      <alignment horizontal="center"/>
    </xf>
    <xf numFmtId="0" fontId="44" fillId="2" borderId="2" xfId="0" applyFont="1" applyFill="1" applyBorder="1" applyAlignment="1">
      <alignment horizontal="right"/>
    </xf>
    <xf numFmtId="0" fontId="29" fillId="2" borderId="0" xfId="0" applyFont="1" applyFill="1" applyAlignment="1">
      <alignment horizontal="center"/>
    </xf>
    <xf numFmtId="165" fontId="27" fillId="2" borderId="0" xfId="0" applyNumberFormat="1" applyFont="1" applyFill="1" applyAlignment="1">
      <alignment horizontal="left" vertical="center"/>
    </xf>
    <xf numFmtId="0" fontId="27" fillId="2" borderId="0" xfId="0" applyFont="1" applyFill="1" applyAlignment="1">
      <alignment vertical="center"/>
    </xf>
    <xf numFmtId="0" fontId="28" fillId="2" borderId="0" xfId="0" applyFont="1" applyFill="1" applyAlignment="1">
      <alignment vertical="center"/>
    </xf>
    <xf numFmtId="0" fontId="37" fillId="2" borderId="0" xfId="0" applyFont="1" applyFill="1" applyAlignment="1"/>
    <xf numFmtId="0" fontId="46" fillId="2" borderId="0" xfId="0" applyFont="1" applyFill="1" applyAlignment="1">
      <alignment horizontal="center" vertical="center" textRotation="90"/>
    </xf>
    <xf numFmtId="0" fontId="35" fillId="2" borderId="0" xfId="0" applyFont="1" applyFill="1" applyAlignment="1"/>
    <xf numFmtId="1" fontId="35" fillId="2" borderId="0" xfId="0" applyNumberFormat="1" applyFont="1" applyFill="1" applyAlignment="1"/>
    <xf numFmtId="165" fontId="6" fillId="4" borderId="0" xfId="0" applyNumberFormat="1" applyFont="1" applyFill="1" applyBorder="1" applyAlignment="1">
      <alignment horizontal="center"/>
    </xf>
    <xf numFmtId="0" fontId="35" fillId="4" borderId="2" xfId="0" applyFont="1" applyFill="1" applyBorder="1" applyAlignment="1">
      <alignment horizontal="left"/>
    </xf>
    <xf numFmtId="0" fontId="4" fillId="4" borderId="3" xfId="0" applyFont="1" applyFill="1" applyBorder="1" applyAlignment="1">
      <alignment horizontal="center"/>
    </xf>
    <xf numFmtId="0" fontId="4" fillId="4" borderId="4" xfId="0" applyFont="1" applyFill="1" applyBorder="1" applyAlignment="1">
      <alignment horizontal="center"/>
    </xf>
    <xf numFmtId="0" fontId="35" fillId="2" borderId="2" xfId="0" applyFont="1" applyFill="1" applyBorder="1" applyAlignment="1">
      <alignment horizontal="left"/>
    </xf>
    <xf numFmtId="0" fontId="35" fillId="0" borderId="3" xfId="0" applyFont="1" applyFill="1" applyBorder="1" applyAlignment="1">
      <alignment horizontal="center"/>
    </xf>
    <xf numFmtId="0" fontId="35" fillId="0" borderId="4" xfId="0" applyFont="1" applyFill="1" applyBorder="1" applyAlignment="1">
      <alignment horizontal="center"/>
    </xf>
    <xf numFmtId="0" fontId="35" fillId="0" borderId="22" xfId="0" applyFont="1" applyFill="1" applyBorder="1" applyAlignment="1">
      <alignment horizontal="center"/>
    </xf>
    <xf numFmtId="0" fontId="35" fillId="0" borderId="0" xfId="0" applyFont="1" applyFill="1" applyBorder="1" applyAlignment="1">
      <alignment horizontal="center"/>
    </xf>
    <xf numFmtId="0" fontId="37" fillId="0" borderId="3" xfId="0" applyFont="1" applyFill="1" applyBorder="1" applyAlignment="1">
      <alignment horizontal="center"/>
    </xf>
    <xf numFmtId="0" fontId="35" fillId="0" borderId="13" xfId="0" applyFont="1" applyBorder="1" applyAlignment="1">
      <alignment horizontal="center"/>
    </xf>
    <xf numFmtId="0" fontId="4" fillId="6" borderId="16" xfId="0" applyFont="1" applyFill="1" applyBorder="1" applyAlignment="1">
      <alignment horizontal="center"/>
    </xf>
    <xf numFmtId="0" fontId="4" fillId="6" borderId="17" xfId="0" applyFont="1" applyFill="1" applyBorder="1" applyAlignment="1">
      <alignment horizontal="center"/>
    </xf>
    <xf numFmtId="9" fontId="35" fillId="0" borderId="17" xfId="5" applyFont="1" applyFill="1" applyBorder="1" applyAlignment="1">
      <alignment horizontal="center"/>
    </xf>
    <xf numFmtId="9" fontId="4" fillId="0" borderId="17" xfId="5" applyFont="1" applyFill="1" applyBorder="1" applyAlignment="1">
      <alignment horizontal="center"/>
    </xf>
    <xf numFmtId="9" fontId="35" fillId="0" borderId="7" xfId="5" applyNumberFormat="1" applyFont="1" applyFill="1" applyBorder="1" applyAlignment="1">
      <alignment horizontal="center"/>
    </xf>
    <xf numFmtId="0" fontId="4" fillId="6" borderId="13" xfId="0" applyFont="1" applyFill="1" applyBorder="1" applyAlignment="1">
      <alignment horizontal="center"/>
    </xf>
    <xf numFmtId="0" fontId="4" fillId="6" borderId="0" xfId="0" applyFont="1" applyFill="1" applyBorder="1" applyAlignment="1">
      <alignment horizontal="center"/>
    </xf>
    <xf numFmtId="9" fontId="4" fillId="0" borderId="0" xfId="5" applyFont="1" applyFill="1" applyBorder="1" applyAlignment="1">
      <alignment horizontal="center"/>
    </xf>
    <xf numFmtId="9" fontId="35" fillId="0" borderId="0" xfId="5" applyFont="1" applyFill="1" applyBorder="1" applyAlignment="1">
      <alignment horizontal="center"/>
    </xf>
    <xf numFmtId="9" fontId="35" fillId="0" borderId="12" xfId="5" applyNumberFormat="1" applyFont="1" applyFill="1" applyBorder="1" applyAlignment="1">
      <alignment horizontal="center"/>
    </xf>
    <xf numFmtId="9" fontId="4" fillId="0" borderId="13" xfId="5" applyFont="1" applyFill="1" applyBorder="1" applyAlignment="1">
      <alignment horizontal="center"/>
    </xf>
    <xf numFmtId="9" fontId="4" fillId="0" borderId="19" xfId="5" applyFont="1" applyFill="1" applyBorder="1" applyAlignment="1">
      <alignment horizontal="center"/>
    </xf>
    <xf numFmtId="9" fontId="4" fillId="0" borderId="20" xfId="5" applyFont="1" applyFill="1" applyBorder="1" applyAlignment="1">
      <alignment horizontal="center"/>
    </xf>
    <xf numFmtId="9" fontId="35" fillId="0" borderId="20" xfId="5" applyFont="1" applyFill="1" applyBorder="1" applyAlignment="1">
      <alignment horizontal="center"/>
    </xf>
    <xf numFmtId="9" fontId="35" fillId="0" borderId="11" xfId="5" applyNumberFormat="1" applyFont="1" applyFill="1" applyBorder="1" applyAlignment="1">
      <alignment horizontal="center"/>
    </xf>
    <xf numFmtId="1" fontId="25" fillId="0" borderId="0" xfId="0" applyNumberFormat="1" applyFont="1" applyAlignment="1">
      <alignment horizontal="center"/>
    </xf>
    <xf numFmtId="1" fontId="5" fillId="0" borderId="0" xfId="0" applyNumberFormat="1" applyFont="1" applyFill="1" applyBorder="1" applyAlignment="1">
      <alignment horizontal="center" vertical="center"/>
    </xf>
    <xf numFmtId="0" fontId="19" fillId="0" borderId="14" xfId="0" applyFont="1" applyFill="1" applyBorder="1" applyAlignment="1">
      <alignment horizontal="left" vertical="center"/>
    </xf>
    <xf numFmtId="0" fontId="19" fillId="0" borderId="14" xfId="0" applyFont="1" applyFill="1" applyBorder="1" applyAlignment="1">
      <alignment horizontal="center" vertical="center"/>
    </xf>
    <xf numFmtId="1" fontId="35" fillId="0" borderId="22" xfId="0" applyNumberFormat="1" applyFont="1" applyFill="1" applyBorder="1" applyAlignment="1">
      <alignment horizontal="center"/>
    </xf>
    <xf numFmtId="0" fontId="4" fillId="0" borderId="16" xfId="0" applyFont="1" applyBorder="1" applyAlignment="1">
      <alignment horizontal="center" wrapText="1"/>
    </xf>
    <xf numFmtId="0" fontId="4" fillId="0" borderId="13" xfId="0" applyFont="1" applyBorder="1" applyAlignment="1">
      <alignment horizontal="center" wrapText="1"/>
    </xf>
    <xf numFmtId="0" fontId="4" fillId="0" borderId="7" xfId="0" applyFont="1" applyBorder="1" applyAlignment="1">
      <alignment horizontal="center" wrapText="1"/>
    </xf>
    <xf numFmtId="1" fontId="25" fillId="2" borderId="0" xfId="0" applyNumberFormat="1" applyFont="1" applyFill="1" applyBorder="1" applyAlignment="1">
      <alignment horizontal="center"/>
    </xf>
    <xf numFmtId="165" fontId="35" fillId="0" borderId="22" xfId="0" applyNumberFormat="1" applyFont="1" applyFill="1" applyBorder="1" applyAlignment="1">
      <alignment horizontal="center" vertical="center"/>
    </xf>
    <xf numFmtId="0" fontId="12" fillId="0" borderId="23" xfId="0" applyFont="1" applyFill="1" applyBorder="1" applyAlignment="1">
      <alignment horizontal="center" vertical="center" wrapText="1"/>
    </xf>
    <xf numFmtId="0" fontId="12" fillId="0" borderId="23" xfId="0" applyFont="1" applyFill="1" applyBorder="1" applyAlignment="1">
      <alignment horizontal="center" vertical="center"/>
    </xf>
    <xf numFmtId="0" fontId="12" fillId="0" borderId="24" xfId="0" applyFont="1" applyFill="1" applyBorder="1" applyAlignment="1">
      <alignment horizontal="center" vertical="center" wrapText="1"/>
    </xf>
    <xf numFmtId="1" fontId="14" fillId="0" borderId="7" xfId="0" applyNumberFormat="1" applyFont="1" applyBorder="1" applyAlignment="1">
      <alignment horizontal="center" vertical="center"/>
    </xf>
    <xf numFmtId="1" fontId="7" fillId="3" borderId="0" xfId="0" applyNumberFormat="1" applyFont="1" applyFill="1" applyBorder="1" applyAlignment="1">
      <alignment horizontal="center" vertical="center"/>
    </xf>
    <xf numFmtId="0" fontId="0" fillId="3" borderId="25" xfId="0" applyFill="1" applyBorder="1" applyAlignment="1">
      <alignment vertical="center"/>
    </xf>
    <xf numFmtId="0" fontId="0" fillId="3" borderId="27" xfId="0" applyFill="1" applyBorder="1" applyAlignment="1">
      <alignment vertical="center"/>
    </xf>
    <xf numFmtId="0" fontId="10" fillId="4" borderId="8" xfId="0" applyFont="1" applyFill="1" applyBorder="1" applyAlignment="1">
      <alignment vertical="center"/>
    </xf>
    <xf numFmtId="0" fontId="0" fillId="0" borderId="0" xfId="0" applyAlignment="1">
      <alignment vertical="center"/>
    </xf>
    <xf numFmtId="1" fontId="14" fillId="0" borderId="11" xfId="0" applyNumberFormat="1" applyFont="1" applyBorder="1" applyAlignment="1">
      <alignment horizontal="center" vertical="center"/>
    </xf>
    <xf numFmtId="1" fontId="14" fillId="2" borderId="2" xfId="0" applyNumberFormat="1" applyFont="1" applyFill="1" applyBorder="1" applyAlignment="1">
      <alignment horizontal="center" vertical="center"/>
    </xf>
    <xf numFmtId="0" fontId="19" fillId="2" borderId="4" xfId="0" applyFont="1" applyFill="1" applyBorder="1" applyAlignment="1">
      <alignment horizontal="center" vertical="center"/>
    </xf>
    <xf numFmtId="0" fontId="0" fillId="4" borderId="15" xfId="0" applyFill="1" applyBorder="1" applyAlignment="1">
      <alignment vertical="center"/>
    </xf>
    <xf numFmtId="0" fontId="4" fillId="2" borderId="13" xfId="0" applyFont="1" applyFill="1" applyBorder="1" applyAlignment="1">
      <alignment horizontal="center" vertical="center"/>
    </xf>
    <xf numFmtId="1" fontId="19" fillId="4" borderId="28" xfId="0" applyNumberFormat="1" applyFont="1" applyFill="1" applyBorder="1" applyAlignment="1">
      <alignment horizontal="center" vertical="center"/>
    </xf>
    <xf numFmtId="0" fontId="22" fillId="4" borderId="0" xfId="0" applyFont="1" applyFill="1" applyAlignment="1">
      <alignment vertical="center"/>
    </xf>
    <xf numFmtId="0" fontId="4" fillId="0" borderId="13" xfId="0" applyFont="1" applyFill="1" applyBorder="1" applyAlignment="1">
      <alignment horizontal="center" vertical="center"/>
    </xf>
    <xf numFmtId="0" fontId="0" fillId="0" borderId="25" xfId="0" applyFill="1" applyBorder="1" applyAlignment="1">
      <alignment vertical="center"/>
    </xf>
    <xf numFmtId="1" fontId="19" fillId="0" borderId="28" xfId="0" applyNumberFormat="1" applyFont="1" applyFill="1" applyBorder="1" applyAlignment="1">
      <alignment horizontal="center" vertical="center"/>
    </xf>
    <xf numFmtId="0" fontId="22" fillId="0" borderId="0" xfId="0" applyFont="1" applyFill="1" applyAlignment="1">
      <alignment vertical="center"/>
    </xf>
    <xf numFmtId="0" fontId="0" fillId="4" borderId="0" xfId="0" applyFill="1" applyAlignment="1">
      <alignment vertical="center"/>
    </xf>
    <xf numFmtId="0" fontId="4" fillId="2" borderId="19" xfId="0" applyFont="1" applyFill="1" applyBorder="1" applyAlignment="1">
      <alignment horizontal="center" vertical="center"/>
    </xf>
    <xf numFmtId="0" fontId="4" fillId="2" borderId="17" xfId="0" applyFont="1" applyFill="1" applyBorder="1" applyAlignment="1">
      <alignment horizontal="center" vertical="center"/>
    </xf>
    <xf numFmtId="0" fontId="0" fillId="2" borderId="18" xfId="0" applyFont="1" applyFill="1" applyBorder="1" applyAlignment="1">
      <alignment vertical="center"/>
    </xf>
    <xf numFmtId="0" fontId="22" fillId="3" borderId="0" xfId="0" applyFont="1" applyFill="1" applyAlignment="1">
      <alignment horizontal="right" vertical="center"/>
    </xf>
    <xf numFmtId="0" fontId="22" fillId="3" borderId="0" xfId="0" applyFont="1" applyFill="1" applyAlignment="1">
      <alignment horizontal="left" vertical="center"/>
    </xf>
    <xf numFmtId="0" fontId="4" fillId="3" borderId="0" xfId="0" applyFont="1" applyFill="1" applyAlignment="1">
      <alignment horizontal="center" vertical="center"/>
    </xf>
    <xf numFmtId="1" fontId="5" fillId="3" borderId="17" xfId="0" applyNumberFormat="1" applyFont="1" applyFill="1" applyBorder="1" applyAlignment="1">
      <alignment horizontal="center" vertical="center"/>
    </xf>
    <xf numFmtId="1" fontId="7" fillId="3" borderId="17" xfId="0" applyNumberFormat="1" applyFont="1" applyFill="1" applyBorder="1" applyAlignment="1">
      <alignment horizontal="center" vertical="center"/>
    </xf>
    <xf numFmtId="0" fontId="0" fillId="3" borderId="29" xfId="0" applyFill="1" applyBorder="1" applyAlignment="1">
      <alignment vertical="center"/>
    </xf>
    <xf numFmtId="0" fontId="48" fillId="0" borderId="30" xfId="0" applyFont="1" applyBorder="1" applyAlignment="1">
      <alignment horizontal="center"/>
    </xf>
    <xf numFmtId="165" fontId="48" fillId="0" borderId="26" xfId="0" applyNumberFormat="1" applyFont="1" applyBorder="1" applyAlignment="1">
      <alignment horizontal="center"/>
    </xf>
    <xf numFmtId="0" fontId="48" fillId="0" borderId="31" xfId="0" applyFont="1" applyBorder="1" applyAlignment="1">
      <alignment horizontal="center"/>
    </xf>
    <xf numFmtId="1" fontId="49" fillId="0" borderId="0" xfId="0" applyNumberFormat="1" applyFont="1" applyFill="1" applyBorder="1" applyAlignment="1">
      <alignment horizontal="center" vertical="center"/>
    </xf>
    <xf numFmtId="1" fontId="50" fillId="0" borderId="31" xfId="0" applyNumberFormat="1" applyFont="1" applyFill="1" applyBorder="1" applyAlignment="1">
      <alignment horizontal="center" vertical="center"/>
    </xf>
    <xf numFmtId="0" fontId="48" fillId="0" borderId="32" xfId="0" applyFont="1" applyBorder="1" applyAlignment="1">
      <alignment horizontal="center" vertical="center"/>
    </xf>
    <xf numFmtId="0" fontId="48" fillId="0" borderId="23" xfId="0" applyFont="1" applyBorder="1" applyAlignment="1">
      <alignment horizontal="center" vertical="center"/>
    </xf>
    <xf numFmtId="165" fontId="48" fillId="0" borderId="23" xfId="0" applyNumberFormat="1" applyFont="1" applyBorder="1" applyAlignment="1">
      <alignment horizontal="center" vertical="center"/>
    </xf>
    <xf numFmtId="1" fontId="49" fillId="0" borderId="32" xfId="0" applyNumberFormat="1" applyFont="1" applyFill="1" applyBorder="1" applyAlignment="1">
      <alignment horizontal="center" vertical="center"/>
    </xf>
    <xf numFmtId="1" fontId="50" fillId="0" borderId="23" xfId="0" applyNumberFormat="1" applyFont="1" applyFill="1" applyBorder="1" applyAlignment="1">
      <alignment horizontal="center" vertical="center"/>
    </xf>
    <xf numFmtId="1" fontId="50" fillId="0" borderId="33" xfId="0" applyNumberFormat="1" applyFont="1" applyFill="1" applyBorder="1" applyAlignment="1">
      <alignment horizontal="center" vertical="center"/>
    </xf>
    <xf numFmtId="1" fontId="49" fillId="0" borderId="34" xfId="0" applyNumberFormat="1" applyFont="1" applyBorder="1" applyAlignment="1">
      <alignment horizontal="center" vertical="center"/>
    </xf>
    <xf numFmtId="9" fontId="48" fillId="0" borderId="0" xfId="5" applyFont="1" applyBorder="1" applyAlignment="1">
      <alignment horizontal="center" vertical="center"/>
    </xf>
    <xf numFmtId="9" fontId="48" fillId="0" borderId="35" xfId="5" applyFont="1" applyBorder="1" applyAlignment="1">
      <alignment horizontal="center" vertical="center"/>
    </xf>
    <xf numFmtId="9" fontId="48" fillId="0" borderId="35" xfId="5" applyFont="1" applyFill="1" applyBorder="1" applyAlignment="1">
      <alignment horizontal="center" vertical="center"/>
    </xf>
    <xf numFmtId="0" fontId="48" fillId="2" borderId="26" xfId="0" applyFont="1" applyFill="1" applyBorder="1" applyAlignment="1">
      <alignment horizontal="center" vertical="center"/>
    </xf>
    <xf numFmtId="10" fontId="50" fillId="2" borderId="30" xfId="5" applyNumberFormat="1" applyFont="1" applyFill="1" applyBorder="1" applyAlignment="1">
      <alignment horizontal="right" vertical="center"/>
    </xf>
    <xf numFmtId="0" fontId="48" fillId="2" borderId="0" xfId="0" applyFont="1" applyFill="1" applyAlignment="1">
      <alignment horizontal="center" vertical="center"/>
    </xf>
    <xf numFmtId="0" fontId="12" fillId="0" borderId="0" xfId="0" applyFont="1" applyAlignment="1">
      <alignment horizontal="center" vertical="center"/>
    </xf>
    <xf numFmtId="0" fontId="48" fillId="2" borderId="36" xfId="0" applyFont="1" applyFill="1" applyBorder="1" applyAlignment="1">
      <alignment horizontal="center" vertical="center"/>
    </xf>
    <xf numFmtId="165" fontId="48" fillId="2" borderId="5" xfId="0" applyNumberFormat="1" applyFont="1" applyFill="1" applyBorder="1" applyAlignment="1">
      <alignment horizontal="center" vertical="center"/>
    </xf>
    <xf numFmtId="0" fontId="48" fillId="2" borderId="37" xfId="0" applyFont="1" applyFill="1" applyBorder="1" applyAlignment="1">
      <alignment horizontal="right" vertical="center"/>
    </xf>
    <xf numFmtId="1" fontId="48" fillId="0" borderId="5" xfId="0" applyNumberFormat="1" applyFont="1" applyBorder="1" applyAlignment="1">
      <alignment horizontal="center" vertical="center"/>
    </xf>
    <xf numFmtId="0" fontId="16" fillId="0" borderId="34" xfId="0" applyFont="1" applyBorder="1" applyAlignment="1">
      <alignment horizontal="right" vertical="center"/>
    </xf>
    <xf numFmtId="1" fontId="35" fillId="2" borderId="7" xfId="0" applyNumberFormat="1" applyFont="1" applyFill="1" applyBorder="1" applyAlignment="1">
      <alignment horizontal="center" wrapText="1"/>
    </xf>
    <xf numFmtId="1" fontId="50" fillId="0" borderId="26" xfId="0" applyNumberFormat="1" applyFont="1" applyFill="1" applyBorder="1" applyAlignment="1">
      <alignment horizontal="center" vertical="center" wrapText="1"/>
    </xf>
    <xf numFmtId="0" fontId="26" fillId="2" borderId="0" xfId="0" applyFont="1" applyFill="1" applyAlignment="1">
      <alignment horizontal="center"/>
    </xf>
    <xf numFmtId="0" fontId="26" fillId="2" borderId="0" xfId="0" applyFont="1" applyFill="1" applyAlignment="1">
      <alignment horizontal="right"/>
    </xf>
    <xf numFmtId="0" fontId="4" fillId="0" borderId="0" xfId="0" applyFont="1" applyFill="1" applyAlignment="1">
      <alignment horizontal="left"/>
    </xf>
    <xf numFmtId="0" fontId="46" fillId="2" borderId="0" xfId="0" applyFont="1" applyFill="1" applyAlignment="1">
      <alignment horizontal="left" vertical="center" textRotation="1"/>
    </xf>
    <xf numFmtId="0" fontId="26" fillId="2" borderId="0" xfId="0" applyFont="1" applyFill="1" applyAlignment="1"/>
    <xf numFmtId="0" fontId="46" fillId="2" borderId="0" xfId="0" applyFont="1" applyFill="1" applyAlignment="1"/>
    <xf numFmtId="0" fontId="26" fillId="2" borderId="0" xfId="0" applyFont="1" applyFill="1" applyAlignment="1">
      <alignment horizontal="center" vertical="center"/>
    </xf>
    <xf numFmtId="0" fontId="29" fillId="0" borderId="0" xfId="0" applyFont="1" applyBorder="1" applyAlignment="1">
      <alignment horizontal="left" vertical="center"/>
    </xf>
    <xf numFmtId="0" fontId="0" fillId="3" borderId="0" xfId="0" applyFill="1" applyBorder="1" applyAlignment="1">
      <alignment vertical="center"/>
    </xf>
    <xf numFmtId="0" fontId="20" fillId="4" borderId="9" xfId="0" applyFont="1" applyFill="1" applyBorder="1" applyAlignment="1">
      <alignment horizontal="left" vertical="center"/>
    </xf>
    <xf numFmtId="0" fontId="17" fillId="0" borderId="30" xfId="0" applyFont="1" applyBorder="1" applyAlignment="1">
      <alignment horizontal="center" vertical="center"/>
    </xf>
    <xf numFmtId="0" fontId="12" fillId="0" borderId="38" xfId="0" applyFont="1" applyFill="1" applyBorder="1" applyAlignment="1">
      <alignment horizontal="center" vertical="center" wrapText="1"/>
    </xf>
    <xf numFmtId="1" fontId="53" fillId="0" borderId="34" xfId="4" applyNumberFormat="1" applyFont="1" applyFill="1" applyBorder="1" applyAlignment="1">
      <alignment horizontal="center" vertical="center"/>
    </xf>
    <xf numFmtId="0" fontId="54" fillId="0" borderId="3" xfId="0" applyFont="1" applyFill="1" applyBorder="1" applyAlignment="1">
      <alignment horizontal="center"/>
    </xf>
    <xf numFmtId="0" fontId="54" fillId="0" borderId="4" xfId="0" applyFont="1" applyFill="1" applyBorder="1" applyAlignment="1">
      <alignment horizontal="center"/>
    </xf>
    <xf numFmtId="0" fontId="46" fillId="2" borderId="0" xfId="0" applyFont="1" applyFill="1" applyAlignment="1">
      <alignment horizontal="center" vertical="center" textRotation="90"/>
    </xf>
    <xf numFmtId="0" fontId="35" fillId="2" borderId="2" xfId="0" applyFont="1" applyFill="1" applyBorder="1" applyAlignment="1">
      <alignment horizontal="center"/>
    </xf>
    <xf numFmtId="0" fontId="35" fillId="2" borderId="3" xfId="0" applyFont="1" applyFill="1" applyBorder="1" applyAlignment="1">
      <alignment horizontal="center"/>
    </xf>
    <xf numFmtId="0" fontId="35" fillId="2" borderId="4" xfId="0" applyFont="1" applyFill="1" applyBorder="1" applyAlignment="1">
      <alignment horizontal="center"/>
    </xf>
    <xf numFmtId="0" fontId="26" fillId="2" borderId="0" xfId="0" applyFont="1" applyFill="1" applyAlignment="1">
      <alignment horizontal="right"/>
    </xf>
    <xf numFmtId="0" fontId="19" fillId="2" borderId="4" xfId="0" applyFont="1" applyFill="1" applyBorder="1" applyAlignment="1">
      <alignment horizontal="center" vertical="center"/>
    </xf>
    <xf numFmtId="0" fontId="29" fillId="2" borderId="0" xfId="0" applyFont="1" applyFill="1" applyAlignment="1">
      <alignment horizontal="center"/>
    </xf>
    <xf numFmtId="0" fontId="39" fillId="2" borderId="0" xfId="0" applyFont="1" applyFill="1" applyBorder="1" applyAlignment="1">
      <alignment horizontal="center"/>
    </xf>
    <xf numFmtId="0" fontId="48" fillId="2" borderId="30" xfId="0" applyFont="1" applyFill="1" applyBorder="1" applyAlignment="1">
      <alignment horizontal="center" vertical="center"/>
    </xf>
    <xf numFmtId="165" fontId="48" fillId="2" borderId="26" xfId="0" applyNumberFormat="1" applyFont="1" applyFill="1" applyBorder="1" applyAlignment="1">
      <alignment horizontal="center" vertical="center"/>
    </xf>
    <xf numFmtId="0" fontId="48" fillId="2" borderId="31" xfId="0" applyFont="1" applyFill="1" applyBorder="1" applyAlignment="1">
      <alignment horizontal="right" vertical="center"/>
    </xf>
    <xf numFmtId="1" fontId="48" fillId="0" borderId="26" xfId="0" applyNumberFormat="1" applyFont="1" applyBorder="1" applyAlignment="1">
      <alignment horizontal="center" vertical="center"/>
    </xf>
    <xf numFmtId="0" fontId="55" fillId="0" borderId="22" xfId="0" applyFont="1" applyBorder="1" applyAlignment="1">
      <alignment horizontal="center" vertical="center"/>
    </xf>
    <xf numFmtId="0" fontId="55" fillId="0" borderId="0" xfId="0" applyFont="1" applyAlignment="1">
      <alignment horizontal="center" vertical="center"/>
    </xf>
    <xf numFmtId="0" fontId="55" fillId="0" borderId="40" xfId="0" applyFont="1" applyBorder="1" applyAlignment="1">
      <alignment horizontal="center" vertical="center"/>
    </xf>
    <xf numFmtId="0" fontId="55" fillId="0" borderId="11" xfId="0" applyFont="1" applyBorder="1" applyAlignment="1">
      <alignment horizontal="center" vertical="center"/>
    </xf>
    <xf numFmtId="0" fontId="55" fillId="8" borderId="22" xfId="0" applyFont="1" applyFill="1" applyBorder="1" applyAlignment="1">
      <alignment horizontal="center" vertical="center"/>
    </xf>
    <xf numFmtId="0" fontId="55" fillId="8" borderId="40" xfId="0" applyFont="1" applyFill="1" applyBorder="1" applyAlignment="1">
      <alignment horizontal="center" vertical="center"/>
    </xf>
    <xf numFmtId="0" fontId="55" fillId="8" borderId="11" xfId="0" applyFont="1" applyFill="1" applyBorder="1" applyAlignment="1">
      <alignment horizontal="center" vertical="center"/>
    </xf>
    <xf numFmtId="0" fontId="55" fillId="0" borderId="12" xfId="0" applyFont="1" applyFill="1" applyBorder="1" applyAlignment="1">
      <alignment horizontal="center" vertical="center"/>
    </xf>
    <xf numFmtId="0" fontId="55" fillId="7" borderId="22" xfId="0" applyFont="1" applyFill="1" applyBorder="1" applyAlignment="1">
      <alignment horizontal="center" vertical="center"/>
    </xf>
    <xf numFmtId="0" fontId="55" fillId="7" borderId="11" xfId="0" applyFont="1" applyFill="1" applyBorder="1" applyAlignment="1">
      <alignment horizontal="center" vertical="center"/>
    </xf>
    <xf numFmtId="0" fontId="55" fillId="0" borderId="11" xfId="0" applyFont="1" applyFill="1" applyBorder="1" applyAlignment="1">
      <alignment horizontal="center" vertical="center"/>
    </xf>
    <xf numFmtId="0" fontId="55" fillId="0" borderId="22" xfId="0" applyFont="1" applyFill="1" applyBorder="1" applyAlignment="1">
      <alignment horizontal="center" vertical="center"/>
    </xf>
    <xf numFmtId="1" fontId="18" fillId="0" borderId="0" xfId="0" applyNumberFormat="1" applyFont="1" applyFill="1" applyBorder="1" applyAlignment="1">
      <alignment horizontal="center" vertical="center"/>
    </xf>
    <xf numFmtId="167" fontId="18" fillId="0" borderId="0" xfId="0" applyNumberFormat="1" applyFont="1" applyFill="1" applyBorder="1" applyAlignment="1">
      <alignment horizontal="center" vertical="center"/>
    </xf>
    <xf numFmtId="0" fontId="55" fillId="8" borderId="12" xfId="0" applyFont="1" applyFill="1" applyBorder="1" applyAlignment="1">
      <alignment horizontal="center" vertical="center"/>
    </xf>
    <xf numFmtId="0" fontId="56" fillId="0" borderId="3" xfId="0" applyFont="1" applyFill="1" applyBorder="1" applyAlignment="1">
      <alignment horizontal="center"/>
    </xf>
    <xf numFmtId="165" fontId="4" fillId="0" borderId="0" xfId="0" applyNumberFormat="1" applyFont="1" applyFill="1" applyAlignment="1">
      <alignment horizontal="center"/>
    </xf>
    <xf numFmtId="0" fontId="3" fillId="0" borderId="0" xfId="0" applyFont="1" applyFill="1" applyAlignment="1">
      <alignment horizontal="left"/>
    </xf>
    <xf numFmtId="1" fontId="6" fillId="0" borderId="1" xfId="0" applyNumberFormat="1" applyFont="1" applyFill="1" applyBorder="1" applyAlignment="1">
      <alignment horizontal="center"/>
    </xf>
    <xf numFmtId="1" fontId="5" fillId="0" borderId="0" xfId="0" applyNumberFormat="1" applyFont="1" applyFill="1" applyBorder="1" applyAlignment="1">
      <alignment horizontal="center"/>
    </xf>
    <xf numFmtId="0" fontId="7" fillId="0" borderId="0" xfId="0" applyFont="1" applyFill="1" applyAlignment="1"/>
    <xf numFmtId="0" fontId="7" fillId="0" borderId="0" xfId="0" applyFont="1" applyFill="1" applyAlignment="1">
      <alignment horizontal="center"/>
    </xf>
    <xf numFmtId="0" fontId="11" fillId="0" borderId="0" xfId="0" applyFont="1" applyFill="1" applyAlignment="1">
      <alignment horizontal="left"/>
    </xf>
    <xf numFmtId="0" fontId="7" fillId="0" borderId="5" xfId="0" applyFont="1" applyFill="1" applyBorder="1" applyAlignment="1">
      <alignment horizontal="center"/>
    </xf>
    <xf numFmtId="1" fontId="6" fillId="0" borderId="6" xfId="0" applyNumberFormat="1" applyFont="1" applyFill="1" applyBorder="1" applyAlignment="1">
      <alignment horizontal="center"/>
    </xf>
    <xf numFmtId="1" fontId="7" fillId="0" borderId="0" xfId="0" applyNumberFormat="1" applyFont="1" applyFill="1" applyBorder="1" applyAlignment="1">
      <alignment horizontal="center"/>
    </xf>
    <xf numFmtId="0" fontId="48" fillId="0" borderId="30" xfId="0" applyFont="1" applyFill="1" applyBorder="1" applyAlignment="1">
      <alignment horizontal="center"/>
    </xf>
    <xf numFmtId="165" fontId="48" fillId="0" borderId="26" xfId="0" applyNumberFormat="1" applyFont="1" applyFill="1" applyBorder="1" applyAlignment="1">
      <alignment horizontal="center"/>
    </xf>
    <xf numFmtId="0" fontId="48" fillId="0" borderId="31" xfId="0" applyFont="1" applyFill="1" applyBorder="1" applyAlignment="1">
      <alignment horizontal="center"/>
    </xf>
    <xf numFmtId="0" fontId="48" fillId="0" borderId="32" xfId="0" applyFont="1" applyFill="1" applyBorder="1" applyAlignment="1">
      <alignment horizontal="center" vertical="center"/>
    </xf>
    <xf numFmtId="0" fontId="48" fillId="0" borderId="23" xfId="0" applyFont="1" applyFill="1" applyBorder="1" applyAlignment="1">
      <alignment horizontal="center" vertical="center"/>
    </xf>
    <xf numFmtId="165" fontId="48" fillId="0" borderId="23" xfId="0" applyNumberFormat="1" applyFont="1" applyFill="1" applyBorder="1" applyAlignment="1">
      <alignment horizontal="center" vertical="center"/>
    </xf>
    <xf numFmtId="0" fontId="55" fillId="0" borderId="0" xfId="0" applyFont="1" applyFill="1" applyAlignment="1">
      <alignment horizontal="center" vertical="center"/>
    </xf>
    <xf numFmtId="1" fontId="49" fillId="0" borderId="34" xfId="0" applyNumberFormat="1" applyFont="1" applyFill="1" applyBorder="1" applyAlignment="1">
      <alignment horizontal="center" vertical="center"/>
    </xf>
    <xf numFmtId="9" fontId="48" fillId="0" borderId="0" xfId="5" applyFont="1" applyFill="1" applyBorder="1" applyAlignment="1">
      <alignment horizontal="center" vertical="center"/>
    </xf>
    <xf numFmtId="0" fontId="55" fillId="0" borderId="40" xfId="0" applyFont="1" applyFill="1" applyBorder="1" applyAlignment="1">
      <alignment horizontal="center" vertical="center"/>
    </xf>
    <xf numFmtId="0" fontId="48" fillId="0" borderId="26" xfId="0" applyFont="1" applyFill="1" applyBorder="1" applyAlignment="1">
      <alignment horizontal="center" vertical="center"/>
    </xf>
    <xf numFmtId="0" fontId="48" fillId="0" borderId="30" xfId="0" applyFont="1" applyFill="1" applyBorder="1" applyAlignment="1">
      <alignment horizontal="center" vertical="center"/>
    </xf>
    <xf numFmtId="165" fontId="48" fillId="0" borderId="26" xfId="0" applyNumberFormat="1" applyFont="1" applyFill="1" applyBorder="1" applyAlignment="1">
      <alignment horizontal="center" vertical="center"/>
    </xf>
    <xf numFmtId="0" fontId="48" fillId="0" borderId="31" xfId="0" applyFont="1" applyFill="1" applyBorder="1" applyAlignment="1">
      <alignment horizontal="right" vertical="center"/>
    </xf>
    <xf numFmtId="1" fontId="48" fillId="0" borderId="26" xfId="0" applyNumberFormat="1" applyFont="1" applyFill="1" applyBorder="1" applyAlignment="1">
      <alignment horizontal="center" vertical="center"/>
    </xf>
    <xf numFmtId="10" fontId="50" fillId="0" borderId="30" xfId="5" applyNumberFormat="1" applyFont="1" applyFill="1" applyBorder="1" applyAlignment="1">
      <alignment horizontal="right" vertical="center"/>
    </xf>
    <xf numFmtId="0" fontId="48" fillId="0" borderId="0" xfId="0" applyFont="1" applyFill="1" applyAlignment="1">
      <alignment horizontal="center" vertical="center"/>
    </xf>
    <xf numFmtId="0" fontId="12" fillId="0" borderId="0" xfId="0" applyFont="1" applyFill="1" applyAlignment="1">
      <alignment horizontal="center" vertical="center"/>
    </xf>
    <xf numFmtId="0" fontId="48" fillId="0" borderId="36" xfId="0" applyFont="1" applyFill="1" applyBorder="1" applyAlignment="1">
      <alignment horizontal="center" vertical="center"/>
    </xf>
    <xf numFmtId="165" fontId="48" fillId="0" borderId="5" xfId="0" applyNumberFormat="1" applyFont="1" applyFill="1" applyBorder="1" applyAlignment="1">
      <alignment horizontal="center" vertical="center"/>
    </xf>
    <xf numFmtId="0" fontId="48" fillId="0" borderId="37" xfId="0" applyFont="1" applyFill="1" applyBorder="1" applyAlignment="1">
      <alignment horizontal="right" vertical="center"/>
    </xf>
    <xf numFmtId="1" fontId="48" fillId="0" borderId="5" xfId="0" applyNumberFormat="1" applyFont="1" applyFill="1" applyBorder="1" applyAlignment="1">
      <alignment horizontal="center" vertical="center"/>
    </xf>
    <xf numFmtId="0" fontId="16" fillId="0" borderId="34" xfId="0" applyFont="1" applyFill="1" applyBorder="1" applyAlignment="1">
      <alignment horizontal="right" vertical="center"/>
    </xf>
    <xf numFmtId="0" fontId="55" fillId="7" borderId="0" xfId="0" applyFont="1" applyFill="1" applyAlignment="1">
      <alignment horizontal="center" vertical="center"/>
    </xf>
    <xf numFmtId="1" fontId="49" fillId="7" borderId="34" xfId="0" applyNumberFormat="1" applyFont="1" applyFill="1" applyBorder="1" applyAlignment="1">
      <alignment horizontal="center" vertical="center"/>
    </xf>
    <xf numFmtId="9" fontId="48" fillId="7" borderId="0" xfId="5" applyFont="1" applyFill="1" applyBorder="1" applyAlignment="1">
      <alignment horizontal="center" vertical="center"/>
    </xf>
    <xf numFmtId="9" fontId="48" fillId="7" borderId="35" xfId="5" applyFont="1" applyFill="1" applyBorder="1" applyAlignment="1">
      <alignment horizontal="center" vertical="center"/>
    </xf>
    <xf numFmtId="1" fontId="5" fillId="7" borderId="0" xfId="0" applyNumberFormat="1" applyFont="1" applyFill="1" applyBorder="1" applyAlignment="1">
      <alignment horizontal="center" vertical="center"/>
    </xf>
    <xf numFmtId="1" fontId="7" fillId="7" borderId="12" xfId="0" applyNumberFormat="1" applyFont="1" applyFill="1" applyBorder="1" applyAlignment="1">
      <alignment horizontal="center" vertical="center"/>
    </xf>
    <xf numFmtId="0" fontId="4" fillId="7" borderId="13" xfId="0" applyFont="1" applyFill="1" applyBorder="1" applyAlignment="1">
      <alignment horizontal="center" vertical="center"/>
    </xf>
    <xf numFmtId="0" fontId="19" fillId="7" borderId="14" xfId="0" applyFont="1" applyFill="1" applyBorder="1" applyAlignment="1">
      <alignment horizontal="left" vertical="center"/>
    </xf>
    <xf numFmtId="0" fontId="19" fillId="7" borderId="14" xfId="0" applyFont="1" applyFill="1" applyBorder="1" applyAlignment="1">
      <alignment horizontal="center" vertical="center"/>
    </xf>
    <xf numFmtId="0" fontId="0" fillId="7" borderId="0" xfId="0" applyFill="1" applyAlignment="1">
      <alignment vertical="center"/>
    </xf>
    <xf numFmtId="0" fontId="0" fillId="7" borderId="25" xfId="0" applyFill="1" applyBorder="1" applyAlignment="1">
      <alignment vertical="center"/>
    </xf>
    <xf numFmtId="1" fontId="19" fillId="7" borderId="28" xfId="0" applyNumberFormat="1" applyFont="1" applyFill="1" applyBorder="1" applyAlignment="1">
      <alignment horizontal="center" vertical="center"/>
    </xf>
    <xf numFmtId="0" fontId="22" fillId="7" borderId="0" xfId="0" applyFont="1" applyFill="1" applyAlignment="1">
      <alignment vertical="center"/>
    </xf>
    <xf numFmtId="0" fontId="23" fillId="7" borderId="16" xfId="0" applyFont="1" applyFill="1" applyBorder="1" applyAlignment="1">
      <alignment horizontal="left" vertical="center"/>
    </xf>
    <xf numFmtId="0" fontId="23" fillId="7" borderId="17" xfId="0" applyFont="1" applyFill="1" applyBorder="1" applyAlignment="1">
      <alignment horizontal="center" vertical="center"/>
    </xf>
    <xf numFmtId="0" fontId="23" fillId="7" borderId="18" xfId="0" applyFont="1" applyFill="1" applyBorder="1" applyAlignment="1">
      <alignment horizontal="center" vertical="center"/>
    </xf>
    <xf numFmtId="0" fontId="22" fillId="7" borderId="13" xfId="0" applyFont="1" applyFill="1" applyBorder="1" applyAlignment="1">
      <alignment horizontal="center" vertical="center"/>
    </xf>
    <xf numFmtId="0" fontId="23" fillId="7" borderId="0" xfId="0" applyFont="1" applyFill="1" applyBorder="1" applyAlignment="1">
      <alignment horizontal="center" vertical="center"/>
    </xf>
    <xf numFmtId="0" fontId="23" fillId="7" borderId="14" xfId="0" applyFont="1" applyFill="1" applyBorder="1" applyAlignment="1">
      <alignment horizontal="center" vertical="center"/>
    </xf>
    <xf numFmtId="0" fontId="25" fillId="7" borderId="14" xfId="0" applyFont="1" applyFill="1" applyBorder="1" applyAlignment="1">
      <alignment horizontal="center" vertical="center"/>
    </xf>
    <xf numFmtId="0" fontId="25" fillId="7" borderId="13" xfId="0" applyFont="1" applyFill="1" applyBorder="1" applyAlignment="1">
      <alignment horizontal="center" vertical="center"/>
    </xf>
    <xf numFmtId="0" fontId="7" fillId="7" borderId="0" xfId="0" applyFont="1" applyFill="1" applyAlignment="1">
      <alignment horizontal="center"/>
    </xf>
    <xf numFmtId="0" fontId="48" fillId="7" borderId="26" xfId="0" applyFont="1" applyFill="1" applyBorder="1" applyAlignment="1">
      <alignment horizontal="center"/>
    </xf>
    <xf numFmtId="0" fontId="48" fillId="7" borderId="23" xfId="0" applyFont="1" applyFill="1" applyBorder="1" applyAlignment="1">
      <alignment horizontal="center" vertical="center"/>
    </xf>
    <xf numFmtId="0" fontId="55" fillId="7" borderId="40" xfId="0" applyFont="1" applyFill="1" applyBorder="1" applyAlignment="1">
      <alignment horizontal="center" vertical="center"/>
    </xf>
    <xf numFmtId="0" fontId="48" fillId="7" borderId="26" xfId="0" applyFont="1" applyFill="1" applyBorder="1" applyAlignment="1">
      <alignment horizontal="center" vertical="center"/>
    </xf>
    <xf numFmtId="0" fontId="48" fillId="7" borderId="35" xfId="0" applyFont="1" applyFill="1" applyBorder="1" applyAlignment="1">
      <alignment horizontal="center" vertical="center"/>
    </xf>
    <xf numFmtId="0" fontId="4" fillId="7" borderId="0" xfId="0" applyFont="1" applyFill="1" applyAlignment="1">
      <alignment horizontal="right" vertical="center"/>
    </xf>
    <xf numFmtId="0" fontId="4" fillId="7" borderId="0" xfId="0" applyFont="1" applyFill="1" applyAlignment="1">
      <alignment horizontal="center"/>
    </xf>
    <xf numFmtId="0" fontId="26" fillId="7" borderId="0" xfId="0" applyFont="1" applyFill="1" applyAlignment="1">
      <alignment horizontal="left"/>
    </xf>
    <xf numFmtId="0" fontId="27" fillId="7" borderId="0" xfId="0" applyFont="1" applyFill="1" applyAlignment="1"/>
    <xf numFmtId="0" fontId="27" fillId="7" borderId="0" xfId="0" applyFont="1" applyFill="1" applyAlignment="1">
      <alignment horizontal="center"/>
    </xf>
    <xf numFmtId="0" fontId="33" fillId="7" borderId="0" xfId="0" applyFont="1" applyFill="1" applyAlignment="1">
      <alignment horizontal="center"/>
    </xf>
    <xf numFmtId="2" fontId="4" fillId="7" borderId="0" xfId="0" applyNumberFormat="1" applyFont="1" applyFill="1" applyAlignment="1">
      <alignment horizontal="right" vertical="center"/>
    </xf>
    <xf numFmtId="0" fontId="4" fillId="7" borderId="0" xfId="0" applyFont="1" applyFill="1" applyAlignment="1">
      <alignment horizontal="center" vertical="center"/>
    </xf>
    <xf numFmtId="165" fontId="4" fillId="7" borderId="0" xfId="0" applyNumberFormat="1" applyFont="1" applyFill="1" applyBorder="1" applyAlignment="1">
      <alignment horizontal="center"/>
    </xf>
    <xf numFmtId="0" fontId="35" fillId="7" borderId="0" xfId="0" applyFont="1" applyFill="1" applyBorder="1" applyAlignment="1">
      <alignment horizontal="center"/>
    </xf>
    <xf numFmtId="0" fontId="4" fillId="7" borderId="17" xfId="0" applyFont="1" applyFill="1" applyBorder="1" applyAlignment="1">
      <alignment horizontal="center"/>
    </xf>
    <xf numFmtId="0" fontId="4" fillId="7" borderId="0" xfId="0" applyFont="1" applyFill="1" applyBorder="1" applyAlignment="1">
      <alignment horizontal="center"/>
    </xf>
    <xf numFmtId="0" fontId="4" fillId="7" borderId="20" xfId="0" applyFont="1" applyFill="1" applyBorder="1" applyAlignment="1">
      <alignment horizontal="center"/>
    </xf>
    <xf numFmtId="0" fontId="4" fillId="7" borderId="2" xfId="0" applyFont="1" applyFill="1" applyBorder="1" applyAlignment="1">
      <alignment horizontal="center"/>
    </xf>
    <xf numFmtId="0" fontId="4" fillId="7" borderId="19" xfId="0" applyFont="1" applyFill="1" applyBorder="1" applyAlignment="1">
      <alignment horizontal="center"/>
    </xf>
    <xf numFmtId="0" fontId="29" fillId="7" borderId="0" xfId="0" applyFont="1" applyFill="1" applyAlignment="1">
      <alignment horizontal="left"/>
    </xf>
    <xf numFmtId="0" fontId="41" fillId="7" borderId="0" xfId="0" applyFont="1" applyFill="1" applyAlignment="1">
      <alignment horizontal="left"/>
    </xf>
    <xf numFmtId="0" fontId="41" fillId="7" borderId="0" xfId="0" applyFont="1" applyFill="1" applyBorder="1" applyAlignment="1">
      <alignment horizontal="left" vertical="center"/>
    </xf>
    <xf numFmtId="0" fontId="4" fillId="7" borderId="2" xfId="0" applyFont="1" applyFill="1" applyBorder="1" applyAlignment="1">
      <alignment horizontal="center" vertical="center"/>
    </xf>
    <xf numFmtId="0" fontId="35" fillId="7" borderId="0" xfId="0" quotePrefix="1" applyFont="1" applyFill="1" applyAlignment="1">
      <alignment horizontal="center"/>
    </xf>
    <xf numFmtId="0" fontId="29" fillId="2" borderId="0" xfId="0" applyFont="1" applyFill="1" applyAlignment="1">
      <alignment horizontal="center"/>
    </xf>
    <xf numFmtId="0" fontId="35" fillId="2" borderId="2" xfId="0" applyFont="1" applyFill="1" applyBorder="1" applyAlignment="1">
      <alignment horizontal="center"/>
    </xf>
    <xf numFmtId="0" fontId="35" fillId="2" borderId="3" xfId="0" applyFont="1" applyFill="1" applyBorder="1" applyAlignment="1">
      <alignment horizontal="center"/>
    </xf>
    <xf numFmtId="0" fontId="35" fillId="2" borderId="4" xfId="0" applyFont="1" applyFill="1" applyBorder="1" applyAlignment="1">
      <alignment horizontal="center"/>
    </xf>
    <xf numFmtId="0" fontId="39" fillId="2" borderId="2" xfId="0" applyFont="1" applyFill="1" applyBorder="1" applyAlignment="1">
      <alignment horizontal="center"/>
    </xf>
    <xf numFmtId="0" fontId="39" fillId="2" borderId="3" xfId="0" applyFont="1" applyFill="1" applyBorder="1" applyAlignment="1">
      <alignment horizontal="center"/>
    </xf>
    <xf numFmtId="0" fontId="39" fillId="2" borderId="4" xfId="0" applyFont="1" applyFill="1" applyBorder="1" applyAlignment="1">
      <alignment horizontal="center"/>
    </xf>
    <xf numFmtId="0" fontId="35" fillId="2" borderId="0" xfId="0" applyFont="1" applyFill="1" applyAlignment="1">
      <alignment horizontal="center"/>
    </xf>
    <xf numFmtId="0" fontId="39" fillId="2" borderId="0" xfId="0" applyFont="1" applyFill="1" applyBorder="1" applyAlignment="1">
      <alignment horizontal="center"/>
    </xf>
    <xf numFmtId="0" fontId="46" fillId="2" borderId="0" xfId="0" applyFont="1" applyFill="1" applyAlignment="1">
      <alignment horizontal="center" vertical="center" textRotation="90"/>
    </xf>
    <xf numFmtId="0" fontId="35" fillId="2" borderId="0" xfId="0" applyFont="1" applyFill="1" applyAlignment="1">
      <alignment horizontal="right"/>
    </xf>
    <xf numFmtId="0" fontId="48" fillId="0" borderId="26" xfId="0" applyFont="1" applyFill="1" applyBorder="1" applyAlignment="1">
      <alignment horizontal="center"/>
    </xf>
    <xf numFmtId="166" fontId="39" fillId="0" borderId="18" xfId="5" applyNumberFormat="1" applyFont="1" applyBorder="1" applyAlignment="1">
      <alignment horizontal="center" vertical="center"/>
    </xf>
    <xf numFmtId="166" fontId="39" fillId="0" borderId="21" xfId="5" applyNumberFormat="1" applyFont="1" applyBorder="1" applyAlignment="1">
      <alignment horizontal="center" vertical="center"/>
    </xf>
    <xf numFmtId="166" fontId="50" fillId="0" borderId="1" xfId="5" applyNumberFormat="1" applyFont="1" applyFill="1" applyBorder="1" applyAlignment="1">
      <alignment horizontal="center" vertical="center"/>
    </xf>
    <xf numFmtId="166" fontId="50" fillId="0" borderId="39" xfId="5" applyNumberFormat="1" applyFont="1" applyFill="1" applyBorder="1" applyAlignment="1">
      <alignment horizontal="center" vertical="center"/>
    </xf>
    <xf numFmtId="166" fontId="29" fillId="0" borderId="18" xfId="5" applyNumberFormat="1" applyFont="1" applyFill="1" applyBorder="1" applyAlignment="1">
      <alignment horizontal="center" vertical="center"/>
    </xf>
    <xf numFmtId="166" fontId="29" fillId="0" borderId="21" xfId="5" applyNumberFormat="1" applyFont="1" applyFill="1" applyBorder="1" applyAlignment="1">
      <alignment horizontal="center" vertical="center"/>
    </xf>
    <xf numFmtId="0" fontId="41" fillId="0" borderId="0" xfId="0" applyFont="1" applyFill="1" applyAlignment="1">
      <alignment horizontal="left"/>
    </xf>
    <xf numFmtId="165" fontId="35" fillId="2" borderId="2" xfId="0" applyNumberFormat="1" applyFont="1" applyFill="1" applyBorder="1" applyAlignment="1">
      <alignment horizontal="center"/>
    </xf>
    <xf numFmtId="165" fontId="35" fillId="2" borderId="3" xfId="0" applyNumberFormat="1" applyFont="1" applyFill="1" applyBorder="1" applyAlignment="1">
      <alignment horizontal="center"/>
    </xf>
    <xf numFmtId="165" fontId="35" fillId="2" borderId="4" xfId="0" applyNumberFormat="1" applyFont="1" applyFill="1" applyBorder="1" applyAlignment="1">
      <alignment horizontal="center"/>
    </xf>
    <xf numFmtId="0" fontId="26" fillId="2" borderId="0" xfId="0" applyFont="1" applyFill="1" applyAlignment="1">
      <alignment horizontal="right"/>
    </xf>
    <xf numFmtId="0" fontId="46" fillId="2" borderId="0" xfId="0" applyFont="1" applyFill="1" applyAlignment="1">
      <alignment horizontal="right"/>
    </xf>
    <xf numFmtId="1" fontId="15" fillId="2" borderId="13" xfId="0" applyNumberFormat="1" applyFont="1" applyFill="1" applyBorder="1" applyAlignment="1">
      <alignment horizontal="center" vertical="center"/>
    </xf>
    <xf numFmtId="0" fontId="16" fillId="0" borderId="0" xfId="0" applyFont="1" applyBorder="1" applyAlignment="1">
      <alignment horizontal="center" vertical="center"/>
    </xf>
    <xf numFmtId="0" fontId="16" fillId="0" borderId="21" xfId="0" applyFont="1" applyBorder="1" applyAlignment="1">
      <alignment horizontal="center" vertical="center"/>
    </xf>
    <xf numFmtId="0" fontId="13" fillId="0" borderId="16" xfId="0" applyFont="1" applyFill="1" applyBorder="1" applyAlignment="1">
      <alignment horizontal="center" vertical="center"/>
    </xf>
    <xf numFmtId="0" fontId="13" fillId="0" borderId="17" xfId="0" applyFont="1" applyFill="1" applyBorder="1" applyAlignment="1">
      <alignment horizontal="center" vertical="center"/>
    </xf>
    <xf numFmtId="0" fontId="13" fillId="0" borderId="18" xfId="0" applyFont="1" applyFill="1" applyBorder="1" applyAlignment="1">
      <alignment horizontal="center" vertical="center"/>
    </xf>
    <xf numFmtId="0" fontId="3" fillId="0" borderId="0" xfId="0" applyFont="1" applyFill="1" applyAlignment="1">
      <alignment horizontal="center" vertical="center"/>
    </xf>
    <xf numFmtId="0" fontId="3" fillId="0" borderId="5"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4" xfId="0" applyFont="1" applyFill="1" applyBorder="1" applyAlignment="1">
      <alignment horizontal="center" vertical="center"/>
    </xf>
    <xf numFmtId="0" fontId="41" fillId="0" borderId="0" xfId="0" applyFont="1" applyAlignment="1">
      <alignment horizontal="left"/>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48" fillId="0" borderId="26" xfId="0" applyFont="1" applyBorder="1" applyAlignment="1">
      <alignment horizontal="center"/>
    </xf>
    <xf numFmtId="166" fontId="50" fillId="0" borderId="1" xfId="5" applyNumberFormat="1" applyFont="1" applyBorder="1" applyAlignment="1">
      <alignment horizontal="center" vertical="center"/>
    </xf>
    <xf numFmtId="166" fontId="50" fillId="0" borderId="39" xfId="5" applyNumberFormat="1" applyFont="1" applyBorder="1" applyAlignment="1">
      <alignment horizontal="center" vertical="center"/>
    </xf>
  </cellXfs>
  <cellStyles count="10">
    <cellStyle name="Normal" xfId="0" builtinId="0"/>
    <cellStyle name="Normal 2" xfId="1" xr:uid="{00000000-0005-0000-0000-000001000000}"/>
    <cellStyle name="Normal 3" xfId="2" xr:uid="{00000000-0005-0000-0000-000002000000}"/>
    <cellStyle name="Normal 4" xfId="3" xr:uid="{00000000-0005-0000-0000-000003000000}"/>
    <cellStyle name="Normal 5" xfId="8" xr:uid="{00000000-0005-0000-0000-000004000000}"/>
    <cellStyle name="Normal 6" xfId="7" xr:uid="{00000000-0005-0000-0000-000005000000}"/>
    <cellStyle name="Normal_AGE COMPARISONS guus eltink spreadsheet" xfId="4" xr:uid="{00000000-0005-0000-0000-000006000000}"/>
    <cellStyle name="Percent" xfId="5" builtinId="5"/>
    <cellStyle name="Percent 2" xfId="6" xr:uid="{00000000-0005-0000-0000-000008000000}"/>
    <cellStyle name="Percent 3"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49.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57.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58.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59.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60.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61.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64.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65.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_rels/chart66.xml.rels><?xml version="1.0" encoding="UTF-8" standalone="yes"?>
<Relationships xmlns="http://schemas.openxmlformats.org/package/2006/relationships"><Relationship Id="rId1" Type="http://schemas.openxmlformats.org/officeDocument/2006/relationships/chartUserShapes" Target="../drawings/drawing53.xml"/></Relationships>
</file>

<file path=xl/charts/_rels/chart67.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68.xml.rels><?xml version="1.0" encoding="UTF-8" standalone="yes"?>
<Relationships xmlns="http://schemas.openxmlformats.org/package/2006/relationships"><Relationship Id="rId1" Type="http://schemas.openxmlformats.org/officeDocument/2006/relationships/chartUserShapes" Target="../drawings/drawing55.xml"/></Relationships>
</file>

<file path=xl/charts/_rels/chart79.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Alder!$H$122</c:f>
              <c:strCache>
                <c:ptCount val="1"/>
                <c:pt idx="0">
                  <c:v>1</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E750-499A-8987-CA311F3B96A7}"/>
            </c:ext>
          </c:extLst>
        </c:ser>
        <c:ser>
          <c:idx val="1"/>
          <c:order val="1"/>
          <c:tx>
            <c:strRef>
              <c:f>Alder!$K$122</c:f>
              <c:strCache>
                <c:ptCount val="1"/>
                <c:pt idx="0">
                  <c:v>4</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E750-499A-8987-CA311F3B96A7}"/>
            </c:ext>
          </c:extLst>
        </c:ser>
        <c:ser>
          <c:idx val="2"/>
          <c:order val="2"/>
          <c:tx>
            <c:strRef>
              <c:f>Alder!#REF!</c:f>
              <c:strCache>
                <c:ptCount val="1"/>
                <c:pt idx="0">
                  <c:v>#REF!</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E750-499A-8987-CA311F3B96A7}"/>
            </c:ext>
          </c:extLst>
        </c:ser>
        <c:ser>
          <c:idx val="3"/>
          <c:order val="3"/>
          <c:tx>
            <c:strRef>
              <c:f>Alder!$N$122</c:f>
              <c:strCache>
                <c:ptCount val="1"/>
                <c:pt idx="0">
                  <c:v>7</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E750-499A-8987-CA311F3B96A7}"/>
            </c:ext>
          </c:extLst>
        </c:ser>
        <c:ser>
          <c:idx val="4"/>
          <c:order val="4"/>
          <c:tx>
            <c:strRef>
              <c:f>Alder!#REF!</c:f>
              <c:strCache>
                <c:ptCount val="1"/>
                <c:pt idx="0">
                  <c:v>#REF!</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E750-499A-8987-CA311F3B96A7}"/>
            </c:ext>
          </c:extLst>
        </c:ser>
        <c:ser>
          <c:idx val="5"/>
          <c:order val="5"/>
          <c:tx>
            <c:strRef>
              <c:f>Alder!#REF!</c:f>
              <c:strCache>
                <c:ptCount val="1"/>
                <c:pt idx="0">
                  <c:v>#REF!</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E750-499A-8987-CA311F3B96A7}"/>
            </c:ext>
          </c:extLst>
        </c:ser>
        <c:ser>
          <c:idx val="6"/>
          <c:order val="6"/>
          <c:tx>
            <c:strRef>
              <c:f>Alder!#REF!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E750-499A-8987-CA311F3B96A7}"/>
            </c:ext>
          </c:extLst>
        </c:ser>
        <c:dLbls>
          <c:showLegendKey val="0"/>
          <c:showVal val="0"/>
          <c:showCatName val="0"/>
          <c:showSerName val="0"/>
          <c:showPercent val="0"/>
          <c:showBubbleSize val="0"/>
        </c:dLbls>
        <c:marker val="1"/>
        <c:smooth val="0"/>
        <c:axId val="113925504"/>
        <c:axId val="113953024"/>
      </c:lineChart>
      <c:catAx>
        <c:axId val="1139255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53024"/>
        <c:crosses val="autoZero"/>
        <c:auto val="0"/>
        <c:lblAlgn val="ctr"/>
        <c:lblOffset val="100"/>
        <c:tickLblSkip val="1"/>
        <c:tickMarkSkip val="1"/>
        <c:noMultiLvlLbl val="0"/>
      </c:catAx>
      <c:valAx>
        <c:axId val="11395302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25504"/>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Alder!#REF!</c:f>
              <c:strCache>
                <c:ptCount val="1"/>
                <c:pt idx="0">
                  <c:v>#REF!</c:v>
                </c:pt>
              </c:strCache>
            </c:strRef>
          </c:tx>
          <c:spPr>
            <a:ln w="28575">
              <a:noFill/>
            </a:ln>
          </c:spPr>
          <c:marker>
            <c:symbol val="square"/>
            <c:size val="5"/>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53BF-426E-97B6-0073DB785B9A}"/>
            </c:ext>
          </c:extLst>
        </c:ser>
        <c:ser>
          <c:idx val="1"/>
          <c:order val="1"/>
          <c:tx>
            <c:strRef>
              <c:f>Alder!#REF!</c:f>
              <c:strCache>
                <c:ptCount val="1"/>
                <c:pt idx="0">
                  <c:v>#REF!</c:v>
                </c:pt>
              </c:strCache>
            </c:strRef>
          </c:tx>
          <c:spPr>
            <a:ln w="28575">
              <a:noFill/>
            </a:ln>
          </c:spPr>
          <c:marker>
            <c:symbol val="square"/>
            <c:size val="5"/>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53BF-426E-97B6-0073DB785B9A}"/>
            </c:ext>
          </c:extLst>
        </c:ser>
        <c:ser>
          <c:idx val="2"/>
          <c:order val="2"/>
          <c:tx>
            <c:strRef>
              <c:f>Alder!#REF!</c:f>
              <c:strCache>
                <c:ptCount val="1"/>
                <c:pt idx="0">
                  <c:v>#REF!</c:v>
                </c:pt>
              </c:strCache>
            </c:strRef>
          </c:tx>
          <c:spPr>
            <a:ln w="28575">
              <a:noFill/>
            </a:ln>
          </c:spPr>
          <c:marker>
            <c:symbol val="square"/>
            <c:size val="5"/>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53BF-426E-97B6-0073DB785B9A}"/>
            </c:ext>
          </c:extLst>
        </c:ser>
        <c:ser>
          <c:idx val="3"/>
          <c:order val="3"/>
          <c:tx>
            <c:strRef>
              <c:f>Alder!#REF!</c:f>
              <c:strCache>
                <c:ptCount val="1"/>
                <c:pt idx="0">
                  <c:v>#REF!</c:v>
                </c:pt>
              </c:strCache>
            </c:strRef>
          </c:tx>
          <c:spPr>
            <a:ln w="28575">
              <a:noFill/>
            </a:ln>
          </c:spPr>
          <c:marker>
            <c:symbol val="square"/>
            <c:size val="5"/>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53BF-426E-97B6-0073DB785B9A}"/>
            </c:ext>
          </c:extLst>
        </c:ser>
        <c:ser>
          <c:idx val="4"/>
          <c:order val="4"/>
          <c:tx>
            <c:strRef>
              <c:f>Alder!#REF!</c:f>
              <c:strCache>
                <c:ptCount val="1"/>
                <c:pt idx="0">
                  <c:v>#REF!</c:v>
                </c:pt>
              </c:strCache>
            </c:strRef>
          </c:tx>
          <c:spPr>
            <a:ln w="28575">
              <a:noFill/>
            </a:ln>
          </c:spPr>
          <c:marker>
            <c:symbol val="square"/>
            <c:size val="5"/>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53BF-426E-97B6-0073DB785B9A}"/>
            </c:ext>
          </c:extLst>
        </c:ser>
        <c:ser>
          <c:idx val="5"/>
          <c:order val="5"/>
          <c:tx>
            <c:strRef>
              <c:f>Alder!#REF!</c:f>
              <c:strCache>
                <c:ptCount val="1"/>
                <c:pt idx="0">
                  <c:v>#REF!</c:v>
                </c:pt>
              </c:strCache>
            </c:strRef>
          </c:tx>
          <c:spPr>
            <a:ln w="28575">
              <a:noFill/>
            </a:ln>
          </c:spPr>
          <c:marker>
            <c:symbol val="square"/>
            <c:size val="5"/>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53BF-426E-97B6-0073DB785B9A}"/>
            </c:ext>
          </c:extLst>
        </c:ser>
        <c:ser>
          <c:idx val="6"/>
          <c:order val="6"/>
          <c:tx>
            <c:strRef>
              <c:f>Alder!#REF!</c:f>
              <c:strCache>
                <c:ptCount val="1"/>
                <c:pt idx="0">
                  <c:v>#REF!</c:v>
                </c:pt>
              </c:strCache>
            </c:strRef>
          </c:tx>
          <c:spPr>
            <a:ln w="28575">
              <a:noFill/>
            </a:ln>
          </c:spPr>
          <c:marker>
            <c:symbol val="square"/>
            <c:size val="5"/>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53BF-426E-97B6-0073DB785B9A}"/>
            </c:ext>
          </c:extLst>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7-53BF-426E-97B6-0073DB785B9A}"/>
            </c:ext>
          </c:extLst>
        </c:ser>
        <c:dLbls>
          <c:showLegendKey val="0"/>
          <c:showVal val="0"/>
          <c:showCatName val="0"/>
          <c:showSerName val="0"/>
          <c:showPercent val="0"/>
          <c:showBubbleSize val="0"/>
        </c:dLbls>
        <c:marker val="1"/>
        <c:smooth val="0"/>
        <c:axId val="114137728"/>
        <c:axId val="114160768"/>
      </c:lineChart>
      <c:catAx>
        <c:axId val="114137728"/>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60768"/>
        <c:crosses val="autoZero"/>
        <c:auto val="0"/>
        <c:lblAlgn val="ctr"/>
        <c:lblOffset val="100"/>
        <c:tickLblSkip val="1"/>
        <c:tickMarkSkip val="1"/>
        <c:noMultiLvlLbl val="0"/>
      </c:catAx>
      <c:valAx>
        <c:axId val="11416076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37728"/>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12700">
              <a:solidFill>
                <a:srgbClr val="000000"/>
              </a:solidFill>
              <a:prstDash val="solid"/>
            </a:ln>
          </c:spPr>
          <c:marker>
            <c:symbol val="square"/>
            <c:size val="5"/>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83F9-489E-A6B4-50CD08C2191E}"/>
            </c:ext>
          </c:extLst>
        </c:ser>
        <c:ser>
          <c:idx val="1"/>
          <c:order val="1"/>
          <c:spPr>
            <a:ln w="12700">
              <a:solidFill>
                <a:srgbClr val="000000"/>
              </a:solidFill>
              <a:prstDash val="solid"/>
            </a:ln>
          </c:spPr>
          <c:marker>
            <c:symbol val="square"/>
            <c:size val="5"/>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83F9-489E-A6B4-50CD08C2191E}"/>
            </c:ext>
          </c:extLst>
        </c:ser>
        <c:ser>
          <c:idx val="2"/>
          <c:order val="2"/>
          <c:spPr>
            <a:ln w="12700">
              <a:solidFill>
                <a:srgbClr val="000000"/>
              </a:solidFill>
              <a:prstDash val="solid"/>
            </a:ln>
          </c:spPr>
          <c:marker>
            <c:symbol val="square"/>
            <c:size val="5"/>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83F9-489E-A6B4-50CD08C2191E}"/>
            </c:ext>
          </c:extLst>
        </c:ser>
        <c:ser>
          <c:idx val="3"/>
          <c:order val="3"/>
          <c:spPr>
            <a:ln w="12700">
              <a:solidFill>
                <a:srgbClr val="000000"/>
              </a:solidFill>
              <a:prstDash val="solid"/>
            </a:ln>
          </c:spPr>
          <c:marker>
            <c:symbol val="square"/>
            <c:size val="5"/>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83F9-489E-A6B4-50CD08C2191E}"/>
            </c:ext>
          </c:extLst>
        </c:ser>
        <c:ser>
          <c:idx val="4"/>
          <c:order val="4"/>
          <c:spPr>
            <a:ln w="12700">
              <a:solidFill>
                <a:srgbClr val="000000"/>
              </a:solidFill>
              <a:prstDash val="solid"/>
            </a:ln>
          </c:spPr>
          <c:marker>
            <c:symbol val="square"/>
            <c:size val="5"/>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83F9-489E-A6B4-50CD08C2191E}"/>
            </c:ext>
          </c:extLst>
        </c:ser>
        <c:ser>
          <c:idx val="5"/>
          <c:order val="5"/>
          <c:spPr>
            <a:ln w="12700">
              <a:solidFill>
                <a:srgbClr val="000000"/>
              </a:solidFill>
              <a:prstDash val="solid"/>
            </a:ln>
          </c:spPr>
          <c:marker>
            <c:symbol val="square"/>
            <c:size val="5"/>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83F9-489E-A6B4-50CD08C2191E}"/>
            </c:ext>
          </c:extLst>
        </c:ser>
        <c:ser>
          <c:idx val="6"/>
          <c:order val="6"/>
          <c:spPr>
            <a:ln w="12700">
              <a:solidFill>
                <a:srgbClr val="000000"/>
              </a:solidFill>
              <a:prstDash val="solid"/>
            </a:ln>
          </c:spPr>
          <c:marker>
            <c:symbol val="square"/>
            <c:size val="5"/>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83F9-489E-A6B4-50CD08C2191E}"/>
            </c:ext>
          </c:extLst>
        </c:ser>
        <c:dLbls>
          <c:showLegendKey val="0"/>
          <c:showVal val="0"/>
          <c:showCatName val="0"/>
          <c:showSerName val="0"/>
          <c:showPercent val="0"/>
          <c:showBubbleSize val="0"/>
        </c:dLbls>
        <c:marker val="1"/>
        <c:smooth val="0"/>
        <c:axId val="114103424"/>
        <c:axId val="114105728"/>
      </c:lineChart>
      <c:catAx>
        <c:axId val="11410342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5728"/>
        <c:crosses val="autoZero"/>
        <c:auto val="0"/>
        <c:lblAlgn val="ctr"/>
        <c:lblOffset val="100"/>
        <c:tickLblSkip val="1"/>
        <c:tickMarkSkip val="1"/>
        <c:noMultiLvlLbl val="0"/>
      </c:catAx>
      <c:valAx>
        <c:axId val="11410572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3424"/>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0-2</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A373-4C87-AAF4-9E97C29DC28D}"/>
            </c:ext>
          </c:extLst>
        </c:ser>
        <c:dLbls>
          <c:showLegendKey val="0"/>
          <c:showVal val="0"/>
          <c:showCatName val="0"/>
          <c:showSerName val="0"/>
          <c:showPercent val="0"/>
          <c:showBubbleSize val="0"/>
        </c:dLbls>
        <c:gapWidth val="50"/>
        <c:axId val="114264704"/>
        <c:axId val="114287360"/>
      </c:barChart>
      <c:catAx>
        <c:axId val="1142647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87360"/>
        <c:crosses val="autoZero"/>
        <c:auto val="0"/>
        <c:lblAlgn val="ctr"/>
        <c:lblOffset val="100"/>
        <c:tickLblSkip val="1"/>
        <c:tickMarkSkip val="1"/>
        <c:noMultiLvlLbl val="0"/>
      </c:catAx>
      <c:valAx>
        <c:axId val="11428736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6470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3-5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0FB1-4149-8664-2116C8BCE11E}"/>
            </c:ext>
          </c:extLst>
        </c:ser>
        <c:dLbls>
          <c:showLegendKey val="0"/>
          <c:showVal val="0"/>
          <c:showCatName val="0"/>
          <c:showSerName val="0"/>
          <c:showPercent val="0"/>
          <c:showBubbleSize val="0"/>
        </c:dLbls>
        <c:gapWidth val="50"/>
        <c:axId val="114327552"/>
        <c:axId val="114329472"/>
      </c:barChart>
      <c:catAx>
        <c:axId val="11432755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9472"/>
        <c:crosses val="autoZero"/>
        <c:auto val="0"/>
        <c:lblAlgn val="ctr"/>
        <c:lblOffset val="100"/>
        <c:tickLblSkip val="1"/>
        <c:tickMarkSkip val="1"/>
        <c:noMultiLvlLbl val="0"/>
      </c:catAx>
      <c:valAx>
        <c:axId val="11432947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755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6-8</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595C-47A9-A3B0-00F1DDE9BEE8}"/>
            </c:ext>
          </c:extLst>
        </c:ser>
        <c:dLbls>
          <c:showLegendKey val="0"/>
          <c:showVal val="0"/>
          <c:showCatName val="0"/>
          <c:showSerName val="0"/>
          <c:showPercent val="0"/>
          <c:showBubbleSize val="0"/>
        </c:dLbls>
        <c:gapWidth val="50"/>
        <c:axId val="114308224"/>
        <c:axId val="114310144"/>
      </c:barChart>
      <c:catAx>
        <c:axId val="11430822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10144"/>
        <c:crosses val="autoZero"/>
        <c:auto val="0"/>
        <c:lblAlgn val="ctr"/>
        <c:lblOffset val="100"/>
        <c:tickLblSkip val="1"/>
        <c:tickMarkSkip val="1"/>
        <c:noMultiLvlLbl val="0"/>
      </c:catAx>
      <c:valAx>
        <c:axId val="11431014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0822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12-14</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F8D-48BF-9257-067DC78E059E}"/>
            </c:ext>
          </c:extLst>
        </c:ser>
        <c:dLbls>
          <c:showLegendKey val="0"/>
          <c:showVal val="0"/>
          <c:showCatName val="0"/>
          <c:showSerName val="0"/>
          <c:showPercent val="0"/>
          <c:showBubbleSize val="0"/>
        </c:dLbls>
        <c:gapWidth val="50"/>
        <c:axId val="115448064"/>
        <c:axId val="115454336"/>
      </c:barChart>
      <c:catAx>
        <c:axId val="11544806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54336"/>
        <c:crosses val="autoZero"/>
        <c:auto val="0"/>
        <c:lblAlgn val="ctr"/>
        <c:lblOffset val="100"/>
        <c:tickLblSkip val="1"/>
        <c:tickMarkSkip val="1"/>
        <c:noMultiLvlLbl val="0"/>
      </c:catAx>
      <c:valAx>
        <c:axId val="11545433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4806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15+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CA4A-49DE-91B7-E3A58E36A233}"/>
            </c:ext>
          </c:extLst>
        </c:ser>
        <c:dLbls>
          <c:showLegendKey val="0"/>
          <c:showVal val="0"/>
          <c:showCatName val="0"/>
          <c:showSerName val="0"/>
          <c:showPercent val="0"/>
          <c:showBubbleSize val="0"/>
        </c:dLbls>
        <c:gapWidth val="50"/>
        <c:axId val="115461504"/>
        <c:axId val="115475968"/>
      </c:barChart>
      <c:catAx>
        <c:axId val="1154615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75968"/>
        <c:crosses val="autoZero"/>
        <c:auto val="0"/>
        <c:lblAlgn val="ctr"/>
        <c:lblOffset val="100"/>
        <c:tickLblSkip val="1"/>
        <c:tickMarkSkip val="1"/>
        <c:noMultiLvlLbl val="0"/>
      </c:catAx>
      <c:valAx>
        <c:axId val="11547596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6150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0-2</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242-4CA4-B481-8424BC179176}"/>
            </c:ext>
          </c:extLst>
        </c:ser>
        <c:dLbls>
          <c:showLegendKey val="0"/>
          <c:showVal val="0"/>
          <c:showCatName val="0"/>
          <c:showSerName val="0"/>
          <c:showPercent val="0"/>
          <c:showBubbleSize val="0"/>
        </c:dLbls>
        <c:gapWidth val="50"/>
        <c:axId val="115810688"/>
        <c:axId val="115812608"/>
      </c:barChart>
      <c:catAx>
        <c:axId val="115810688"/>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2608"/>
        <c:crosses val="autoZero"/>
        <c:auto val="0"/>
        <c:lblAlgn val="ctr"/>
        <c:lblOffset val="100"/>
        <c:tickLblSkip val="1"/>
        <c:tickMarkSkip val="1"/>
        <c:noMultiLvlLbl val="0"/>
      </c:catAx>
      <c:valAx>
        <c:axId val="11581260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0688"/>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3-5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D30-4A12-8EDC-94AC544BB83D}"/>
            </c:ext>
          </c:extLst>
        </c:ser>
        <c:dLbls>
          <c:showLegendKey val="0"/>
          <c:showVal val="0"/>
          <c:showCatName val="0"/>
          <c:showSerName val="0"/>
          <c:showPercent val="0"/>
          <c:showBubbleSize val="0"/>
        </c:dLbls>
        <c:gapWidth val="50"/>
        <c:axId val="115832320"/>
        <c:axId val="115834240"/>
      </c:barChart>
      <c:catAx>
        <c:axId val="115832320"/>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4240"/>
        <c:crosses val="autoZero"/>
        <c:auto val="0"/>
        <c:lblAlgn val="ctr"/>
        <c:lblOffset val="100"/>
        <c:tickLblSkip val="1"/>
        <c:tickMarkSkip val="1"/>
        <c:noMultiLvlLbl val="0"/>
      </c:catAx>
      <c:valAx>
        <c:axId val="11583424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232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6-8</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521-4B56-A9CA-335D0EEC30FC}"/>
            </c:ext>
          </c:extLst>
        </c:ser>
        <c:dLbls>
          <c:showLegendKey val="0"/>
          <c:showVal val="0"/>
          <c:showCatName val="0"/>
          <c:showSerName val="0"/>
          <c:showPercent val="0"/>
          <c:showBubbleSize val="0"/>
        </c:dLbls>
        <c:gapWidth val="50"/>
        <c:axId val="115874432"/>
        <c:axId val="115876608"/>
      </c:barChart>
      <c:catAx>
        <c:axId val="11587443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6608"/>
        <c:crosses val="autoZero"/>
        <c:auto val="0"/>
        <c:lblAlgn val="ctr"/>
        <c:lblOffset val="100"/>
        <c:tickLblSkip val="1"/>
        <c:tickMarkSkip val="1"/>
        <c:noMultiLvlLbl val="0"/>
      </c:catAx>
      <c:valAx>
        <c:axId val="11587660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443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550F-4D18-A750-4B496AB163B6}"/>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550F-4D18-A750-4B496AB163B6}"/>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095296"/>
        <c:axId val="119096832"/>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550F-4D18-A750-4B496AB163B6}"/>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550F-4D18-A750-4B496AB163B6}"/>
            </c:ext>
          </c:extLst>
        </c:ser>
        <c:dLbls>
          <c:showLegendKey val="0"/>
          <c:showVal val="0"/>
          <c:showCatName val="0"/>
          <c:showSerName val="0"/>
          <c:showPercent val="0"/>
          <c:showBubbleSize val="0"/>
        </c:dLbls>
        <c:marker val="1"/>
        <c:smooth val="0"/>
        <c:axId val="119098752"/>
        <c:axId val="119104640"/>
      </c:lineChart>
      <c:catAx>
        <c:axId val="11909529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nb-NO"/>
          </a:p>
        </c:txPr>
        <c:crossAx val="119096832"/>
        <c:crosses val="autoZero"/>
        <c:auto val="0"/>
        <c:lblAlgn val="ctr"/>
        <c:lblOffset val="100"/>
        <c:tickLblSkip val="7"/>
        <c:tickMarkSkip val="1"/>
        <c:noMultiLvlLbl val="0"/>
      </c:catAx>
      <c:valAx>
        <c:axId val="119096832"/>
        <c:scaling>
          <c:orientation val="minMax"/>
          <c:max val="20"/>
          <c:min val="0"/>
        </c:scaling>
        <c:delete val="0"/>
        <c:axPos val="l"/>
        <c:title>
          <c:tx>
            <c:rich>
              <a:bodyPr/>
              <a:lstStyle/>
              <a:p>
                <a:pPr>
                  <a:defRPr sz="1400" b="0" i="0" u="none" strike="noStrike" baseline="0">
                    <a:solidFill>
                      <a:srgbClr val="000000"/>
                    </a:solidFill>
                    <a:latin typeface="Arial"/>
                    <a:ea typeface="Arial"/>
                    <a:cs typeface="Arial"/>
                  </a:defRPr>
                </a:pPr>
                <a:r>
                  <a:rPr lang="nb-NO"/>
                  <a:t>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nb-NO"/>
          </a:p>
        </c:txPr>
        <c:crossAx val="119095296"/>
        <c:crosses val="autoZero"/>
        <c:crossBetween val="midCat"/>
        <c:majorUnit val="5"/>
      </c:valAx>
      <c:catAx>
        <c:axId val="119098752"/>
        <c:scaling>
          <c:orientation val="minMax"/>
        </c:scaling>
        <c:delete val="1"/>
        <c:axPos val="b"/>
        <c:numFmt formatCode="General" sourceLinked="1"/>
        <c:majorTickMark val="out"/>
        <c:minorTickMark val="none"/>
        <c:tickLblPos val="none"/>
        <c:crossAx val="119104640"/>
        <c:crosses val="autoZero"/>
        <c:auto val="0"/>
        <c:lblAlgn val="ctr"/>
        <c:lblOffset val="100"/>
        <c:noMultiLvlLbl val="0"/>
      </c:catAx>
      <c:valAx>
        <c:axId val="119104640"/>
        <c:scaling>
          <c:orientation val="minMax"/>
        </c:scaling>
        <c:delete val="1"/>
        <c:axPos val="l"/>
        <c:numFmt formatCode="General" sourceLinked="1"/>
        <c:majorTickMark val="out"/>
        <c:minorTickMark val="none"/>
        <c:tickLblPos val="none"/>
        <c:crossAx val="1190987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Alder!$X$105:$AE$105</c:f>
              <c:numCache>
                <c:formatCode>General</c:formatCode>
                <c:ptCount val="8"/>
                <c:pt idx="5" formatCode="0">
                  <c:v>0</c:v>
                </c:pt>
                <c:pt idx="6" formatCode="0">
                  <c:v>0</c:v>
                </c:pt>
              </c:numCache>
            </c:numRef>
          </c:cat>
          <c:val>
            <c:numRef>
              <c:f>Alder!$X$106:$AE$106</c:f>
              <c:numCache>
                <c:formatCode>General</c:formatCode>
                <c:ptCount val="8"/>
                <c:pt idx="5" formatCode="0">
                  <c:v>100</c:v>
                </c:pt>
                <c:pt idx="6" formatCode="0">
                  <c:v>100</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B3F3-43F5-A68D-C08AD5F1EE45}"/>
            </c:ext>
          </c:extLst>
        </c:ser>
        <c:ser>
          <c:idx val="3"/>
          <c:order val="1"/>
          <c:spPr>
            <a:ln w="28575">
              <a:noFill/>
            </a:ln>
          </c:spPr>
          <c:marker>
            <c:symbol val="none"/>
          </c:marker>
          <c:cat>
            <c:numRef>
              <c:f>Alder!$X$105:$AE$105</c:f>
              <c:numCache>
                <c:formatCode>General</c:formatCode>
                <c:ptCount val="8"/>
                <c:pt idx="5" formatCode="0">
                  <c:v>0</c:v>
                </c:pt>
                <c:pt idx="6" formatCode="0">
                  <c:v>0</c:v>
                </c:pt>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B3F3-43F5-A68D-C08AD5F1EE45}"/>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287168"/>
        <c:axId val="119297536"/>
      </c:lineChart>
      <c:lineChart>
        <c:grouping val="standard"/>
        <c:varyColors val="0"/>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2-B3F3-43F5-A68D-C08AD5F1EE45}"/>
            </c:ext>
          </c:extLst>
        </c:ser>
        <c:ser>
          <c:idx val="1"/>
          <c:order val="3"/>
          <c:spPr>
            <a:ln w="28575">
              <a:noFill/>
            </a:ln>
          </c:spPr>
          <c:marker>
            <c:symbol val="dot"/>
            <c:size val="5"/>
            <c:spPr>
              <a:solidFill>
                <a:srgbClr val="000000"/>
              </a:solidFill>
              <a:ln>
                <a:solidFill>
                  <a:srgbClr val="000000"/>
                </a:solidFill>
                <a:prstDash val="solid"/>
              </a:ln>
            </c:spPr>
          </c:marker>
          <c:cat>
            <c:numRef>
              <c:f>Alder!$X$105:$AE$105</c:f>
              <c:numCache>
                <c:formatCode>General</c:formatCode>
                <c:ptCount val="8"/>
                <c:pt idx="5" formatCode="0">
                  <c:v>0</c:v>
                </c:pt>
                <c:pt idx="6" formatCode="0">
                  <c:v>0</c:v>
                </c:pt>
              </c:numCache>
            </c:numRef>
          </c:cat>
          <c:val>
            <c:numRef>
              <c:f>Alder!$Q$107:$AE$107</c:f>
              <c:numCache>
                <c:formatCode>0%</c:formatCode>
                <c:ptCount val="15"/>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3-B3F3-43F5-A68D-C08AD5F1EE45}"/>
            </c:ext>
          </c:extLst>
        </c:ser>
        <c:dLbls>
          <c:showLegendKey val="0"/>
          <c:showVal val="0"/>
          <c:showCatName val="0"/>
          <c:showSerName val="0"/>
          <c:showPercent val="0"/>
          <c:showBubbleSize val="0"/>
        </c:dLbls>
        <c:marker val="1"/>
        <c:smooth val="0"/>
        <c:axId val="119299456"/>
        <c:axId val="119309440"/>
      </c:lineChart>
      <c:catAx>
        <c:axId val="1192871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297536"/>
        <c:crosses val="autoZero"/>
        <c:auto val="0"/>
        <c:lblAlgn val="ctr"/>
        <c:lblOffset val="100"/>
        <c:tickLblSkip val="14"/>
        <c:tickMarkSkip val="1"/>
        <c:noMultiLvlLbl val="0"/>
      </c:catAx>
      <c:valAx>
        <c:axId val="11929753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287168"/>
        <c:crosses val="autoZero"/>
        <c:crossBetween val="midCat"/>
        <c:majorUnit val="5"/>
      </c:valAx>
      <c:catAx>
        <c:axId val="119299456"/>
        <c:scaling>
          <c:orientation val="minMax"/>
        </c:scaling>
        <c:delete val="1"/>
        <c:axPos val="b"/>
        <c:numFmt formatCode="General" sourceLinked="1"/>
        <c:majorTickMark val="out"/>
        <c:minorTickMark val="none"/>
        <c:tickLblPos val="none"/>
        <c:crossAx val="119309440"/>
        <c:crosses val="autoZero"/>
        <c:auto val="0"/>
        <c:lblAlgn val="ctr"/>
        <c:lblOffset val="100"/>
        <c:noMultiLvlLbl val="0"/>
      </c:catAx>
      <c:valAx>
        <c:axId val="119309440"/>
        <c:scaling>
          <c:orientation val="minMax"/>
        </c:scaling>
        <c:delete val="1"/>
        <c:axPos val="l"/>
        <c:numFmt formatCode="General" sourceLinked="1"/>
        <c:majorTickMark val="out"/>
        <c:minorTickMark val="none"/>
        <c:tickLblPos val="none"/>
        <c:crossAx val="1192994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Alder!$AL$105:$AV$105</c:f>
              <c:numCache>
                <c:formatCode>General</c:formatCode>
                <c:ptCount val="11"/>
              </c:numCache>
            </c:numRef>
          </c:cat>
          <c:val>
            <c:numRef>
              <c:f>Alder!$AL$106:$AV$106</c:f>
              <c:numCache>
                <c:formatCode>General</c:formatCode>
                <c:ptCount val="11"/>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83A0-47B1-BF80-7361E04FF2C6}"/>
            </c:ext>
          </c:extLst>
        </c:ser>
        <c:ser>
          <c:idx val="3"/>
          <c:order val="1"/>
          <c:spPr>
            <a:ln w="28575">
              <a:noFill/>
            </a:ln>
          </c:spPr>
          <c:marker>
            <c:symbol val="none"/>
          </c:marker>
          <c:cat>
            <c:numRef>
              <c:f>Alder!$AL$105:$AV$105</c:f>
              <c:numCache>
                <c:formatCode>General</c:formatCode>
                <c:ptCount val="11"/>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83A0-47B1-BF80-7361E04FF2C6}"/>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336960"/>
        <c:axId val="119338496"/>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cat>
            <c:numRef>
              <c:f>Alder!$AL$105:$AV$105</c:f>
              <c:numCache>
                <c:formatCode>General</c:formatCode>
                <c:ptCount val="11"/>
              </c:numCache>
            </c:numRef>
          </c:cat>
          <c:val>
            <c:numRef>
              <c:f>Alder!$AL$107:$AV$107</c:f>
              <c:numCache>
                <c:formatCode>General</c:formatCode>
                <c:ptCount val="11"/>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2-83A0-47B1-BF80-7361E04FF2C6}"/>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3-83A0-47B1-BF80-7361E04FF2C6}"/>
            </c:ext>
          </c:extLst>
        </c:ser>
        <c:dLbls>
          <c:showLegendKey val="0"/>
          <c:showVal val="0"/>
          <c:showCatName val="0"/>
          <c:showSerName val="0"/>
          <c:showPercent val="0"/>
          <c:showBubbleSize val="0"/>
        </c:dLbls>
        <c:marker val="1"/>
        <c:smooth val="0"/>
        <c:axId val="119340416"/>
        <c:axId val="119346304"/>
      </c:lineChart>
      <c:catAx>
        <c:axId val="11933696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38496"/>
        <c:crosses val="autoZero"/>
        <c:auto val="0"/>
        <c:lblAlgn val="ctr"/>
        <c:lblOffset val="100"/>
        <c:tickLblSkip val="10"/>
        <c:tickMarkSkip val="1"/>
        <c:noMultiLvlLbl val="0"/>
      </c:catAx>
      <c:valAx>
        <c:axId val="11933849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36960"/>
        <c:crosses val="autoZero"/>
        <c:crossBetween val="midCat"/>
        <c:majorUnit val="5"/>
      </c:valAx>
      <c:catAx>
        <c:axId val="119340416"/>
        <c:scaling>
          <c:orientation val="minMax"/>
        </c:scaling>
        <c:delete val="1"/>
        <c:axPos val="b"/>
        <c:numFmt formatCode="General" sourceLinked="1"/>
        <c:majorTickMark val="out"/>
        <c:minorTickMark val="none"/>
        <c:tickLblPos val="none"/>
        <c:crossAx val="119346304"/>
        <c:crosses val="autoZero"/>
        <c:auto val="0"/>
        <c:lblAlgn val="ctr"/>
        <c:lblOffset val="100"/>
        <c:noMultiLvlLbl val="0"/>
      </c:catAx>
      <c:valAx>
        <c:axId val="119346304"/>
        <c:scaling>
          <c:orientation val="minMax"/>
        </c:scaling>
        <c:delete val="1"/>
        <c:axPos val="l"/>
        <c:numFmt formatCode="General" sourceLinked="1"/>
        <c:majorTickMark val="out"/>
        <c:minorTickMark val="none"/>
        <c:tickLblPos val="none"/>
        <c:crossAx val="11934041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F2E3-4F5D-B28B-1A1D44195245}"/>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F2E3-4F5D-B28B-1A1D44195245}"/>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394304"/>
        <c:axId val="11939584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F2E3-4F5D-B28B-1A1D44195245}"/>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F2E3-4F5D-B28B-1A1D44195245}"/>
            </c:ext>
          </c:extLst>
        </c:ser>
        <c:dLbls>
          <c:showLegendKey val="0"/>
          <c:showVal val="0"/>
          <c:showCatName val="0"/>
          <c:showSerName val="0"/>
          <c:showPercent val="0"/>
          <c:showBubbleSize val="0"/>
        </c:dLbls>
        <c:marker val="1"/>
        <c:smooth val="0"/>
        <c:axId val="119397760"/>
        <c:axId val="119403648"/>
      </c:lineChart>
      <c:catAx>
        <c:axId val="1193943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95840"/>
        <c:crosses val="autoZero"/>
        <c:auto val="0"/>
        <c:lblAlgn val="ctr"/>
        <c:lblOffset val="100"/>
        <c:tickLblSkip val="7"/>
        <c:tickMarkSkip val="1"/>
        <c:noMultiLvlLbl val="0"/>
      </c:catAx>
      <c:valAx>
        <c:axId val="11939584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94304"/>
        <c:crosses val="autoZero"/>
        <c:crossBetween val="midCat"/>
        <c:majorUnit val="5"/>
      </c:valAx>
      <c:catAx>
        <c:axId val="119397760"/>
        <c:scaling>
          <c:orientation val="minMax"/>
        </c:scaling>
        <c:delete val="1"/>
        <c:axPos val="b"/>
        <c:numFmt formatCode="General" sourceLinked="1"/>
        <c:majorTickMark val="out"/>
        <c:minorTickMark val="none"/>
        <c:tickLblPos val="none"/>
        <c:crossAx val="119403648"/>
        <c:crosses val="autoZero"/>
        <c:auto val="0"/>
        <c:lblAlgn val="ctr"/>
        <c:lblOffset val="100"/>
        <c:noMultiLvlLbl val="0"/>
      </c:catAx>
      <c:valAx>
        <c:axId val="119403648"/>
        <c:scaling>
          <c:orientation val="minMax"/>
        </c:scaling>
        <c:delete val="1"/>
        <c:axPos val="l"/>
        <c:numFmt formatCode="General" sourceLinked="1"/>
        <c:majorTickMark val="out"/>
        <c:minorTickMark val="none"/>
        <c:tickLblPos val="none"/>
        <c:crossAx val="1193977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C9FA-4712-BB12-CB3D95D2E864}"/>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C9FA-4712-BB12-CB3D95D2E864}"/>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586240"/>
        <c:axId val="120587776"/>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C9FA-4712-BB12-CB3D95D2E864}"/>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C9FA-4712-BB12-CB3D95D2E864}"/>
            </c:ext>
          </c:extLst>
        </c:ser>
        <c:dLbls>
          <c:showLegendKey val="0"/>
          <c:showVal val="0"/>
          <c:showCatName val="0"/>
          <c:showSerName val="0"/>
          <c:showPercent val="0"/>
          <c:showBubbleSize val="0"/>
        </c:dLbls>
        <c:marker val="1"/>
        <c:smooth val="0"/>
        <c:axId val="120589696"/>
        <c:axId val="120607872"/>
      </c:lineChart>
      <c:catAx>
        <c:axId val="1205862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587776"/>
        <c:crosses val="autoZero"/>
        <c:auto val="0"/>
        <c:lblAlgn val="ctr"/>
        <c:lblOffset val="100"/>
        <c:tickLblSkip val="7"/>
        <c:tickMarkSkip val="1"/>
        <c:noMultiLvlLbl val="0"/>
      </c:catAx>
      <c:valAx>
        <c:axId val="12058777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586240"/>
        <c:crosses val="autoZero"/>
        <c:crossBetween val="midCat"/>
        <c:majorUnit val="5"/>
      </c:valAx>
      <c:catAx>
        <c:axId val="120589696"/>
        <c:scaling>
          <c:orientation val="minMax"/>
        </c:scaling>
        <c:delete val="1"/>
        <c:axPos val="b"/>
        <c:numFmt formatCode="General" sourceLinked="1"/>
        <c:majorTickMark val="out"/>
        <c:minorTickMark val="none"/>
        <c:tickLblPos val="none"/>
        <c:crossAx val="120607872"/>
        <c:crosses val="autoZero"/>
        <c:auto val="0"/>
        <c:lblAlgn val="ctr"/>
        <c:lblOffset val="100"/>
        <c:noMultiLvlLbl val="0"/>
      </c:catAx>
      <c:valAx>
        <c:axId val="120607872"/>
        <c:scaling>
          <c:orientation val="minMax"/>
        </c:scaling>
        <c:delete val="1"/>
        <c:axPos val="l"/>
        <c:numFmt formatCode="General" sourceLinked="1"/>
        <c:majorTickMark val="out"/>
        <c:minorTickMark val="none"/>
        <c:tickLblPos val="none"/>
        <c:crossAx val="12058969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1B7-4479-90E3-19726076B15B}"/>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1B7-4479-90E3-19726076B15B}"/>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639488"/>
        <c:axId val="120641024"/>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21B7-4479-90E3-19726076B15B}"/>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21B7-4479-90E3-19726076B15B}"/>
            </c:ext>
          </c:extLst>
        </c:ser>
        <c:dLbls>
          <c:showLegendKey val="0"/>
          <c:showVal val="0"/>
          <c:showCatName val="0"/>
          <c:showSerName val="0"/>
          <c:showPercent val="0"/>
          <c:showBubbleSize val="0"/>
        </c:dLbls>
        <c:marker val="1"/>
        <c:smooth val="0"/>
        <c:axId val="120642944"/>
        <c:axId val="120648832"/>
      </c:lineChart>
      <c:catAx>
        <c:axId val="12063948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641024"/>
        <c:crosses val="autoZero"/>
        <c:auto val="0"/>
        <c:lblAlgn val="ctr"/>
        <c:lblOffset val="100"/>
        <c:tickLblSkip val="7"/>
        <c:tickMarkSkip val="1"/>
        <c:noMultiLvlLbl val="0"/>
      </c:catAx>
      <c:valAx>
        <c:axId val="12064102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639488"/>
        <c:crosses val="autoZero"/>
        <c:crossBetween val="midCat"/>
        <c:majorUnit val="5"/>
      </c:valAx>
      <c:catAx>
        <c:axId val="120642944"/>
        <c:scaling>
          <c:orientation val="minMax"/>
        </c:scaling>
        <c:delete val="1"/>
        <c:axPos val="b"/>
        <c:numFmt formatCode="General" sourceLinked="1"/>
        <c:majorTickMark val="out"/>
        <c:minorTickMark val="none"/>
        <c:tickLblPos val="none"/>
        <c:crossAx val="120648832"/>
        <c:crosses val="autoZero"/>
        <c:auto val="0"/>
        <c:lblAlgn val="ctr"/>
        <c:lblOffset val="100"/>
        <c:noMultiLvlLbl val="0"/>
      </c:catAx>
      <c:valAx>
        <c:axId val="120648832"/>
        <c:scaling>
          <c:orientation val="minMax"/>
        </c:scaling>
        <c:delete val="1"/>
        <c:axPos val="l"/>
        <c:numFmt formatCode="General" sourceLinked="1"/>
        <c:majorTickMark val="out"/>
        <c:minorTickMark val="none"/>
        <c:tickLblPos val="none"/>
        <c:crossAx val="1206429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4A73-45AD-A7FC-5F528298B7C4}"/>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4A73-45AD-A7FC-5F528298B7C4}"/>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700928"/>
        <c:axId val="120702464"/>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4A73-45AD-A7FC-5F528298B7C4}"/>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4A73-45AD-A7FC-5F528298B7C4}"/>
            </c:ext>
          </c:extLst>
        </c:ser>
        <c:dLbls>
          <c:showLegendKey val="0"/>
          <c:showVal val="0"/>
          <c:showCatName val="0"/>
          <c:showSerName val="0"/>
          <c:showPercent val="0"/>
          <c:showBubbleSize val="0"/>
        </c:dLbls>
        <c:marker val="1"/>
        <c:smooth val="0"/>
        <c:axId val="120704384"/>
        <c:axId val="120710272"/>
      </c:lineChart>
      <c:catAx>
        <c:axId val="12070092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02464"/>
        <c:crosses val="autoZero"/>
        <c:auto val="0"/>
        <c:lblAlgn val="ctr"/>
        <c:lblOffset val="100"/>
        <c:tickLblSkip val="7"/>
        <c:tickMarkSkip val="1"/>
        <c:noMultiLvlLbl val="0"/>
      </c:catAx>
      <c:valAx>
        <c:axId val="12070246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00928"/>
        <c:crosses val="autoZero"/>
        <c:crossBetween val="midCat"/>
        <c:majorUnit val="5"/>
      </c:valAx>
      <c:catAx>
        <c:axId val="120704384"/>
        <c:scaling>
          <c:orientation val="minMax"/>
        </c:scaling>
        <c:delete val="1"/>
        <c:axPos val="b"/>
        <c:numFmt formatCode="General" sourceLinked="1"/>
        <c:majorTickMark val="out"/>
        <c:minorTickMark val="none"/>
        <c:tickLblPos val="none"/>
        <c:crossAx val="120710272"/>
        <c:crosses val="autoZero"/>
        <c:auto val="0"/>
        <c:lblAlgn val="ctr"/>
        <c:lblOffset val="100"/>
        <c:noMultiLvlLbl val="0"/>
      </c:catAx>
      <c:valAx>
        <c:axId val="120710272"/>
        <c:scaling>
          <c:orientation val="minMax"/>
        </c:scaling>
        <c:delete val="1"/>
        <c:axPos val="l"/>
        <c:numFmt formatCode="General" sourceLinked="1"/>
        <c:majorTickMark val="out"/>
        <c:minorTickMark val="none"/>
        <c:tickLblPos val="none"/>
        <c:crossAx val="12070438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0997-4BC6-A3B6-160EA120AE92}"/>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0997-4BC6-A3B6-160EA120AE92}"/>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766464"/>
        <c:axId val="12076800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0997-4BC6-A3B6-160EA120AE92}"/>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0997-4BC6-A3B6-160EA120AE92}"/>
            </c:ext>
          </c:extLst>
        </c:ser>
        <c:dLbls>
          <c:showLegendKey val="0"/>
          <c:showVal val="0"/>
          <c:showCatName val="0"/>
          <c:showSerName val="0"/>
          <c:showPercent val="0"/>
          <c:showBubbleSize val="0"/>
        </c:dLbls>
        <c:marker val="1"/>
        <c:smooth val="0"/>
        <c:axId val="120769920"/>
        <c:axId val="120788096"/>
      </c:lineChart>
      <c:catAx>
        <c:axId val="1207664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68000"/>
        <c:crosses val="autoZero"/>
        <c:auto val="0"/>
        <c:lblAlgn val="ctr"/>
        <c:lblOffset val="100"/>
        <c:tickLblSkip val="7"/>
        <c:tickMarkSkip val="1"/>
        <c:noMultiLvlLbl val="0"/>
      </c:catAx>
      <c:valAx>
        <c:axId val="12076800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66464"/>
        <c:crosses val="autoZero"/>
        <c:crossBetween val="midCat"/>
        <c:majorUnit val="5"/>
      </c:valAx>
      <c:catAx>
        <c:axId val="120769920"/>
        <c:scaling>
          <c:orientation val="minMax"/>
        </c:scaling>
        <c:delete val="1"/>
        <c:axPos val="b"/>
        <c:numFmt formatCode="General" sourceLinked="1"/>
        <c:majorTickMark val="out"/>
        <c:minorTickMark val="none"/>
        <c:tickLblPos val="none"/>
        <c:crossAx val="120788096"/>
        <c:crosses val="autoZero"/>
        <c:auto val="0"/>
        <c:lblAlgn val="ctr"/>
        <c:lblOffset val="100"/>
        <c:noMultiLvlLbl val="0"/>
      </c:catAx>
      <c:valAx>
        <c:axId val="120788096"/>
        <c:scaling>
          <c:orientation val="minMax"/>
        </c:scaling>
        <c:delete val="1"/>
        <c:axPos val="l"/>
        <c:numFmt formatCode="General" sourceLinked="1"/>
        <c:majorTickMark val="out"/>
        <c:minorTickMark val="none"/>
        <c:tickLblPos val="none"/>
        <c:crossAx val="12076992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47F5-4981-AEE4-338B1422AA56}"/>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47F5-4981-AEE4-338B1422AA56}"/>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827904"/>
        <c:axId val="12082944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47F5-4981-AEE4-338B1422AA56}"/>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47F5-4981-AEE4-338B1422AA56}"/>
            </c:ext>
          </c:extLst>
        </c:ser>
        <c:dLbls>
          <c:showLegendKey val="0"/>
          <c:showVal val="0"/>
          <c:showCatName val="0"/>
          <c:showSerName val="0"/>
          <c:showPercent val="0"/>
          <c:showBubbleSize val="0"/>
        </c:dLbls>
        <c:marker val="1"/>
        <c:smooth val="0"/>
        <c:axId val="120831360"/>
        <c:axId val="120833152"/>
      </c:lineChart>
      <c:catAx>
        <c:axId val="1208279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829440"/>
        <c:crosses val="autoZero"/>
        <c:auto val="0"/>
        <c:lblAlgn val="ctr"/>
        <c:lblOffset val="100"/>
        <c:tickLblSkip val="7"/>
        <c:tickMarkSkip val="1"/>
        <c:noMultiLvlLbl val="0"/>
      </c:catAx>
      <c:valAx>
        <c:axId val="12082944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827904"/>
        <c:crosses val="autoZero"/>
        <c:crossBetween val="midCat"/>
        <c:majorUnit val="5"/>
      </c:valAx>
      <c:catAx>
        <c:axId val="120831360"/>
        <c:scaling>
          <c:orientation val="minMax"/>
        </c:scaling>
        <c:delete val="1"/>
        <c:axPos val="b"/>
        <c:numFmt formatCode="General" sourceLinked="1"/>
        <c:majorTickMark val="out"/>
        <c:minorTickMark val="none"/>
        <c:tickLblPos val="none"/>
        <c:crossAx val="120833152"/>
        <c:crosses val="autoZero"/>
        <c:auto val="0"/>
        <c:lblAlgn val="ctr"/>
        <c:lblOffset val="100"/>
        <c:noMultiLvlLbl val="0"/>
      </c:catAx>
      <c:valAx>
        <c:axId val="120833152"/>
        <c:scaling>
          <c:orientation val="minMax"/>
        </c:scaling>
        <c:delete val="1"/>
        <c:axPos val="l"/>
        <c:numFmt formatCode="General" sourceLinked="1"/>
        <c:majorTickMark val="out"/>
        <c:minorTickMark val="none"/>
        <c:tickLblPos val="none"/>
        <c:crossAx val="1208313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3437-4EB9-B629-2C08E53A0560}"/>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3437-4EB9-B629-2C08E53A0560}"/>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901632"/>
        <c:axId val="12090316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3437-4EB9-B629-2C08E53A0560}"/>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3437-4EB9-B629-2C08E53A0560}"/>
            </c:ext>
          </c:extLst>
        </c:ser>
        <c:dLbls>
          <c:showLegendKey val="0"/>
          <c:showVal val="0"/>
          <c:showCatName val="0"/>
          <c:showSerName val="0"/>
          <c:showPercent val="0"/>
          <c:showBubbleSize val="0"/>
        </c:dLbls>
        <c:marker val="1"/>
        <c:smooth val="0"/>
        <c:axId val="120905088"/>
        <c:axId val="120906880"/>
      </c:lineChart>
      <c:catAx>
        <c:axId val="1209016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03168"/>
        <c:crosses val="autoZero"/>
        <c:auto val="0"/>
        <c:lblAlgn val="ctr"/>
        <c:lblOffset val="100"/>
        <c:tickLblSkip val="7"/>
        <c:tickMarkSkip val="1"/>
        <c:noMultiLvlLbl val="0"/>
      </c:catAx>
      <c:valAx>
        <c:axId val="12090316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01632"/>
        <c:crosses val="autoZero"/>
        <c:crossBetween val="midCat"/>
        <c:majorUnit val="5"/>
      </c:valAx>
      <c:catAx>
        <c:axId val="120905088"/>
        <c:scaling>
          <c:orientation val="minMax"/>
        </c:scaling>
        <c:delete val="1"/>
        <c:axPos val="b"/>
        <c:numFmt formatCode="General" sourceLinked="1"/>
        <c:majorTickMark val="out"/>
        <c:minorTickMark val="none"/>
        <c:tickLblPos val="none"/>
        <c:crossAx val="120906880"/>
        <c:crosses val="autoZero"/>
        <c:auto val="0"/>
        <c:lblAlgn val="ctr"/>
        <c:lblOffset val="100"/>
        <c:noMultiLvlLbl val="0"/>
      </c:catAx>
      <c:valAx>
        <c:axId val="120906880"/>
        <c:scaling>
          <c:orientation val="minMax"/>
        </c:scaling>
        <c:delete val="1"/>
        <c:axPos val="l"/>
        <c:numFmt formatCode="General" sourceLinked="1"/>
        <c:majorTickMark val="out"/>
        <c:minorTickMark val="none"/>
        <c:tickLblPos val="none"/>
        <c:crossAx val="1209050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7873-4BAF-A5B7-955404E2F94F}"/>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7873-4BAF-A5B7-955404E2F94F}"/>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955264"/>
        <c:axId val="12095680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7873-4BAF-A5B7-955404E2F94F}"/>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7873-4BAF-A5B7-955404E2F94F}"/>
            </c:ext>
          </c:extLst>
        </c:ser>
        <c:dLbls>
          <c:showLegendKey val="0"/>
          <c:showVal val="0"/>
          <c:showCatName val="0"/>
          <c:showSerName val="0"/>
          <c:showPercent val="0"/>
          <c:showBubbleSize val="0"/>
        </c:dLbls>
        <c:marker val="1"/>
        <c:smooth val="0"/>
        <c:axId val="120963072"/>
        <c:axId val="120964608"/>
      </c:lineChart>
      <c:catAx>
        <c:axId val="1209552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56800"/>
        <c:crosses val="autoZero"/>
        <c:auto val="0"/>
        <c:lblAlgn val="ctr"/>
        <c:lblOffset val="100"/>
        <c:tickLblSkip val="7"/>
        <c:tickMarkSkip val="1"/>
        <c:noMultiLvlLbl val="0"/>
      </c:catAx>
      <c:valAx>
        <c:axId val="12095680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55264"/>
        <c:crosses val="autoZero"/>
        <c:crossBetween val="midCat"/>
        <c:majorUnit val="5"/>
      </c:valAx>
      <c:catAx>
        <c:axId val="120963072"/>
        <c:scaling>
          <c:orientation val="minMax"/>
        </c:scaling>
        <c:delete val="1"/>
        <c:axPos val="b"/>
        <c:numFmt formatCode="General" sourceLinked="1"/>
        <c:majorTickMark val="out"/>
        <c:minorTickMark val="none"/>
        <c:tickLblPos val="none"/>
        <c:crossAx val="120964608"/>
        <c:crosses val="autoZero"/>
        <c:auto val="0"/>
        <c:lblAlgn val="ctr"/>
        <c:lblOffset val="100"/>
        <c:noMultiLvlLbl val="0"/>
      </c:catAx>
      <c:valAx>
        <c:axId val="120964608"/>
        <c:scaling>
          <c:orientation val="minMax"/>
        </c:scaling>
        <c:delete val="1"/>
        <c:axPos val="l"/>
        <c:numFmt formatCode="General" sourceLinked="1"/>
        <c:majorTickMark val="out"/>
        <c:minorTickMark val="none"/>
        <c:tickLblPos val="none"/>
        <c:crossAx val="12096307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3727-49A2-BFA3-9B878413404B}"/>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3727-49A2-BFA3-9B878413404B}"/>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004416"/>
        <c:axId val="121005952"/>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3727-49A2-BFA3-9B878413404B}"/>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3727-49A2-BFA3-9B878413404B}"/>
            </c:ext>
          </c:extLst>
        </c:ser>
        <c:dLbls>
          <c:showLegendKey val="0"/>
          <c:showVal val="0"/>
          <c:showCatName val="0"/>
          <c:showSerName val="0"/>
          <c:showPercent val="0"/>
          <c:showBubbleSize val="0"/>
        </c:dLbls>
        <c:marker val="1"/>
        <c:smooth val="0"/>
        <c:axId val="121012224"/>
        <c:axId val="121013760"/>
      </c:lineChart>
      <c:catAx>
        <c:axId val="12100441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05952"/>
        <c:crosses val="autoZero"/>
        <c:auto val="0"/>
        <c:lblAlgn val="ctr"/>
        <c:lblOffset val="100"/>
        <c:tickLblSkip val="7"/>
        <c:tickMarkSkip val="1"/>
        <c:noMultiLvlLbl val="0"/>
      </c:catAx>
      <c:valAx>
        <c:axId val="12100595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04416"/>
        <c:crosses val="autoZero"/>
        <c:crossBetween val="midCat"/>
        <c:majorUnit val="5"/>
      </c:valAx>
      <c:catAx>
        <c:axId val="121012224"/>
        <c:scaling>
          <c:orientation val="minMax"/>
        </c:scaling>
        <c:delete val="1"/>
        <c:axPos val="b"/>
        <c:numFmt formatCode="General" sourceLinked="1"/>
        <c:majorTickMark val="out"/>
        <c:minorTickMark val="none"/>
        <c:tickLblPos val="none"/>
        <c:crossAx val="121013760"/>
        <c:crosses val="autoZero"/>
        <c:auto val="0"/>
        <c:lblAlgn val="ctr"/>
        <c:lblOffset val="100"/>
        <c:noMultiLvlLbl val="0"/>
      </c:catAx>
      <c:valAx>
        <c:axId val="121013760"/>
        <c:scaling>
          <c:orientation val="minMax"/>
        </c:scaling>
        <c:delete val="1"/>
        <c:axPos val="l"/>
        <c:numFmt formatCode="General" sourceLinked="1"/>
        <c:majorTickMark val="out"/>
        <c:minorTickMark val="none"/>
        <c:tickLblPos val="none"/>
        <c:crossAx val="12101222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85F-49F2-B146-F3BCA9F112F5}"/>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85F-49F2-B146-F3BCA9F112F5}"/>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069952"/>
        <c:axId val="12107148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285F-49F2-B146-F3BCA9F112F5}"/>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285F-49F2-B146-F3BCA9F112F5}"/>
            </c:ext>
          </c:extLst>
        </c:ser>
        <c:dLbls>
          <c:showLegendKey val="0"/>
          <c:showVal val="0"/>
          <c:showCatName val="0"/>
          <c:showSerName val="0"/>
          <c:showPercent val="0"/>
          <c:showBubbleSize val="0"/>
        </c:dLbls>
        <c:marker val="1"/>
        <c:smooth val="0"/>
        <c:axId val="121073664"/>
        <c:axId val="121075200"/>
      </c:lineChart>
      <c:catAx>
        <c:axId val="12106995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71488"/>
        <c:crosses val="autoZero"/>
        <c:auto val="0"/>
        <c:lblAlgn val="ctr"/>
        <c:lblOffset val="100"/>
        <c:tickLblSkip val="7"/>
        <c:tickMarkSkip val="1"/>
        <c:noMultiLvlLbl val="0"/>
      </c:catAx>
      <c:valAx>
        <c:axId val="12107148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69952"/>
        <c:crosses val="autoZero"/>
        <c:crossBetween val="midCat"/>
        <c:majorUnit val="5"/>
      </c:valAx>
      <c:catAx>
        <c:axId val="121073664"/>
        <c:scaling>
          <c:orientation val="minMax"/>
        </c:scaling>
        <c:delete val="1"/>
        <c:axPos val="b"/>
        <c:numFmt formatCode="General" sourceLinked="1"/>
        <c:majorTickMark val="out"/>
        <c:minorTickMark val="none"/>
        <c:tickLblPos val="none"/>
        <c:crossAx val="121075200"/>
        <c:crosses val="autoZero"/>
        <c:auto val="0"/>
        <c:lblAlgn val="ctr"/>
        <c:lblOffset val="100"/>
        <c:noMultiLvlLbl val="0"/>
      </c:catAx>
      <c:valAx>
        <c:axId val="121075200"/>
        <c:scaling>
          <c:orientation val="minMax"/>
        </c:scaling>
        <c:delete val="1"/>
        <c:axPos val="l"/>
        <c:numFmt formatCode="General" sourceLinked="1"/>
        <c:majorTickMark val="out"/>
        <c:minorTickMark val="none"/>
        <c:tickLblPos val="none"/>
        <c:crossAx val="12107366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A853-4C54-BA7C-95105A77E89D}"/>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A853-4C54-BA7C-95105A77E89D}"/>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131392"/>
        <c:axId val="12113292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A853-4C54-BA7C-95105A77E89D}"/>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A853-4C54-BA7C-95105A77E89D}"/>
            </c:ext>
          </c:extLst>
        </c:ser>
        <c:dLbls>
          <c:showLegendKey val="0"/>
          <c:showVal val="0"/>
          <c:showCatName val="0"/>
          <c:showSerName val="0"/>
          <c:showPercent val="0"/>
          <c:showBubbleSize val="0"/>
        </c:dLbls>
        <c:marker val="1"/>
        <c:smooth val="0"/>
        <c:axId val="121139200"/>
        <c:axId val="121140736"/>
      </c:lineChart>
      <c:catAx>
        <c:axId val="12113139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132928"/>
        <c:crosses val="autoZero"/>
        <c:auto val="0"/>
        <c:lblAlgn val="ctr"/>
        <c:lblOffset val="100"/>
        <c:tickLblSkip val="7"/>
        <c:tickMarkSkip val="1"/>
        <c:noMultiLvlLbl val="0"/>
      </c:catAx>
      <c:valAx>
        <c:axId val="12113292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131392"/>
        <c:crosses val="autoZero"/>
        <c:crossBetween val="midCat"/>
        <c:majorUnit val="5"/>
      </c:valAx>
      <c:catAx>
        <c:axId val="121139200"/>
        <c:scaling>
          <c:orientation val="minMax"/>
        </c:scaling>
        <c:delete val="1"/>
        <c:axPos val="b"/>
        <c:numFmt formatCode="General" sourceLinked="1"/>
        <c:majorTickMark val="out"/>
        <c:minorTickMark val="none"/>
        <c:tickLblPos val="none"/>
        <c:crossAx val="121140736"/>
        <c:crosses val="autoZero"/>
        <c:auto val="0"/>
        <c:lblAlgn val="ctr"/>
        <c:lblOffset val="100"/>
        <c:noMultiLvlLbl val="0"/>
      </c:catAx>
      <c:valAx>
        <c:axId val="121140736"/>
        <c:scaling>
          <c:orientation val="minMax"/>
        </c:scaling>
        <c:delete val="1"/>
        <c:axPos val="l"/>
        <c:numFmt formatCode="General" sourceLinked="1"/>
        <c:majorTickMark val="out"/>
        <c:minorTickMark val="none"/>
        <c:tickLblPos val="none"/>
        <c:crossAx val="12113920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Alder!$AF$105:$AK$105</c:f>
              <c:numCache>
                <c:formatCode>General</c:formatCode>
                <c:ptCount val="6"/>
              </c:numCache>
            </c:numRef>
          </c:cat>
          <c:val>
            <c:numRef>
              <c:f>Alder!$AF$106:$AK$106</c:f>
              <c:numCache>
                <c:formatCode>General</c:formatCode>
                <c:ptCount val="6"/>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6751-440F-9BFB-0326D47D965C}"/>
            </c:ext>
          </c:extLst>
        </c:ser>
        <c:ser>
          <c:idx val="3"/>
          <c:order val="1"/>
          <c:spPr>
            <a:ln w="28575">
              <a:noFill/>
            </a:ln>
          </c:spPr>
          <c:marker>
            <c:symbol val="none"/>
          </c:marker>
          <c:cat>
            <c:numRef>
              <c:f>Alder!$AF$105:$AK$105</c:f>
              <c:numCache>
                <c:formatCode>General</c:formatCode>
                <c:ptCount val="6"/>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6751-440F-9BFB-0326D47D965C}"/>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200640"/>
        <c:axId val="121202560"/>
      </c:lineChart>
      <c:lineChart>
        <c:grouping val="standard"/>
        <c:varyColors val="0"/>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2-6751-440F-9BFB-0326D47D965C}"/>
            </c:ext>
          </c:extLst>
        </c:ser>
        <c:ser>
          <c:idx val="1"/>
          <c:order val="3"/>
          <c:spPr>
            <a:ln w="28575">
              <a:noFill/>
            </a:ln>
          </c:spPr>
          <c:marker>
            <c:symbol val="dot"/>
            <c:size val="5"/>
            <c:spPr>
              <a:solidFill>
                <a:srgbClr val="000000"/>
              </a:solidFill>
              <a:ln>
                <a:solidFill>
                  <a:srgbClr val="000000"/>
                </a:solidFill>
                <a:prstDash val="solid"/>
              </a:ln>
            </c:spPr>
          </c:marker>
          <c:cat>
            <c:numRef>
              <c:f>Alder!$AF$105:$AK$105</c:f>
              <c:numCache>
                <c:formatCode>General</c:formatCode>
                <c:ptCount val="6"/>
              </c:numCache>
            </c:numRef>
          </c:cat>
          <c:val>
            <c:numRef>
              <c:f>Alder!$AF$107:$AK$107</c:f>
              <c:numCache>
                <c:formatCode>General</c:formatCode>
                <c:ptCount val="6"/>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3-6751-440F-9BFB-0326D47D965C}"/>
            </c:ext>
          </c:extLst>
        </c:ser>
        <c:dLbls>
          <c:showLegendKey val="0"/>
          <c:showVal val="0"/>
          <c:showCatName val="0"/>
          <c:showSerName val="0"/>
          <c:showPercent val="0"/>
          <c:showBubbleSize val="0"/>
        </c:dLbls>
        <c:marker val="1"/>
        <c:smooth val="0"/>
        <c:axId val="121208832"/>
        <c:axId val="121210368"/>
      </c:lineChart>
      <c:catAx>
        <c:axId val="1212006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02560"/>
        <c:crosses val="autoZero"/>
        <c:auto val="0"/>
        <c:lblAlgn val="ctr"/>
        <c:lblOffset val="100"/>
        <c:tickLblSkip val="7"/>
        <c:tickMarkSkip val="1"/>
        <c:noMultiLvlLbl val="0"/>
      </c:catAx>
      <c:valAx>
        <c:axId val="12120256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00640"/>
        <c:crosses val="autoZero"/>
        <c:crossBetween val="midCat"/>
        <c:majorUnit val="5"/>
      </c:valAx>
      <c:catAx>
        <c:axId val="121208832"/>
        <c:scaling>
          <c:orientation val="minMax"/>
        </c:scaling>
        <c:delete val="1"/>
        <c:axPos val="b"/>
        <c:numFmt formatCode="General" sourceLinked="1"/>
        <c:majorTickMark val="out"/>
        <c:minorTickMark val="none"/>
        <c:tickLblPos val="none"/>
        <c:crossAx val="121210368"/>
        <c:crosses val="autoZero"/>
        <c:auto val="0"/>
        <c:lblAlgn val="ctr"/>
        <c:lblOffset val="100"/>
        <c:noMultiLvlLbl val="0"/>
      </c:catAx>
      <c:valAx>
        <c:axId val="121210368"/>
        <c:scaling>
          <c:orientation val="minMax"/>
        </c:scaling>
        <c:delete val="1"/>
        <c:axPos val="l"/>
        <c:numFmt formatCode="General" sourceLinked="1"/>
        <c:majorTickMark val="out"/>
        <c:minorTickMark val="none"/>
        <c:tickLblPos val="none"/>
        <c:crossAx val="12120883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7DE9-4C59-90F3-F1BAE3B8E6B7}"/>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7DE9-4C59-90F3-F1BAE3B8E6B7}"/>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254272"/>
        <c:axId val="12125580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7DE9-4C59-90F3-F1BAE3B8E6B7}"/>
            </c:ext>
          </c:extLst>
        </c:ser>
        <c:ser>
          <c:idx val="1"/>
          <c:order val="3"/>
          <c:spPr>
            <a:ln w="3175">
              <a:solidFill>
                <a:srgbClr val="000000"/>
              </a:solidFill>
              <a:prstDash val="solid"/>
            </a:ln>
          </c:spPr>
          <c:marker>
            <c:symbol val="none"/>
          </c:marker>
          <c:val>
            <c:numRef>
              <c:f>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7DE9-4C59-90F3-F1BAE3B8E6B7}"/>
            </c:ext>
          </c:extLst>
        </c:ser>
        <c:dLbls>
          <c:showLegendKey val="0"/>
          <c:showVal val="0"/>
          <c:showCatName val="0"/>
          <c:showSerName val="0"/>
          <c:showPercent val="0"/>
          <c:showBubbleSize val="0"/>
        </c:dLbls>
        <c:marker val="1"/>
        <c:smooth val="0"/>
        <c:axId val="121266176"/>
        <c:axId val="121267712"/>
      </c:lineChart>
      <c:catAx>
        <c:axId val="12125427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55808"/>
        <c:crosses val="autoZero"/>
        <c:auto val="0"/>
        <c:lblAlgn val="ctr"/>
        <c:lblOffset val="100"/>
        <c:tickLblSkip val="7"/>
        <c:tickMarkSkip val="1"/>
        <c:noMultiLvlLbl val="0"/>
      </c:catAx>
      <c:valAx>
        <c:axId val="12125580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54272"/>
        <c:crosses val="autoZero"/>
        <c:crossBetween val="midCat"/>
        <c:majorUnit val="5"/>
      </c:valAx>
      <c:catAx>
        <c:axId val="121266176"/>
        <c:scaling>
          <c:orientation val="minMax"/>
        </c:scaling>
        <c:delete val="1"/>
        <c:axPos val="b"/>
        <c:numFmt formatCode="General" sourceLinked="1"/>
        <c:majorTickMark val="out"/>
        <c:minorTickMark val="none"/>
        <c:tickLblPos val="none"/>
        <c:crossAx val="121267712"/>
        <c:crosses val="autoZero"/>
        <c:auto val="0"/>
        <c:lblAlgn val="ctr"/>
        <c:lblOffset val="100"/>
        <c:noMultiLvlLbl val="0"/>
      </c:catAx>
      <c:valAx>
        <c:axId val="121267712"/>
        <c:scaling>
          <c:orientation val="minMax"/>
        </c:scaling>
        <c:delete val="1"/>
        <c:axPos val="l"/>
        <c:numFmt formatCode="General" sourceLinked="1"/>
        <c:majorTickMark val="out"/>
        <c:minorTickMark val="none"/>
        <c:tickLblPos val="none"/>
        <c:crossAx val="12126617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95886659690334"/>
          <c:y val="8.3333690265600446E-2"/>
          <c:w val="0.813560818254212"/>
          <c:h val="0.76316116348497254"/>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Alder!$H$355:$H$371</c:f>
              <c:numCache>
                <c:formatCode>0.000</c:formatCode>
                <c:ptCount val="17"/>
                <c:pt idx="0">
                  <c:v>0</c:v>
                </c:pt>
                <c:pt idx="1">
                  <c:v>0</c:v>
                </c:pt>
                <c:pt idx="2">
                  <c:v>0</c:v>
                </c:pt>
                <c:pt idx="3">
                  <c:v>3</c:v>
                </c:pt>
                <c:pt idx="4">
                  <c:v>4</c:v>
                </c:pt>
                <c:pt idx="5">
                  <c:v>5.5555555555555562</c:v>
                </c:pt>
                <c:pt idx="6">
                  <c:v>6.3665816237971962</c:v>
                </c:pt>
                <c:pt idx="7">
                  <c:v>7.6059510552534197</c:v>
                </c:pt>
                <c:pt idx="8">
                  <c:v>9.1821420831007945</c:v>
                </c:pt>
                <c:pt idx="9">
                  <c:v>11.129822128134702</c:v>
                </c:pt>
                <c:pt idx="10">
                  <c:v>10</c:v>
                </c:pt>
                <c:pt idx="11">
                  <c:v>12.094427190999916</c:v>
                </c:pt>
                <c:pt idx="12">
                  <c:v>0</c:v>
                </c:pt>
                <c:pt idx="13">
                  <c:v>0</c:v>
                </c:pt>
                <c:pt idx="14">
                  <c:v>0</c:v>
                </c:pt>
                <c:pt idx="15">
                  <c:v>0</c:v>
                </c:pt>
                <c:pt idx="16">
                  <c:v>0</c:v>
                </c:pt>
              </c:numCache>
            </c:numRef>
          </c:val>
          <c:smooth val="0"/>
          <c:extLst>
            <c:ext xmlns:c16="http://schemas.microsoft.com/office/drawing/2014/chart" uri="{C3380CC4-5D6E-409C-BE32-E72D297353CC}">
              <c16:uniqueId val="{00000000-B8C3-4E03-BC6F-607C6B82341C}"/>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Alder!$H$377:$H$393</c:f>
              <c:numCache>
                <c:formatCode>0.000</c:formatCode>
                <c:ptCount val="17"/>
                <c:pt idx="0">
                  <c:v>0</c:v>
                </c:pt>
                <c:pt idx="1">
                  <c:v>0</c:v>
                </c:pt>
                <c:pt idx="2">
                  <c:v>0</c:v>
                </c:pt>
                <c:pt idx="3">
                  <c:v>3</c:v>
                </c:pt>
                <c:pt idx="4">
                  <c:v>4</c:v>
                </c:pt>
                <c:pt idx="5">
                  <c:v>4.2222222222222223</c:v>
                </c:pt>
                <c:pt idx="6">
                  <c:v>5.5500850428694699</c:v>
                </c:pt>
                <c:pt idx="7">
                  <c:v>6.5369060876037226</c:v>
                </c:pt>
                <c:pt idx="8">
                  <c:v>7.3511912502325405</c:v>
                </c:pt>
                <c:pt idx="9">
                  <c:v>6.0701778718652983</c:v>
                </c:pt>
                <c:pt idx="10">
                  <c:v>10</c:v>
                </c:pt>
                <c:pt idx="11">
                  <c:v>10.305572809000083</c:v>
                </c:pt>
                <c:pt idx="12">
                  <c:v>0</c:v>
                </c:pt>
                <c:pt idx="13">
                  <c:v>0</c:v>
                </c:pt>
                <c:pt idx="14">
                  <c:v>0</c:v>
                </c:pt>
                <c:pt idx="15">
                  <c:v>0</c:v>
                </c:pt>
                <c:pt idx="16">
                  <c:v>0</c:v>
                </c:pt>
              </c:numCache>
            </c:numRef>
          </c:val>
          <c:smooth val="0"/>
          <c:extLst>
            <c:ext xmlns:c16="http://schemas.microsoft.com/office/drawing/2014/chart" uri="{C3380CC4-5D6E-409C-BE32-E72D297353CC}">
              <c16:uniqueId val="{00000001-B8C3-4E03-BC6F-607C6B82341C}"/>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93536"/>
        <c:axId val="12139507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Alder!$H$332:$H$348</c:f>
              <c:numCache>
                <c:formatCode>0.00</c:formatCode>
                <c:ptCount val="17"/>
                <c:pt idx="0">
                  <c:v>0</c:v>
                </c:pt>
                <c:pt idx="1">
                  <c:v>0</c:v>
                </c:pt>
                <c:pt idx="2">
                  <c:v>0</c:v>
                </c:pt>
                <c:pt idx="3">
                  <c:v>3</c:v>
                </c:pt>
                <c:pt idx="4">
                  <c:v>4</c:v>
                </c:pt>
                <c:pt idx="5">
                  <c:v>4.8888888888888893</c:v>
                </c:pt>
                <c:pt idx="6">
                  <c:v>5.958333333333333</c:v>
                </c:pt>
                <c:pt idx="7">
                  <c:v>7.0714285714285712</c:v>
                </c:pt>
                <c:pt idx="8">
                  <c:v>8.2666666666666675</c:v>
                </c:pt>
                <c:pt idx="9">
                  <c:v>8.6</c:v>
                </c:pt>
                <c:pt idx="10">
                  <c:v>10</c:v>
                </c:pt>
                <c:pt idx="11">
                  <c:v>11.2</c:v>
                </c:pt>
                <c:pt idx="12">
                  <c:v>12</c:v>
                </c:pt>
                <c:pt idx="13">
                  <c:v>0</c:v>
                </c:pt>
                <c:pt idx="14">
                  <c:v>14</c:v>
                </c:pt>
                <c:pt idx="15">
                  <c:v>0</c:v>
                </c:pt>
                <c:pt idx="16">
                  <c:v>0</c:v>
                </c:pt>
              </c:numCache>
            </c:numRef>
          </c:val>
          <c:smooth val="0"/>
          <c:extLst>
            <c:ext xmlns:c16="http://schemas.microsoft.com/office/drawing/2014/chart" uri="{C3380CC4-5D6E-409C-BE32-E72D297353CC}">
              <c16:uniqueId val="{00000002-B8C3-4E03-BC6F-607C6B82341C}"/>
            </c:ext>
          </c:extLst>
        </c:ser>
        <c:ser>
          <c:idx val="1"/>
          <c:order val="3"/>
          <c:spPr>
            <a:ln w="3175">
              <a:solidFill>
                <a:srgbClr val="000000"/>
              </a:solidFill>
              <a:prstDash val="solid"/>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B8C3-4E03-BC6F-607C6B82341C}"/>
            </c:ext>
          </c:extLst>
        </c:ser>
        <c:dLbls>
          <c:showLegendKey val="0"/>
          <c:showVal val="0"/>
          <c:showCatName val="0"/>
          <c:showSerName val="0"/>
          <c:showPercent val="0"/>
          <c:showBubbleSize val="0"/>
        </c:dLbls>
        <c:marker val="1"/>
        <c:smooth val="0"/>
        <c:axId val="121401344"/>
        <c:axId val="121402880"/>
      </c:lineChart>
      <c:catAx>
        <c:axId val="12139353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95072"/>
        <c:crosses val="autoZero"/>
        <c:auto val="0"/>
        <c:lblAlgn val="ctr"/>
        <c:lblOffset val="100"/>
        <c:tickLblSkip val="1"/>
        <c:tickMarkSkip val="1"/>
        <c:noMultiLvlLbl val="0"/>
      </c:catAx>
      <c:valAx>
        <c:axId val="12139507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6.5913568713515336E-2"/>
              <c:y val="0.1666675876041810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93536"/>
        <c:crosses val="autoZero"/>
        <c:crossBetween val="midCat"/>
        <c:majorUnit val="5"/>
      </c:valAx>
      <c:catAx>
        <c:axId val="121401344"/>
        <c:scaling>
          <c:orientation val="minMax"/>
        </c:scaling>
        <c:delete val="1"/>
        <c:axPos val="b"/>
        <c:numFmt formatCode="0" sourceLinked="1"/>
        <c:majorTickMark val="out"/>
        <c:minorTickMark val="none"/>
        <c:tickLblPos val="none"/>
        <c:crossAx val="121402880"/>
        <c:crosses val="autoZero"/>
        <c:auto val="0"/>
        <c:lblAlgn val="ctr"/>
        <c:lblOffset val="100"/>
        <c:noMultiLvlLbl val="0"/>
      </c:catAx>
      <c:valAx>
        <c:axId val="121402880"/>
        <c:scaling>
          <c:orientation val="minMax"/>
        </c:scaling>
        <c:delete val="1"/>
        <c:axPos val="l"/>
        <c:numFmt formatCode="0.00" sourceLinked="1"/>
        <c:majorTickMark val="out"/>
        <c:minorTickMark val="none"/>
        <c:tickLblPos val="none"/>
        <c:crossAx val="1214013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7842971449524"/>
          <c:y val="8.3333690265600446E-2"/>
          <c:w val="0.83141917994787917"/>
          <c:h val="0.76316116348497254"/>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Alder!$K$355:$K$371</c:f>
              <c:numCache>
                <c:formatCode>0.000</c:formatCode>
                <c:ptCount val="17"/>
                <c:pt idx="0">
                  <c:v>0</c:v>
                </c:pt>
                <c:pt idx="1">
                  <c:v>0</c:v>
                </c:pt>
                <c:pt idx="2">
                  <c:v>0</c:v>
                </c:pt>
                <c:pt idx="3">
                  <c:v>3</c:v>
                </c:pt>
                <c:pt idx="4">
                  <c:v>4.5821067811865479</c:v>
                </c:pt>
                <c:pt idx="5">
                  <c:v>5</c:v>
                </c:pt>
                <c:pt idx="6">
                  <c:v>6.7331632475943932</c:v>
                </c:pt>
                <c:pt idx="7">
                  <c:v>7.7844645405527366</c:v>
                </c:pt>
                <c:pt idx="8">
                  <c:v>8.6280786712108242</c:v>
                </c:pt>
                <c:pt idx="9">
                  <c:v>9.9817160335481443</c:v>
                </c:pt>
                <c:pt idx="10">
                  <c:v>10.672211972084828</c:v>
                </c:pt>
                <c:pt idx="11">
                  <c:v>12.18809374813697</c:v>
                </c:pt>
                <c:pt idx="12">
                  <c:v>0</c:v>
                </c:pt>
                <c:pt idx="13">
                  <c:v>0</c:v>
                </c:pt>
                <c:pt idx="14">
                  <c:v>0</c:v>
                </c:pt>
                <c:pt idx="15">
                  <c:v>0</c:v>
                </c:pt>
                <c:pt idx="16">
                  <c:v>0</c:v>
                </c:pt>
              </c:numCache>
            </c:numRef>
          </c:val>
          <c:smooth val="0"/>
          <c:extLst>
            <c:ext xmlns:c16="http://schemas.microsoft.com/office/drawing/2014/chart" uri="{C3380CC4-5D6E-409C-BE32-E72D297353CC}">
              <c16:uniqueId val="{00000000-B343-4327-9F1F-2EEE3110287C}"/>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Alder!$K$377:$K$393</c:f>
              <c:numCache>
                <c:formatCode>0.000</c:formatCode>
                <c:ptCount val="17"/>
                <c:pt idx="0">
                  <c:v>0</c:v>
                </c:pt>
                <c:pt idx="1">
                  <c:v>0</c:v>
                </c:pt>
                <c:pt idx="2">
                  <c:v>0</c:v>
                </c:pt>
                <c:pt idx="3">
                  <c:v>3</c:v>
                </c:pt>
                <c:pt idx="4">
                  <c:v>3.1678932188134525</c:v>
                </c:pt>
                <c:pt idx="5">
                  <c:v>5</c:v>
                </c:pt>
                <c:pt idx="6">
                  <c:v>5.1001700857389407</c:v>
                </c:pt>
                <c:pt idx="7">
                  <c:v>6.2155354594472634</c:v>
                </c:pt>
                <c:pt idx="8">
                  <c:v>6.9719213287891746</c:v>
                </c:pt>
                <c:pt idx="9">
                  <c:v>6.7455566937245823</c:v>
                </c:pt>
                <c:pt idx="10">
                  <c:v>7.6611213612485045</c:v>
                </c:pt>
                <c:pt idx="11">
                  <c:v>8.3833348232916034</c:v>
                </c:pt>
                <c:pt idx="12">
                  <c:v>0</c:v>
                </c:pt>
                <c:pt idx="13">
                  <c:v>0</c:v>
                </c:pt>
                <c:pt idx="14">
                  <c:v>0</c:v>
                </c:pt>
                <c:pt idx="15">
                  <c:v>0</c:v>
                </c:pt>
                <c:pt idx="16">
                  <c:v>0</c:v>
                </c:pt>
              </c:numCache>
            </c:numRef>
          </c:val>
          <c:smooth val="0"/>
          <c:extLst>
            <c:ext xmlns:c16="http://schemas.microsoft.com/office/drawing/2014/chart" uri="{C3380CC4-5D6E-409C-BE32-E72D297353CC}">
              <c16:uniqueId val="{00000001-B343-4327-9F1F-2EEE3110287C}"/>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12000"/>
        <c:axId val="12131315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Alder!$K$332:$K$348</c:f>
              <c:numCache>
                <c:formatCode>0.00</c:formatCode>
                <c:ptCount val="17"/>
                <c:pt idx="0">
                  <c:v>0</c:v>
                </c:pt>
                <c:pt idx="1">
                  <c:v>0</c:v>
                </c:pt>
                <c:pt idx="2">
                  <c:v>0</c:v>
                </c:pt>
                <c:pt idx="3">
                  <c:v>3</c:v>
                </c:pt>
                <c:pt idx="4">
                  <c:v>3.875</c:v>
                </c:pt>
                <c:pt idx="5">
                  <c:v>5</c:v>
                </c:pt>
                <c:pt idx="6">
                  <c:v>5.916666666666667</c:v>
                </c:pt>
                <c:pt idx="7">
                  <c:v>7</c:v>
                </c:pt>
                <c:pt idx="8">
                  <c:v>7.8</c:v>
                </c:pt>
                <c:pt idx="9">
                  <c:v>8.3636363636363633</c:v>
                </c:pt>
                <c:pt idx="10">
                  <c:v>9.1666666666666661</c:v>
                </c:pt>
                <c:pt idx="11">
                  <c:v>10.285714285714286</c:v>
                </c:pt>
                <c:pt idx="12">
                  <c:v>10</c:v>
                </c:pt>
                <c:pt idx="13">
                  <c:v>0</c:v>
                </c:pt>
                <c:pt idx="14">
                  <c:v>13</c:v>
                </c:pt>
                <c:pt idx="15">
                  <c:v>0</c:v>
                </c:pt>
                <c:pt idx="16">
                  <c:v>15</c:v>
                </c:pt>
              </c:numCache>
            </c:numRef>
          </c:val>
          <c:smooth val="0"/>
          <c:extLst>
            <c:ext xmlns:c16="http://schemas.microsoft.com/office/drawing/2014/chart" uri="{C3380CC4-5D6E-409C-BE32-E72D297353CC}">
              <c16:uniqueId val="{00000002-B343-4327-9F1F-2EEE3110287C}"/>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B343-4327-9F1F-2EEE3110287C}"/>
            </c:ext>
          </c:extLst>
        </c:ser>
        <c:dLbls>
          <c:showLegendKey val="0"/>
          <c:showVal val="0"/>
          <c:showCatName val="0"/>
          <c:showSerName val="0"/>
          <c:showPercent val="0"/>
          <c:showBubbleSize val="0"/>
        </c:dLbls>
        <c:marker val="1"/>
        <c:smooth val="0"/>
        <c:axId val="121315328"/>
        <c:axId val="121316864"/>
      </c:lineChart>
      <c:catAx>
        <c:axId val="12131200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13152"/>
        <c:crosses val="autoZero"/>
        <c:auto val="0"/>
        <c:lblAlgn val="ctr"/>
        <c:lblOffset val="100"/>
        <c:tickLblSkip val="1"/>
        <c:tickMarkSkip val="1"/>
        <c:noMultiLvlLbl val="0"/>
      </c:catAx>
      <c:valAx>
        <c:axId val="12131315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1885974121655846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12000"/>
        <c:crosses val="autoZero"/>
        <c:crossBetween val="midCat"/>
        <c:majorUnit val="5"/>
      </c:valAx>
      <c:catAx>
        <c:axId val="121315328"/>
        <c:scaling>
          <c:orientation val="minMax"/>
        </c:scaling>
        <c:delete val="1"/>
        <c:axPos val="b"/>
        <c:numFmt formatCode="0" sourceLinked="1"/>
        <c:majorTickMark val="out"/>
        <c:minorTickMark val="none"/>
        <c:tickLblPos val="none"/>
        <c:crossAx val="121316864"/>
        <c:crosses val="autoZero"/>
        <c:auto val="0"/>
        <c:lblAlgn val="ctr"/>
        <c:lblOffset val="100"/>
        <c:noMultiLvlLbl val="0"/>
      </c:catAx>
      <c:valAx>
        <c:axId val="121316864"/>
        <c:scaling>
          <c:orientation val="minMax"/>
        </c:scaling>
        <c:delete val="1"/>
        <c:axPos val="l"/>
        <c:numFmt formatCode="0.00" sourceLinked="1"/>
        <c:majorTickMark val="out"/>
        <c:minorTickMark val="none"/>
        <c:tickLblPos val="none"/>
        <c:crossAx val="1213153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630913869236027"/>
          <c:y val="7.9832096556789495E-2"/>
          <c:w val="0.8192105461587551"/>
          <c:h val="0.77311082981311929"/>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03DE-4203-8C5D-9E00BD4FCD00}"/>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03DE-4203-8C5D-9E00BD4FCD00}"/>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65248"/>
        <c:axId val="121366784"/>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03DE-4203-8C5D-9E00BD4FCD00}"/>
            </c:ext>
          </c:extLst>
        </c:ser>
        <c:ser>
          <c:idx val="1"/>
          <c:order val="3"/>
          <c:spPr>
            <a:ln w="3175">
              <a:solidFill>
                <a:srgbClr val="000000"/>
              </a:solidFill>
              <a:prstDash val="solid"/>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03DE-4203-8C5D-9E00BD4FCD00}"/>
            </c:ext>
          </c:extLst>
        </c:ser>
        <c:dLbls>
          <c:showLegendKey val="0"/>
          <c:showVal val="0"/>
          <c:showCatName val="0"/>
          <c:showSerName val="0"/>
          <c:showPercent val="0"/>
          <c:showBubbleSize val="0"/>
        </c:dLbls>
        <c:marker val="1"/>
        <c:smooth val="0"/>
        <c:axId val="121442688"/>
        <c:axId val="121444224"/>
      </c:lineChart>
      <c:catAx>
        <c:axId val="12136524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66784"/>
        <c:crosses val="autoZero"/>
        <c:auto val="0"/>
        <c:lblAlgn val="ctr"/>
        <c:lblOffset val="100"/>
        <c:tickLblSkip val="1"/>
        <c:tickMarkSkip val="1"/>
        <c:noMultiLvlLbl val="0"/>
      </c:catAx>
      <c:valAx>
        <c:axId val="121366784"/>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5781579934087183E-2"/>
              <c:y val="0.18907607137343124"/>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65248"/>
        <c:crosses val="autoZero"/>
        <c:crossBetween val="midCat"/>
        <c:majorUnit val="5"/>
      </c:valAx>
      <c:catAx>
        <c:axId val="121442688"/>
        <c:scaling>
          <c:orientation val="minMax"/>
        </c:scaling>
        <c:delete val="1"/>
        <c:axPos val="b"/>
        <c:numFmt formatCode="0" sourceLinked="1"/>
        <c:majorTickMark val="out"/>
        <c:minorTickMark val="none"/>
        <c:tickLblPos val="none"/>
        <c:crossAx val="121444224"/>
        <c:crosses val="autoZero"/>
        <c:auto val="0"/>
        <c:lblAlgn val="ctr"/>
        <c:lblOffset val="100"/>
        <c:noMultiLvlLbl val="0"/>
      </c:catAx>
      <c:valAx>
        <c:axId val="121444224"/>
        <c:scaling>
          <c:orientation val="minMax"/>
        </c:scaling>
        <c:delete val="1"/>
        <c:axPos val="l"/>
        <c:numFmt formatCode="General" sourceLinked="1"/>
        <c:majorTickMark val="out"/>
        <c:minorTickMark val="none"/>
        <c:tickLblPos val="none"/>
        <c:crossAx val="1214426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7842971449524"/>
          <c:y val="7.9832096556789495E-2"/>
          <c:w val="0.83141917994787917"/>
          <c:h val="0.77311082981311929"/>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Alder!$N$355:$N$371</c:f>
              <c:numCache>
                <c:formatCode>0.000</c:formatCode>
                <c:ptCount val="17"/>
                <c:pt idx="0">
                  <c:v>0</c:v>
                </c:pt>
                <c:pt idx="1">
                  <c:v>0</c:v>
                </c:pt>
                <c:pt idx="2">
                  <c:v>0</c:v>
                </c:pt>
                <c:pt idx="3">
                  <c:v>4.4880338717125827</c:v>
                </c:pt>
                <c:pt idx="4">
                  <c:v>4</c:v>
                </c:pt>
                <c:pt idx="5">
                  <c:v>5</c:v>
                </c:pt>
                <c:pt idx="6">
                  <c:v>6.6756148356901051</c:v>
                </c:pt>
                <c:pt idx="7">
                  <c:v>7.6059510552534197</c:v>
                </c:pt>
                <c:pt idx="8">
                  <c:v>8.8370648838823289</c:v>
                </c:pt>
                <c:pt idx="9">
                  <c:v>10.683332568877278</c:v>
                </c:pt>
                <c:pt idx="10">
                  <c:v>12.299659828522119</c:v>
                </c:pt>
                <c:pt idx="11">
                  <c:v>13.833227979395343</c:v>
                </c:pt>
                <c:pt idx="12">
                  <c:v>0</c:v>
                </c:pt>
                <c:pt idx="13">
                  <c:v>0</c:v>
                </c:pt>
                <c:pt idx="14">
                  <c:v>0</c:v>
                </c:pt>
                <c:pt idx="15">
                  <c:v>0</c:v>
                </c:pt>
                <c:pt idx="16">
                  <c:v>0</c:v>
                </c:pt>
              </c:numCache>
            </c:numRef>
          </c:val>
          <c:smooth val="0"/>
          <c:extLst>
            <c:ext xmlns:c16="http://schemas.microsoft.com/office/drawing/2014/chart" uri="{C3380CC4-5D6E-409C-BE32-E72D297353CC}">
              <c16:uniqueId val="{00000000-6AC6-4E1C-998A-765F32147BCB}"/>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Alder!$N$377:$N$393</c:f>
              <c:numCache>
                <c:formatCode>0.000</c:formatCode>
                <c:ptCount val="17"/>
                <c:pt idx="0">
                  <c:v>0</c:v>
                </c:pt>
                <c:pt idx="1">
                  <c:v>0</c:v>
                </c:pt>
                <c:pt idx="2">
                  <c:v>0</c:v>
                </c:pt>
                <c:pt idx="3">
                  <c:v>2.1786327949540842</c:v>
                </c:pt>
                <c:pt idx="4">
                  <c:v>4</c:v>
                </c:pt>
                <c:pt idx="5">
                  <c:v>5</c:v>
                </c:pt>
                <c:pt idx="6">
                  <c:v>5.241051830976561</c:v>
                </c:pt>
                <c:pt idx="7">
                  <c:v>6.5369060876037226</c:v>
                </c:pt>
                <c:pt idx="8">
                  <c:v>7.4296017827843359</c:v>
                </c:pt>
                <c:pt idx="9">
                  <c:v>7.6803037947590855</c:v>
                </c:pt>
                <c:pt idx="10">
                  <c:v>9.0336735048112136</c:v>
                </c:pt>
                <c:pt idx="11">
                  <c:v>8.4524863063189422</c:v>
                </c:pt>
                <c:pt idx="12">
                  <c:v>0</c:v>
                </c:pt>
                <c:pt idx="13">
                  <c:v>0</c:v>
                </c:pt>
                <c:pt idx="14">
                  <c:v>0</c:v>
                </c:pt>
                <c:pt idx="15">
                  <c:v>0</c:v>
                </c:pt>
                <c:pt idx="16">
                  <c:v>0</c:v>
                </c:pt>
              </c:numCache>
            </c:numRef>
          </c:val>
          <c:smooth val="0"/>
          <c:extLst>
            <c:ext xmlns:c16="http://schemas.microsoft.com/office/drawing/2014/chart" uri="{C3380CC4-5D6E-409C-BE32-E72D297353CC}">
              <c16:uniqueId val="{00000001-6AC6-4E1C-998A-765F32147BCB}"/>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484032"/>
        <c:axId val="12148556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Alder!$N$332:$N$348</c:f>
              <c:numCache>
                <c:formatCode>0.00</c:formatCode>
                <c:ptCount val="17"/>
                <c:pt idx="0">
                  <c:v>0</c:v>
                </c:pt>
                <c:pt idx="1">
                  <c:v>0</c:v>
                </c:pt>
                <c:pt idx="2">
                  <c:v>0</c:v>
                </c:pt>
                <c:pt idx="3">
                  <c:v>3.3333333333333335</c:v>
                </c:pt>
                <c:pt idx="4">
                  <c:v>4</c:v>
                </c:pt>
                <c:pt idx="5">
                  <c:v>5</c:v>
                </c:pt>
                <c:pt idx="6">
                  <c:v>5.958333333333333</c:v>
                </c:pt>
                <c:pt idx="7">
                  <c:v>7.0714285714285712</c:v>
                </c:pt>
                <c:pt idx="8">
                  <c:v>8.1333333333333329</c:v>
                </c:pt>
                <c:pt idx="9">
                  <c:v>9.1818181818181817</c:v>
                </c:pt>
                <c:pt idx="10">
                  <c:v>10.666666666666666</c:v>
                </c:pt>
                <c:pt idx="11">
                  <c:v>11.142857142857142</c:v>
                </c:pt>
                <c:pt idx="12">
                  <c:v>11</c:v>
                </c:pt>
                <c:pt idx="13">
                  <c:v>0</c:v>
                </c:pt>
                <c:pt idx="14">
                  <c:v>14</c:v>
                </c:pt>
                <c:pt idx="15">
                  <c:v>0</c:v>
                </c:pt>
                <c:pt idx="16">
                  <c:v>18</c:v>
                </c:pt>
              </c:numCache>
            </c:numRef>
          </c:val>
          <c:smooth val="0"/>
          <c:extLst>
            <c:ext xmlns:c16="http://schemas.microsoft.com/office/drawing/2014/chart" uri="{C3380CC4-5D6E-409C-BE32-E72D297353CC}">
              <c16:uniqueId val="{00000002-6AC6-4E1C-998A-765F32147BCB}"/>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6AC6-4E1C-998A-765F32147BCB}"/>
            </c:ext>
          </c:extLst>
        </c:ser>
        <c:dLbls>
          <c:showLegendKey val="0"/>
          <c:showVal val="0"/>
          <c:showCatName val="0"/>
          <c:showSerName val="0"/>
          <c:showPercent val="0"/>
          <c:showBubbleSize val="0"/>
        </c:dLbls>
        <c:marker val="1"/>
        <c:smooth val="0"/>
        <c:axId val="121495936"/>
        <c:axId val="121497472"/>
      </c:lineChart>
      <c:catAx>
        <c:axId val="12148403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485568"/>
        <c:crosses val="autoZero"/>
        <c:auto val="0"/>
        <c:lblAlgn val="ctr"/>
        <c:lblOffset val="100"/>
        <c:tickLblSkip val="1"/>
        <c:tickMarkSkip val="1"/>
        <c:noMultiLvlLbl val="0"/>
      </c:catAx>
      <c:valAx>
        <c:axId val="12148556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22268951675158244"/>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484032"/>
        <c:crosses val="autoZero"/>
        <c:crossBetween val="midCat"/>
        <c:majorUnit val="5"/>
      </c:valAx>
      <c:catAx>
        <c:axId val="121495936"/>
        <c:scaling>
          <c:orientation val="minMax"/>
        </c:scaling>
        <c:delete val="1"/>
        <c:axPos val="b"/>
        <c:numFmt formatCode="0" sourceLinked="1"/>
        <c:majorTickMark val="out"/>
        <c:minorTickMark val="none"/>
        <c:tickLblPos val="none"/>
        <c:crossAx val="121497472"/>
        <c:crosses val="autoZero"/>
        <c:auto val="0"/>
        <c:lblAlgn val="ctr"/>
        <c:lblOffset val="100"/>
        <c:noMultiLvlLbl val="0"/>
      </c:catAx>
      <c:valAx>
        <c:axId val="121497472"/>
        <c:scaling>
          <c:orientation val="minMax"/>
        </c:scaling>
        <c:delete val="1"/>
        <c:axPos val="l"/>
        <c:numFmt formatCode="0.00" sourceLinked="1"/>
        <c:majorTickMark val="out"/>
        <c:minorTickMark val="none"/>
        <c:tickLblPos val="none"/>
        <c:crossAx val="1214959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95886659690334"/>
          <c:y val="8.2251429972563142E-2"/>
          <c:w val="0.813560818254212"/>
          <c:h val="0.76623700553387775"/>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F411-4FE0-B54F-71D959A92309}"/>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F411-4FE0-B54F-71D959A92309}"/>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545856"/>
        <c:axId val="12154739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F411-4FE0-B54F-71D959A92309}"/>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F411-4FE0-B54F-71D959A92309}"/>
            </c:ext>
          </c:extLst>
        </c:ser>
        <c:dLbls>
          <c:showLegendKey val="0"/>
          <c:showVal val="0"/>
          <c:showCatName val="0"/>
          <c:showSerName val="0"/>
          <c:showPercent val="0"/>
          <c:showBubbleSize val="0"/>
        </c:dLbls>
        <c:marker val="1"/>
        <c:smooth val="0"/>
        <c:axId val="121553664"/>
        <c:axId val="121555200"/>
      </c:lineChart>
      <c:catAx>
        <c:axId val="12154585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547392"/>
        <c:crosses val="autoZero"/>
        <c:auto val="0"/>
        <c:lblAlgn val="ctr"/>
        <c:lblOffset val="100"/>
        <c:tickLblSkip val="1"/>
        <c:tickMarkSkip val="1"/>
        <c:noMultiLvlLbl val="0"/>
      </c:catAx>
      <c:valAx>
        <c:axId val="12154739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9.4162571783790224E-3"/>
              <c:y val="0.160173456578797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45856"/>
        <c:crosses val="autoZero"/>
        <c:crossBetween val="midCat"/>
        <c:majorUnit val="5"/>
      </c:valAx>
      <c:catAx>
        <c:axId val="121553664"/>
        <c:scaling>
          <c:orientation val="minMax"/>
        </c:scaling>
        <c:delete val="1"/>
        <c:axPos val="b"/>
        <c:numFmt formatCode="0" sourceLinked="1"/>
        <c:majorTickMark val="out"/>
        <c:minorTickMark val="none"/>
        <c:tickLblPos val="none"/>
        <c:crossAx val="121555200"/>
        <c:crosses val="autoZero"/>
        <c:auto val="0"/>
        <c:lblAlgn val="ctr"/>
        <c:lblOffset val="100"/>
        <c:noMultiLvlLbl val="0"/>
      </c:catAx>
      <c:valAx>
        <c:axId val="121555200"/>
        <c:scaling>
          <c:orientation val="minMax"/>
        </c:scaling>
        <c:delete val="1"/>
        <c:axPos val="l"/>
        <c:numFmt formatCode="General" sourceLinked="1"/>
        <c:majorTickMark val="out"/>
        <c:minorTickMark val="none"/>
        <c:tickLblPos val="none"/>
        <c:crossAx val="12155366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59414211068855"/>
          <c:y val="8.2251429972563142E-2"/>
          <c:w val="0.82950346755168591"/>
          <c:h val="0.76623700553387775"/>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6849-4807-AF38-02B6663A2AA1}"/>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6849-4807-AF38-02B6663A2AA1}"/>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599104"/>
        <c:axId val="12160064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6849-4807-AF38-02B6663A2AA1}"/>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6849-4807-AF38-02B6663A2AA1}"/>
            </c:ext>
          </c:extLst>
        </c:ser>
        <c:dLbls>
          <c:showLegendKey val="0"/>
          <c:showVal val="0"/>
          <c:showCatName val="0"/>
          <c:showSerName val="0"/>
          <c:showPercent val="0"/>
          <c:showBubbleSize val="0"/>
        </c:dLbls>
        <c:marker val="1"/>
        <c:smooth val="0"/>
        <c:axId val="121611008"/>
        <c:axId val="121612544"/>
      </c:lineChart>
      <c:catAx>
        <c:axId val="12159910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600640"/>
        <c:crosses val="autoZero"/>
        <c:auto val="0"/>
        <c:lblAlgn val="ctr"/>
        <c:lblOffset val="100"/>
        <c:tickLblSkip val="1"/>
        <c:tickMarkSkip val="1"/>
        <c:noMultiLvlLbl val="0"/>
      </c:catAx>
      <c:valAx>
        <c:axId val="12160064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785440613026848E-3"/>
              <c:y val="0.199135108111486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99104"/>
        <c:crosses val="autoZero"/>
        <c:crossBetween val="midCat"/>
        <c:majorUnit val="5"/>
      </c:valAx>
      <c:catAx>
        <c:axId val="121611008"/>
        <c:scaling>
          <c:orientation val="minMax"/>
        </c:scaling>
        <c:delete val="1"/>
        <c:axPos val="b"/>
        <c:numFmt formatCode="0" sourceLinked="1"/>
        <c:majorTickMark val="out"/>
        <c:minorTickMark val="none"/>
        <c:tickLblPos val="none"/>
        <c:crossAx val="121612544"/>
        <c:crosses val="autoZero"/>
        <c:auto val="0"/>
        <c:lblAlgn val="ctr"/>
        <c:lblOffset val="100"/>
        <c:noMultiLvlLbl val="0"/>
      </c:catAx>
      <c:valAx>
        <c:axId val="121612544"/>
        <c:scaling>
          <c:orientation val="minMax"/>
        </c:scaling>
        <c:delete val="1"/>
        <c:axPos val="l"/>
        <c:numFmt formatCode="General" sourceLinked="1"/>
        <c:majorTickMark val="out"/>
        <c:minorTickMark val="none"/>
        <c:tickLblPos val="none"/>
        <c:crossAx val="12161100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1415650408373"/>
          <c:y val="7.6612903225806467E-2"/>
          <c:w val="0.80037811981027807"/>
          <c:h val="0.782258064516129"/>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EBDD-4E2B-8945-D867A7F67ABE}"/>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EBDD-4E2B-8945-D867A7F67ABE}"/>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734272"/>
        <c:axId val="12173580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EBDD-4E2B-8945-D867A7F67ABE}"/>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EBDD-4E2B-8945-D867A7F67ABE}"/>
            </c:ext>
          </c:extLst>
        </c:ser>
        <c:dLbls>
          <c:showLegendKey val="0"/>
          <c:showVal val="0"/>
          <c:showCatName val="0"/>
          <c:showSerName val="0"/>
          <c:showPercent val="0"/>
          <c:showBubbleSize val="0"/>
        </c:dLbls>
        <c:marker val="1"/>
        <c:smooth val="0"/>
        <c:axId val="121742080"/>
        <c:axId val="121743616"/>
      </c:lineChart>
      <c:catAx>
        <c:axId val="12173427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35808"/>
        <c:crosses val="autoZero"/>
        <c:auto val="0"/>
        <c:lblAlgn val="ctr"/>
        <c:lblOffset val="100"/>
        <c:tickLblSkip val="1"/>
        <c:tickMarkSkip val="1"/>
        <c:noMultiLvlLbl val="0"/>
      </c:catAx>
      <c:valAx>
        <c:axId val="12173580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9096165610877595E-2"/>
              <c:y val="0.213710026246719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34272"/>
        <c:crosses val="autoZero"/>
        <c:crossBetween val="midCat"/>
        <c:majorUnit val="5"/>
      </c:valAx>
      <c:catAx>
        <c:axId val="121742080"/>
        <c:scaling>
          <c:orientation val="minMax"/>
        </c:scaling>
        <c:delete val="1"/>
        <c:axPos val="b"/>
        <c:numFmt formatCode="0" sourceLinked="1"/>
        <c:majorTickMark val="out"/>
        <c:minorTickMark val="none"/>
        <c:tickLblPos val="none"/>
        <c:crossAx val="121743616"/>
        <c:crosses val="autoZero"/>
        <c:auto val="0"/>
        <c:lblAlgn val="ctr"/>
        <c:lblOffset val="100"/>
        <c:noMultiLvlLbl val="0"/>
      </c:catAx>
      <c:valAx>
        <c:axId val="121743616"/>
        <c:scaling>
          <c:orientation val="minMax"/>
        </c:scaling>
        <c:delete val="1"/>
        <c:axPos val="l"/>
        <c:numFmt formatCode="General" sourceLinked="1"/>
        <c:majorTickMark val="out"/>
        <c:minorTickMark val="none"/>
        <c:tickLblPos val="none"/>
        <c:crossAx val="12174208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9152789227556"/>
          <c:y val="7.7236078966903932E-2"/>
          <c:w val="0.83365278595989367"/>
          <c:h val="0.78049090324450299"/>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Alder!$O$355:$O$371</c:f>
              <c:numCache>
                <c:formatCode>0.000</c:formatCode>
                <c:ptCount val="17"/>
                <c:pt idx="0">
                  <c:v>0</c:v>
                </c:pt>
                <c:pt idx="1">
                  <c:v>0</c:v>
                </c:pt>
                <c:pt idx="2">
                  <c:v>0</c:v>
                </c:pt>
                <c:pt idx="3">
                  <c:v>4.4880338717125827</c:v>
                </c:pt>
                <c:pt idx="4">
                  <c:v>4</c:v>
                </c:pt>
                <c:pt idx="5">
                  <c:v>5.5555555555555562</c:v>
                </c:pt>
                <c:pt idx="6">
                  <c:v>6</c:v>
                </c:pt>
                <c:pt idx="7">
                  <c:v>7</c:v>
                </c:pt>
                <c:pt idx="8">
                  <c:v>8.8488087497674606</c:v>
                </c:pt>
                <c:pt idx="9">
                  <c:v>9.6614714602665543</c:v>
                </c:pt>
                <c:pt idx="10">
                  <c:v>10.595445115010332</c:v>
                </c:pt>
                <c:pt idx="11">
                  <c:v>12.57282872803297</c:v>
                </c:pt>
                <c:pt idx="12">
                  <c:v>0</c:v>
                </c:pt>
                <c:pt idx="13">
                  <c:v>0</c:v>
                </c:pt>
                <c:pt idx="14">
                  <c:v>0</c:v>
                </c:pt>
                <c:pt idx="15">
                  <c:v>0</c:v>
                </c:pt>
                <c:pt idx="16">
                  <c:v>0</c:v>
                </c:pt>
              </c:numCache>
            </c:numRef>
          </c:val>
          <c:smooth val="0"/>
          <c:extLst>
            <c:ext xmlns:c16="http://schemas.microsoft.com/office/drawing/2014/chart" uri="{C3380CC4-5D6E-409C-BE32-E72D297353CC}">
              <c16:uniqueId val="{00000000-0D26-4F9A-BC10-C6B96CC7047E}"/>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Alder!$O$377:$O$393</c:f>
              <c:numCache>
                <c:formatCode>0.000</c:formatCode>
                <c:ptCount val="17"/>
                <c:pt idx="0">
                  <c:v>0</c:v>
                </c:pt>
                <c:pt idx="1">
                  <c:v>0</c:v>
                </c:pt>
                <c:pt idx="2">
                  <c:v>0</c:v>
                </c:pt>
                <c:pt idx="3">
                  <c:v>2.1786327949540842</c:v>
                </c:pt>
                <c:pt idx="4">
                  <c:v>4</c:v>
                </c:pt>
                <c:pt idx="5">
                  <c:v>4.2222222222222223</c:v>
                </c:pt>
                <c:pt idx="6">
                  <c:v>6</c:v>
                </c:pt>
                <c:pt idx="7">
                  <c:v>7</c:v>
                </c:pt>
                <c:pt idx="8">
                  <c:v>7.0178579168992066</c:v>
                </c:pt>
                <c:pt idx="9">
                  <c:v>7.7930739942788989</c:v>
                </c:pt>
                <c:pt idx="10">
                  <c:v>8.4045548849896683</c:v>
                </c:pt>
                <c:pt idx="11">
                  <c:v>7.7128855576813145</c:v>
                </c:pt>
                <c:pt idx="12">
                  <c:v>0</c:v>
                </c:pt>
                <c:pt idx="13">
                  <c:v>0</c:v>
                </c:pt>
                <c:pt idx="14">
                  <c:v>0</c:v>
                </c:pt>
                <c:pt idx="15">
                  <c:v>0</c:v>
                </c:pt>
                <c:pt idx="16">
                  <c:v>0</c:v>
                </c:pt>
              </c:numCache>
            </c:numRef>
          </c:val>
          <c:smooth val="0"/>
          <c:extLst>
            <c:ext xmlns:c16="http://schemas.microsoft.com/office/drawing/2014/chart" uri="{C3380CC4-5D6E-409C-BE32-E72D297353CC}">
              <c16:uniqueId val="{00000001-0D26-4F9A-BC10-C6B96CC7047E}"/>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787136"/>
        <c:axId val="12178867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Alder!$O$332:$O$348</c:f>
              <c:numCache>
                <c:formatCode>0.00</c:formatCode>
                <c:ptCount val="17"/>
                <c:pt idx="0">
                  <c:v>0</c:v>
                </c:pt>
                <c:pt idx="1">
                  <c:v>0</c:v>
                </c:pt>
                <c:pt idx="2">
                  <c:v>0</c:v>
                </c:pt>
                <c:pt idx="3">
                  <c:v>3.3333333333333335</c:v>
                </c:pt>
                <c:pt idx="4">
                  <c:v>4</c:v>
                </c:pt>
                <c:pt idx="5">
                  <c:v>4.8888888888888893</c:v>
                </c:pt>
                <c:pt idx="6">
                  <c:v>6</c:v>
                </c:pt>
                <c:pt idx="7">
                  <c:v>7</c:v>
                </c:pt>
                <c:pt idx="8">
                  <c:v>7.9333333333333336</c:v>
                </c:pt>
                <c:pt idx="9">
                  <c:v>8.7272727272727266</c:v>
                </c:pt>
                <c:pt idx="10">
                  <c:v>9.5</c:v>
                </c:pt>
                <c:pt idx="11">
                  <c:v>10.142857142857142</c:v>
                </c:pt>
                <c:pt idx="12">
                  <c:v>9</c:v>
                </c:pt>
                <c:pt idx="13">
                  <c:v>0</c:v>
                </c:pt>
                <c:pt idx="14">
                  <c:v>13</c:v>
                </c:pt>
                <c:pt idx="15">
                  <c:v>0</c:v>
                </c:pt>
                <c:pt idx="16">
                  <c:v>13</c:v>
                </c:pt>
              </c:numCache>
            </c:numRef>
          </c:val>
          <c:smooth val="0"/>
          <c:extLst>
            <c:ext xmlns:c16="http://schemas.microsoft.com/office/drawing/2014/chart" uri="{C3380CC4-5D6E-409C-BE32-E72D297353CC}">
              <c16:uniqueId val="{00000002-0D26-4F9A-BC10-C6B96CC7047E}"/>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0D26-4F9A-BC10-C6B96CC7047E}"/>
            </c:ext>
          </c:extLst>
        </c:ser>
        <c:dLbls>
          <c:showLegendKey val="0"/>
          <c:showVal val="0"/>
          <c:showCatName val="0"/>
          <c:showSerName val="0"/>
          <c:showPercent val="0"/>
          <c:showBubbleSize val="0"/>
        </c:dLbls>
        <c:marker val="1"/>
        <c:smooth val="0"/>
        <c:axId val="121803136"/>
        <c:axId val="121804672"/>
      </c:lineChart>
      <c:catAx>
        <c:axId val="12178713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88672"/>
        <c:crosses val="autoZero"/>
        <c:auto val="0"/>
        <c:lblAlgn val="ctr"/>
        <c:lblOffset val="100"/>
        <c:tickLblSkip val="1"/>
        <c:tickMarkSkip val="1"/>
        <c:noMultiLvlLbl val="0"/>
      </c:catAx>
      <c:valAx>
        <c:axId val="12178867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4.7801147227533466E-2"/>
              <c:y val="0.2276431299746068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87136"/>
        <c:crosses val="autoZero"/>
        <c:crossBetween val="midCat"/>
        <c:majorUnit val="5"/>
      </c:valAx>
      <c:catAx>
        <c:axId val="121803136"/>
        <c:scaling>
          <c:orientation val="minMax"/>
        </c:scaling>
        <c:delete val="1"/>
        <c:axPos val="b"/>
        <c:numFmt formatCode="0" sourceLinked="1"/>
        <c:majorTickMark val="out"/>
        <c:minorTickMark val="none"/>
        <c:tickLblPos val="none"/>
        <c:crossAx val="121804672"/>
        <c:crosses val="autoZero"/>
        <c:auto val="0"/>
        <c:lblAlgn val="ctr"/>
        <c:lblOffset val="100"/>
        <c:noMultiLvlLbl val="0"/>
      </c:catAx>
      <c:valAx>
        <c:axId val="121804672"/>
        <c:scaling>
          <c:orientation val="minMax"/>
        </c:scaling>
        <c:delete val="1"/>
        <c:axPos val="l"/>
        <c:numFmt formatCode="0.00" sourceLinked="1"/>
        <c:majorTickMark val="out"/>
        <c:minorTickMark val="none"/>
        <c:tickLblPos val="none"/>
        <c:crossAx val="1218031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510618067867054E-2"/>
          <c:y val="2.7777815453851263E-2"/>
          <c:w val="0.92299673139661964"/>
          <c:h val="0.92083458229516912"/>
        </c:manualLayout>
      </c:layout>
      <c:lineChart>
        <c:grouping val="standard"/>
        <c:varyColors val="0"/>
        <c:ser>
          <c:idx val="15"/>
          <c:order val="0"/>
          <c:tx>
            <c:strRef>
              <c:f>Alder!$AA$775</c:f>
              <c:strCache>
                <c:ptCount val="1"/>
                <c:pt idx="0">
                  <c:v>0</c:v>
                </c:pt>
              </c:strCache>
            </c:strRef>
          </c:tx>
          <c:spPr>
            <a:ln w="12700">
              <a:solidFill>
                <a:srgbClr val="FF00FF"/>
              </a:solidFill>
              <a:prstDash val="solid"/>
            </a:ln>
          </c:spPr>
          <c:marker>
            <c:symbol val="plus"/>
            <c:size val="5"/>
            <c:spPr>
              <a:noFill/>
              <a:ln>
                <a:solidFill>
                  <a:srgbClr val="FF00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Alder!$AB$775:$AQ$775</c:f>
              <c:numCache>
                <c:formatCode>General</c:formatCode>
                <c:ptCount val="16"/>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0-1307-4C6D-BD1A-FBD5C477F54F}"/>
            </c:ext>
          </c:extLst>
        </c:ser>
        <c:ser>
          <c:idx val="0"/>
          <c:order val="1"/>
          <c:tx>
            <c:strRef>
              <c:f>Alder!$AA$776</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Alder!$AB$776:$AQ$776</c:f>
              <c:numCache>
                <c:formatCode>General</c:formatCode>
                <c:ptCount val="16"/>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1-1307-4C6D-BD1A-FBD5C477F54F}"/>
            </c:ext>
          </c:extLst>
        </c:ser>
        <c:ser>
          <c:idx val="1"/>
          <c:order val="2"/>
          <c:tx>
            <c:strRef>
              <c:f>Alder!$AA$777</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Alder!$AB$777:$AQ$777</c:f>
              <c:numCache>
                <c:formatCode>General</c:formatCode>
                <c:ptCount val="16"/>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2-1307-4C6D-BD1A-FBD5C477F54F}"/>
            </c:ext>
          </c:extLst>
        </c:ser>
        <c:ser>
          <c:idx val="2"/>
          <c:order val="3"/>
          <c:tx>
            <c:strRef>
              <c:f>Alder!$AA$778</c:f>
              <c:strCache>
                <c:ptCount val="1"/>
                <c:pt idx="0">
                  <c:v>3</c:v>
                </c:pt>
              </c:strCache>
            </c:strRef>
          </c:tx>
          <c:spPr>
            <a:ln w="12700">
              <a:solidFill>
                <a:srgbClr val="800000"/>
              </a:solidFill>
              <a:prstDash val="solid"/>
            </a:ln>
          </c:spPr>
          <c:marker>
            <c:symbol val="triangle"/>
            <c:size val="5"/>
            <c:spPr>
              <a:solidFill>
                <a:srgbClr val="800000"/>
              </a:solidFill>
              <a:ln>
                <a:solidFill>
                  <a:srgbClr val="80000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Alder!$AB$778:$AQ$778</c:f>
              <c:numCache>
                <c:formatCode>General</c:formatCode>
                <c:ptCount val="16"/>
                <c:pt idx="4" formatCode="0%">
                  <c:v>0</c:v>
                </c:pt>
                <c:pt idx="5" formatCode="0%">
                  <c:v>0</c:v>
                </c:pt>
                <c:pt idx="6" formatCode="0%">
                  <c:v>0</c:v>
                </c:pt>
                <c:pt idx="7" formatCode="0%">
                  <c:v>0.91666666666666663</c:v>
                </c:pt>
                <c:pt idx="8" formatCode="0%">
                  <c:v>8.3333333333333329E-2</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3-1307-4C6D-BD1A-FBD5C477F54F}"/>
            </c:ext>
          </c:extLst>
        </c:ser>
        <c:ser>
          <c:idx val="3"/>
          <c:order val="4"/>
          <c:tx>
            <c:strRef>
              <c:f>Alder!$AA$779</c:f>
              <c:strCache>
                <c:ptCount val="1"/>
                <c:pt idx="0">
                  <c:v>4</c:v>
                </c:pt>
              </c:strCache>
            </c:strRef>
          </c:tx>
          <c:spPr>
            <a:ln w="12700">
              <a:solidFill>
                <a:srgbClr val="00FFFF"/>
              </a:solidFill>
              <a:prstDash val="solid"/>
            </a:ln>
          </c:spPr>
          <c:marker>
            <c:symbol val="x"/>
            <c:size val="5"/>
            <c:spPr>
              <a:noFill/>
              <a:ln>
                <a:solidFill>
                  <a:srgbClr val="00FF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Alder!$AB$779:$AQ$779</c:f>
              <c:numCache>
                <c:formatCode>General</c:formatCode>
                <c:ptCount val="16"/>
                <c:pt idx="3" formatCode="0%">
                  <c:v>0</c:v>
                </c:pt>
                <c:pt idx="4" formatCode="0%">
                  <c:v>0</c:v>
                </c:pt>
                <c:pt idx="5" formatCode="0%">
                  <c:v>0</c:v>
                </c:pt>
                <c:pt idx="6" formatCode="0%">
                  <c:v>3.125E-2</c:v>
                </c:pt>
                <c:pt idx="7" formatCode="0%">
                  <c:v>0.96875</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4-1307-4C6D-BD1A-FBD5C477F54F}"/>
            </c:ext>
          </c:extLst>
        </c:ser>
        <c:ser>
          <c:idx val="4"/>
          <c:order val="5"/>
          <c:tx>
            <c:strRef>
              <c:f>Alder!$AA$780</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Alder!$AB$780:$AQ$780</c:f>
              <c:numCache>
                <c:formatCode>General</c:formatCode>
                <c:ptCount val="16"/>
                <c:pt idx="2" formatCode="0%">
                  <c:v>0</c:v>
                </c:pt>
                <c:pt idx="3" formatCode="0%">
                  <c:v>0</c:v>
                </c:pt>
                <c:pt idx="4" formatCode="0%">
                  <c:v>0</c:v>
                </c:pt>
                <c:pt idx="5" formatCode="0%">
                  <c:v>0</c:v>
                </c:pt>
                <c:pt idx="6" formatCode="0%">
                  <c:v>8.3333333333333329E-2</c:v>
                </c:pt>
                <c:pt idx="7" formatCode="0%">
                  <c:v>0.91666666666666663</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5-1307-4C6D-BD1A-FBD5C477F54F}"/>
            </c:ext>
          </c:extLst>
        </c:ser>
        <c:ser>
          <c:idx val="5"/>
          <c:order val="6"/>
          <c:tx>
            <c:strRef>
              <c:f>Alder!$AA$781</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Alder!$AB$781:$AQ$781</c:f>
              <c:numCache>
                <c:formatCode>0%</c:formatCode>
                <c:ptCount val="16"/>
                <c:pt idx="1">
                  <c:v>0</c:v>
                </c:pt>
                <c:pt idx="2">
                  <c:v>0</c:v>
                </c:pt>
                <c:pt idx="3">
                  <c:v>0</c:v>
                </c:pt>
                <c:pt idx="4">
                  <c:v>0</c:v>
                </c:pt>
                <c:pt idx="5">
                  <c:v>0</c:v>
                </c:pt>
                <c:pt idx="6">
                  <c:v>4.6875E-2</c:v>
                </c:pt>
                <c:pt idx="7">
                  <c:v>0.94270833333333337</c:v>
                </c:pt>
                <c:pt idx="8">
                  <c:v>1.0416666666666666E-2</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6-1307-4C6D-BD1A-FBD5C477F54F}"/>
            </c:ext>
          </c:extLst>
        </c:ser>
        <c:ser>
          <c:idx val="6"/>
          <c:order val="7"/>
          <c:tx>
            <c:strRef>
              <c:f>Alder!$AA$782</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Alder!$AB$782:$AQ$782</c:f>
              <c:numCache>
                <c:formatCode>0%</c:formatCode>
                <c:ptCount val="16"/>
                <c:pt idx="0">
                  <c:v>0</c:v>
                </c:pt>
                <c:pt idx="1">
                  <c:v>0</c:v>
                </c:pt>
                <c:pt idx="2">
                  <c:v>0</c:v>
                </c:pt>
                <c:pt idx="3">
                  <c:v>0</c:v>
                </c:pt>
                <c:pt idx="4">
                  <c:v>0</c:v>
                </c:pt>
                <c:pt idx="5">
                  <c:v>0</c:v>
                </c:pt>
                <c:pt idx="6">
                  <c:v>8.9285714285714281E-3</c:v>
                </c:pt>
                <c:pt idx="7">
                  <c:v>0.9553571428571429</c:v>
                </c:pt>
                <c:pt idx="8">
                  <c:v>3.5714285714285712E-2</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7-1307-4C6D-BD1A-FBD5C477F54F}"/>
            </c:ext>
          </c:extLst>
        </c:ser>
        <c:ser>
          <c:idx val="7"/>
          <c:order val="8"/>
          <c:tx>
            <c:strRef>
              <c:f>Alder!$AA$783</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Alder!$AB$783:$AQ$783</c:f>
              <c:numCache>
                <c:formatCode>0%</c:formatCode>
                <c:ptCount val="16"/>
                <c:pt idx="0">
                  <c:v>0</c:v>
                </c:pt>
                <c:pt idx="1">
                  <c:v>0</c:v>
                </c:pt>
                <c:pt idx="2">
                  <c:v>0</c:v>
                </c:pt>
                <c:pt idx="3">
                  <c:v>0</c:v>
                </c:pt>
                <c:pt idx="4">
                  <c:v>0</c:v>
                </c:pt>
                <c:pt idx="5">
                  <c:v>0</c:v>
                </c:pt>
                <c:pt idx="6">
                  <c:v>0.11666666666666667</c:v>
                </c:pt>
                <c:pt idx="7">
                  <c:v>0.75</c:v>
                </c:pt>
                <c:pt idx="8">
                  <c:v>0.13333333333333333</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8-1307-4C6D-BD1A-FBD5C477F54F}"/>
            </c:ext>
          </c:extLst>
        </c:ser>
        <c:ser>
          <c:idx val="8"/>
          <c:order val="9"/>
          <c:tx>
            <c:strRef>
              <c:f>Alder!$AA$784</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Alder!$AB$784:$AQ$784</c:f>
              <c:numCache>
                <c:formatCode>0%</c:formatCode>
                <c:ptCount val="16"/>
                <c:pt idx="0">
                  <c:v>0</c:v>
                </c:pt>
                <c:pt idx="1">
                  <c:v>0</c:v>
                </c:pt>
                <c:pt idx="2">
                  <c:v>0</c:v>
                </c:pt>
                <c:pt idx="3">
                  <c:v>1.1494252873563218E-2</c:v>
                </c:pt>
                <c:pt idx="4">
                  <c:v>0</c:v>
                </c:pt>
                <c:pt idx="5">
                  <c:v>3.4482758620689655E-2</c:v>
                </c:pt>
                <c:pt idx="6">
                  <c:v>0.13793103448275862</c:v>
                </c:pt>
                <c:pt idx="7">
                  <c:v>0.74712643678160917</c:v>
                </c:pt>
                <c:pt idx="8">
                  <c:v>4.5977011494252873E-2</c:v>
                </c:pt>
                <c:pt idx="9">
                  <c:v>2.2988505747126436E-2</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9-1307-4C6D-BD1A-FBD5C477F54F}"/>
            </c:ext>
          </c:extLst>
        </c:ser>
        <c:ser>
          <c:idx val="9"/>
          <c:order val="10"/>
          <c:tx>
            <c:strRef>
              <c:f>Alder!$AA$785</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Alder!$AB$785:$AQ$785</c:f>
              <c:numCache>
                <c:formatCode>0%</c:formatCode>
                <c:ptCount val="16"/>
                <c:pt idx="0">
                  <c:v>0</c:v>
                </c:pt>
                <c:pt idx="1">
                  <c:v>0</c:v>
                </c:pt>
                <c:pt idx="2">
                  <c:v>0</c:v>
                </c:pt>
                <c:pt idx="3">
                  <c:v>0</c:v>
                </c:pt>
                <c:pt idx="4">
                  <c:v>0</c:v>
                </c:pt>
                <c:pt idx="5">
                  <c:v>4.1666666666666664E-2</c:v>
                </c:pt>
                <c:pt idx="6">
                  <c:v>0.1875</c:v>
                </c:pt>
                <c:pt idx="7">
                  <c:v>0.66666666666666663</c:v>
                </c:pt>
                <c:pt idx="8">
                  <c:v>6.25E-2</c:v>
                </c:pt>
                <c:pt idx="9">
                  <c:v>4.1666666666666664E-2</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A-1307-4C6D-BD1A-FBD5C477F54F}"/>
            </c:ext>
          </c:extLst>
        </c:ser>
        <c:ser>
          <c:idx val="10"/>
          <c:order val="11"/>
          <c:tx>
            <c:strRef>
              <c:f>Alder!$AA$786</c:f>
              <c:strCache>
                <c:ptCount val="1"/>
                <c:pt idx="0">
                  <c:v>11</c:v>
                </c:pt>
              </c:strCache>
            </c:strRef>
          </c:tx>
          <c:spPr>
            <a:ln w="12700">
              <a:solidFill>
                <a:srgbClr val="008000"/>
              </a:solidFill>
              <a:prstDash val="solid"/>
            </a:ln>
          </c:spPr>
          <c:marker>
            <c:symbol val="square"/>
            <c:size val="5"/>
            <c:spPr>
              <a:solidFill>
                <a:srgbClr val="008000"/>
              </a:solidFill>
              <a:ln>
                <a:solidFill>
                  <a:srgbClr val="00800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Alder!$AB$786:$AQ$786</c:f>
              <c:numCache>
                <c:formatCode>0%</c:formatCode>
                <c:ptCount val="16"/>
                <c:pt idx="0">
                  <c:v>0</c:v>
                </c:pt>
                <c:pt idx="1">
                  <c:v>0</c:v>
                </c:pt>
                <c:pt idx="2">
                  <c:v>0</c:v>
                </c:pt>
                <c:pt idx="3">
                  <c:v>0</c:v>
                </c:pt>
                <c:pt idx="4">
                  <c:v>3.7037037037037035E-2</c:v>
                </c:pt>
                <c:pt idx="5">
                  <c:v>7.407407407407407E-2</c:v>
                </c:pt>
                <c:pt idx="6">
                  <c:v>0.22222222222222221</c:v>
                </c:pt>
                <c:pt idx="7">
                  <c:v>0.53703703703703709</c:v>
                </c:pt>
                <c:pt idx="8">
                  <c:v>0.1111111111111111</c:v>
                </c:pt>
                <c:pt idx="9">
                  <c:v>0</c:v>
                </c:pt>
                <c:pt idx="10">
                  <c:v>1.8518518518518517E-2</c:v>
                </c:pt>
                <c:pt idx="11">
                  <c:v>0</c:v>
                </c:pt>
                <c:pt idx="12">
                  <c:v>0</c:v>
                </c:pt>
                <c:pt idx="13">
                  <c:v>0</c:v>
                </c:pt>
                <c:pt idx="14">
                  <c:v>0</c:v>
                </c:pt>
                <c:pt idx="15">
                  <c:v>0</c:v>
                </c:pt>
              </c:numCache>
            </c:numRef>
          </c:val>
          <c:smooth val="0"/>
          <c:extLst>
            <c:ext xmlns:c16="http://schemas.microsoft.com/office/drawing/2014/chart" uri="{C3380CC4-5D6E-409C-BE32-E72D297353CC}">
              <c16:uniqueId val="{0000000B-1307-4C6D-BD1A-FBD5C477F54F}"/>
            </c:ext>
          </c:extLst>
        </c:ser>
        <c:ser>
          <c:idx val="11"/>
          <c:order val="12"/>
          <c:tx>
            <c:strRef>
              <c:f>Alder!$AA$787</c:f>
              <c:strCache>
                <c:ptCount val="1"/>
                <c:pt idx="0">
                  <c:v>12</c:v>
                </c:pt>
              </c:strCache>
            </c:strRef>
          </c:tx>
          <c:spPr>
            <a:ln w="12700">
              <a:solidFill>
                <a:srgbClr val="0000FF"/>
              </a:solidFill>
              <a:prstDash val="solid"/>
            </a:ln>
          </c:spPr>
          <c:marker>
            <c:symbol val="triangle"/>
            <c:size val="5"/>
            <c:spPr>
              <a:solidFill>
                <a:srgbClr val="0000FF"/>
              </a:solidFill>
              <a:ln>
                <a:solidFill>
                  <a:srgbClr val="0000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Alder!$AB$787:$AQ$787</c:f>
              <c:numCache>
                <c:formatCode>0%</c:formatCode>
                <c:ptCount val="16"/>
                <c:pt idx="0">
                  <c:v>0</c:v>
                </c:pt>
                <c:pt idx="1">
                  <c:v>0</c:v>
                </c:pt>
                <c:pt idx="2">
                  <c:v>0</c:v>
                </c:pt>
                <c:pt idx="3">
                  <c:v>0</c:v>
                </c:pt>
                <c:pt idx="4">
                  <c:v>0.125</c:v>
                </c:pt>
                <c:pt idx="5">
                  <c:v>0.125</c:v>
                </c:pt>
                <c:pt idx="6">
                  <c:v>0.25</c:v>
                </c:pt>
                <c:pt idx="7">
                  <c:v>0.5</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C-1307-4C6D-BD1A-FBD5C477F54F}"/>
            </c:ext>
          </c:extLst>
        </c:ser>
        <c:ser>
          <c:idx val="12"/>
          <c:order val="13"/>
          <c:tx>
            <c:strRef>
              <c:f>Alder!$AA$788</c:f>
              <c:strCache>
                <c:ptCount val="1"/>
                <c:pt idx="0">
                  <c:v>13</c:v>
                </c:pt>
              </c:strCache>
            </c:strRef>
          </c:tx>
          <c:spPr>
            <a:ln w="12700">
              <a:solidFill>
                <a:srgbClr val="FF0000"/>
              </a:solidFill>
              <a:prstDash val="solid"/>
            </a:ln>
          </c:spPr>
          <c:marker>
            <c:symbol val="x"/>
            <c:size val="5"/>
            <c:spPr>
              <a:noFill/>
              <a:ln>
                <a:solidFill>
                  <a:srgbClr val="FF0000"/>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Alder!$AB$788:$AQ$788</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D-1307-4C6D-BD1A-FBD5C477F54F}"/>
            </c:ext>
          </c:extLst>
        </c:ser>
        <c:ser>
          <c:idx val="14"/>
          <c:order val="14"/>
          <c:tx>
            <c:strRef>
              <c:f>Alder!$AA$789</c:f>
              <c:strCache>
                <c:ptCount val="1"/>
                <c:pt idx="0">
                  <c:v>14</c:v>
                </c:pt>
              </c:strCache>
            </c:strRef>
          </c:tx>
          <c:spPr>
            <a:ln w="12700">
              <a:solidFill>
                <a:srgbClr val="CC99FF"/>
              </a:solidFill>
              <a:prstDash val="solid"/>
            </a:ln>
          </c:spPr>
          <c:marker>
            <c:symbol val="circle"/>
            <c:size val="5"/>
            <c:spPr>
              <a:solidFill>
                <a:srgbClr val="CC99FF"/>
              </a:solidFill>
              <a:ln>
                <a:solidFill>
                  <a:srgbClr val="CC99FF"/>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Alder!$AB$789:$AQ$789</c:f>
              <c:numCache>
                <c:formatCode>0%</c:formatCode>
                <c:ptCount val="16"/>
                <c:pt idx="0">
                  <c:v>0</c:v>
                </c:pt>
                <c:pt idx="1">
                  <c:v>0</c:v>
                </c:pt>
                <c:pt idx="2">
                  <c:v>0</c:v>
                </c:pt>
                <c:pt idx="3">
                  <c:v>0</c:v>
                </c:pt>
                <c:pt idx="4">
                  <c:v>0</c:v>
                </c:pt>
                <c:pt idx="5">
                  <c:v>0</c:v>
                </c:pt>
                <c:pt idx="6">
                  <c:v>0.25</c:v>
                </c:pt>
                <c:pt idx="7">
                  <c:v>0.75</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E-1307-4C6D-BD1A-FBD5C477F54F}"/>
            </c:ext>
          </c:extLst>
        </c:ser>
        <c:ser>
          <c:idx val="13"/>
          <c:order val="15"/>
          <c:tx>
            <c:strRef>
              <c:f>Alder!$AA$790</c:f>
              <c:strCache>
                <c:ptCount val="1"/>
                <c:pt idx="0">
                  <c:v>15</c:v>
                </c:pt>
              </c:strCache>
            </c:strRef>
          </c:tx>
          <c:spPr>
            <a:ln w="12700">
              <a:solidFill>
                <a:srgbClr val="FF99CC"/>
              </a:solidFill>
              <a:prstDash val="solid"/>
            </a:ln>
          </c:spPr>
          <c:marker>
            <c:symbol val="star"/>
            <c:size val="5"/>
            <c:spPr>
              <a:noFill/>
              <a:ln>
                <a:solidFill>
                  <a:srgbClr val="CC9CCC"/>
                </a:solidFill>
                <a:prstDash val="solid"/>
              </a:ln>
            </c:spPr>
          </c:marker>
          <c:cat>
            <c:numRef>
              <c:f>Alder!$AB$774:$AQ$774</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Alder!$AB$790:$AQ$790</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F-1307-4C6D-BD1A-FBD5C477F54F}"/>
            </c:ext>
          </c:extLst>
        </c:ser>
        <c:dLbls>
          <c:showLegendKey val="0"/>
          <c:showVal val="0"/>
          <c:showCatName val="0"/>
          <c:showSerName val="0"/>
          <c:showPercent val="0"/>
          <c:showBubbleSize val="0"/>
        </c:dLbls>
        <c:marker val="1"/>
        <c:smooth val="0"/>
        <c:axId val="121681792"/>
        <c:axId val="121683328"/>
      </c:lineChart>
      <c:catAx>
        <c:axId val="121681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125" b="0" i="0" u="none" strike="noStrike" baseline="0">
                <a:solidFill>
                  <a:srgbClr val="000000"/>
                </a:solidFill>
                <a:latin typeface="Arial"/>
                <a:ea typeface="Arial"/>
                <a:cs typeface="Arial"/>
              </a:defRPr>
            </a:pPr>
            <a:endParaRPr lang="nb-NO"/>
          </a:p>
        </c:txPr>
        <c:crossAx val="121683328"/>
        <c:crosses val="autoZero"/>
        <c:auto val="1"/>
        <c:lblAlgn val="ctr"/>
        <c:lblOffset val="100"/>
        <c:tickLblSkip val="1"/>
        <c:tickMarkSkip val="1"/>
        <c:noMultiLvlLbl val="0"/>
      </c:catAx>
      <c:valAx>
        <c:axId val="121683328"/>
        <c:scaling>
          <c:orientation val="minMax"/>
          <c:max val="1"/>
        </c:scaling>
        <c:delete val="0"/>
        <c:axPos val="l"/>
        <c:majorGridlines>
          <c:spPr>
            <a:ln w="3175">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1681792"/>
        <c:crosses val="autoZero"/>
        <c:crossBetween val="between"/>
        <c:majorUnit val="0.1"/>
      </c:valAx>
      <c:spPr>
        <a:noFill/>
        <a:ln w="25400">
          <a:noFill/>
        </a:ln>
      </c:spPr>
    </c:plotArea>
    <c:legend>
      <c:legendPos val="r"/>
      <c:layout>
        <c:manualLayout>
          <c:xMode val="edge"/>
          <c:yMode val="edge"/>
          <c:x val="0.91983222033954615"/>
          <c:y val="0.29444488188976392"/>
          <c:w val="7.5949477834258108E-2"/>
          <c:h val="0.7013899095946341"/>
        </c:manualLayout>
      </c:layout>
      <c:overlay val="0"/>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190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152542372881353E-2"/>
          <c:y val="3.8112522686025406E-2"/>
          <c:w val="0.8951271186440678"/>
          <c:h val="0.81669691470054462"/>
        </c:manualLayout>
      </c:layout>
      <c:lineChart>
        <c:grouping val="standard"/>
        <c:varyColors val="0"/>
        <c:ser>
          <c:idx val="9"/>
          <c:order val="0"/>
          <c:tx>
            <c:strRef>
              <c:f>Alder!$G$271</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Alder!$H$271:$P$271</c:f>
              <c:numCache>
                <c:formatCode>0.0</c:formatCode>
                <c:ptCount val="9"/>
                <c:pt idx="0">
                  <c:v>90.5</c:v>
                </c:pt>
                <c:pt idx="1">
                  <c:v>91.333333333333329</c:v>
                </c:pt>
                <c:pt idx="2">
                  <c:v>91.111111111111114</c:v>
                </c:pt>
                <c:pt idx="3">
                  <c:v>91.428571428571431</c:v>
                </c:pt>
                <c:pt idx="4">
                  <c:v>93.714285714285708</c:v>
                </c:pt>
                <c:pt idx="5">
                  <c:v>87.714285714285708</c:v>
                </c:pt>
                <c:pt idx="6">
                  <c:v>86.666666666666671</c:v>
                </c:pt>
                <c:pt idx="7">
                  <c:v>96</c:v>
                </c:pt>
                <c:pt idx="8">
                  <c:v>90.836734693877546</c:v>
                </c:pt>
              </c:numCache>
            </c:numRef>
          </c:val>
          <c:smooth val="0"/>
          <c:extLst>
            <c:ext xmlns:c16="http://schemas.microsoft.com/office/drawing/2014/chart" uri="{C3380CC4-5D6E-409C-BE32-E72D297353CC}">
              <c16:uniqueId val="{00000000-B50A-4513-9810-2BDBF1B21299}"/>
            </c:ext>
          </c:extLst>
        </c:ser>
        <c:ser>
          <c:idx val="8"/>
          <c:order val="1"/>
          <c:tx>
            <c:strRef>
              <c:f>Alder!$G$270</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Alder!$H$270:$P$270</c:f>
              <c:numCache>
                <c:formatCode>0.0</c:formatCode>
                <c:ptCount val="9"/>
                <c:pt idx="0">
                  <c:v>82.384615384615387</c:v>
                </c:pt>
                <c:pt idx="1">
                  <c:v>84.86666666666666</c:v>
                </c:pt>
                <c:pt idx="2">
                  <c:v>83.916666666666671</c:v>
                </c:pt>
                <c:pt idx="3">
                  <c:v>85.8</c:v>
                </c:pt>
                <c:pt idx="4">
                  <c:v>80.5</c:v>
                </c:pt>
                <c:pt idx="5">
                  <c:v>83.384615384615387</c:v>
                </c:pt>
                <c:pt idx="6">
                  <c:v>81.2</c:v>
                </c:pt>
                <c:pt idx="7">
                  <c:v>86.142857142857139</c:v>
                </c:pt>
                <c:pt idx="8">
                  <c:v>83.736842105263165</c:v>
                </c:pt>
              </c:numCache>
            </c:numRef>
          </c:val>
          <c:smooth val="0"/>
          <c:extLst>
            <c:ext xmlns:c16="http://schemas.microsoft.com/office/drawing/2014/chart" uri="{C3380CC4-5D6E-409C-BE32-E72D297353CC}">
              <c16:uniqueId val="{00000001-B50A-4513-9810-2BDBF1B21299}"/>
            </c:ext>
          </c:extLst>
        </c:ser>
        <c:ser>
          <c:idx val="7"/>
          <c:order val="2"/>
          <c:tx>
            <c:strRef>
              <c:f>Alder!$G$269</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Alder!$H$269:$P$269</c:f>
              <c:numCache>
                <c:formatCode>0.0</c:formatCode>
                <c:ptCount val="9"/>
                <c:pt idx="0">
                  <c:v>81.583333333333329</c:v>
                </c:pt>
                <c:pt idx="1">
                  <c:v>84.63636363636364</c:v>
                </c:pt>
                <c:pt idx="2">
                  <c:v>79.769230769230774</c:v>
                </c:pt>
                <c:pt idx="3">
                  <c:v>82.588235294117652</c:v>
                </c:pt>
                <c:pt idx="4">
                  <c:v>84.86666666666666</c:v>
                </c:pt>
                <c:pt idx="5">
                  <c:v>85.454545454545453</c:v>
                </c:pt>
                <c:pt idx="6">
                  <c:v>83.2</c:v>
                </c:pt>
                <c:pt idx="7">
                  <c:v>83</c:v>
                </c:pt>
                <c:pt idx="8">
                  <c:v>83.090909090909093</c:v>
                </c:pt>
              </c:numCache>
            </c:numRef>
          </c:val>
          <c:smooth val="0"/>
          <c:extLst>
            <c:ext xmlns:c16="http://schemas.microsoft.com/office/drawing/2014/chart" uri="{C3380CC4-5D6E-409C-BE32-E72D297353CC}">
              <c16:uniqueId val="{00000002-B50A-4513-9810-2BDBF1B21299}"/>
            </c:ext>
          </c:extLst>
        </c:ser>
        <c:ser>
          <c:idx val="6"/>
          <c:order val="3"/>
          <c:tx>
            <c:strRef>
              <c:f>Alder!$G$268</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Alder!$H$268:$P$268</c:f>
              <c:numCache>
                <c:formatCode>0.0</c:formatCode>
                <c:ptCount val="9"/>
                <c:pt idx="0">
                  <c:v>66.615384615384613</c:v>
                </c:pt>
                <c:pt idx="1">
                  <c:v>69.333333333333329</c:v>
                </c:pt>
                <c:pt idx="2">
                  <c:v>67.07692307692308</c:v>
                </c:pt>
                <c:pt idx="3">
                  <c:v>72.111111111111114</c:v>
                </c:pt>
                <c:pt idx="4">
                  <c:v>69.294117647058826</c:v>
                </c:pt>
                <c:pt idx="5">
                  <c:v>70.882352941176464</c:v>
                </c:pt>
                <c:pt idx="6">
                  <c:v>66.857142857142861</c:v>
                </c:pt>
                <c:pt idx="7">
                  <c:v>69.5625</c:v>
                </c:pt>
                <c:pt idx="8">
                  <c:v>69.174603174603178</c:v>
                </c:pt>
              </c:numCache>
            </c:numRef>
          </c:val>
          <c:smooth val="0"/>
          <c:extLst>
            <c:ext xmlns:c16="http://schemas.microsoft.com/office/drawing/2014/chart" uri="{C3380CC4-5D6E-409C-BE32-E72D297353CC}">
              <c16:uniqueId val="{00000003-B50A-4513-9810-2BDBF1B21299}"/>
            </c:ext>
          </c:extLst>
        </c:ser>
        <c:ser>
          <c:idx val="5"/>
          <c:order val="4"/>
          <c:tx>
            <c:strRef>
              <c:f>Alder!$G$267</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Alder!$H$267:$P$267</c:f>
              <c:numCache>
                <c:formatCode>0.0</c:formatCode>
                <c:ptCount val="9"/>
                <c:pt idx="0">
                  <c:v>62.695652173913047</c:v>
                </c:pt>
                <c:pt idx="1">
                  <c:v>63.043478260869563</c:v>
                </c:pt>
                <c:pt idx="2">
                  <c:v>62.666666666666664</c:v>
                </c:pt>
                <c:pt idx="3">
                  <c:v>62.19047619047619</c:v>
                </c:pt>
                <c:pt idx="4">
                  <c:v>63.136363636363633</c:v>
                </c:pt>
                <c:pt idx="5">
                  <c:v>62.666666666666664</c:v>
                </c:pt>
                <c:pt idx="6">
                  <c:v>61.285714285714285</c:v>
                </c:pt>
                <c:pt idx="7">
                  <c:v>62.666666666666664</c:v>
                </c:pt>
                <c:pt idx="8">
                  <c:v>62.560439560439562</c:v>
                </c:pt>
              </c:numCache>
            </c:numRef>
          </c:val>
          <c:smooth val="0"/>
          <c:extLst>
            <c:ext xmlns:c16="http://schemas.microsoft.com/office/drawing/2014/chart" uri="{C3380CC4-5D6E-409C-BE32-E72D297353CC}">
              <c16:uniqueId val="{00000004-B50A-4513-9810-2BDBF1B21299}"/>
            </c:ext>
          </c:extLst>
        </c:ser>
        <c:ser>
          <c:idx val="4"/>
          <c:order val="5"/>
          <c:tx>
            <c:strRef>
              <c:f>Alder!$G$266</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Alder!$H$266:$P$266</c:f>
              <c:numCache>
                <c:formatCode>0.0</c:formatCode>
                <c:ptCount val="9"/>
                <c:pt idx="0">
                  <c:v>63.3</c:v>
                </c:pt>
                <c:pt idx="1">
                  <c:v>60.1</c:v>
                </c:pt>
                <c:pt idx="2">
                  <c:v>60.875</c:v>
                </c:pt>
                <c:pt idx="3">
                  <c:v>62.333333333333336</c:v>
                </c:pt>
                <c:pt idx="4">
                  <c:v>59.444444444444443</c:v>
                </c:pt>
                <c:pt idx="5">
                  <c:v>61.75</c:v>
                </c:pt>
                <c:pt idx="6">
                  <c:v>63.636363636363633</c:v>
                </c:pt>
                <c:pt idx="7">
                  <c:v>61.75</c:v>
                </c:pt>
                <c:pt idx="8">
                  <c:v>61.736842105263158</c:v>
                </c:pt>
              </c:numCache>
            </c:numRef>
          </c:val>
          <c:smooth val="0"/>
          <c:extLst>
            <c:ext xmlns:c16="http://schemas.microsoft.com/office/drawing/2014/chart" uri="{C3380CC4-5D6E-409C-BE32-E72D297353CC}">
              <c16:uniqueId val="{00000005-B50A-4513-9810-2BDBF1B21299}"/>
            </c:ext>
          </c:extLst>
        </c:ser>
        <c:ser>
          <c:idx val="3"/>
          <c:order val="6"/>
          <c:tx>
            <c:strRef>
              <c:f>Alder!$G$265</c:f>
              <c:strCache>
                <c:ptCount val="1"/>
                <c:pt idx="0">
                  <c:v>4</c:v>
                </c:pt>
              </c:strCache>
            </c:strRef>
          </c:tx>
          <c:spPr>
            <a:ln w="12700">
              <a:solidFill>
                <a:srgbClr val="000000"/>
              </a:solidFill>
              <a:prstDash val="solid"/>
            </a:ln>
          </c:spPr>
          <c:marker>
            <c:symbol val="x"/>
            <c:size val="5"/>
            <c:spPr>
              <a:noFill/>
              <a:ln>
                <a:solidFill>
                  <a:srgbClr val="00000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Alder!$H$265:$P$265</c:f>
              <c:numCache>
                <c:formatCode>0.0</c:formatCode>
                <c:ptCount val="9"/>
                <c:pt idx="0">
                  <c:v>55</c:v>
                </c:pt>
                <c:pt idx="1">
                  <c:v>54.375</c:v>
                </c:pt>
                <c:pt idx="2">
                  <c:v>55</c:v>
                </c:pt>
                <c:pt idx="3">
                  <c:v>55.285714285714285</c:v>
                </c:pt>
                <c:pt idx="4">
                  <c:v>56</c:v>
                </c:pt>
                <c:pt idx="5">
                  <c:v>54.222222222222221</c:v>
                </c:pt>
                <c:pt idx="6">
                  <c:v>52.666666666666664</c:v>
                </c:pt>
                <c:pt idx="7">
                  <c:v>52.7</c:v>
                </c:pt>
                <c:pt idx="8">
                  <c:v>54.357142857142854</c:v>
                </c:pt>
              </c:numCache>
            </c:numRef>
          </c:val>
          <c:smooth val="0"/>
          <c:extLst>
            <c:ext xmlns:c16="http://schemas.microsoft.com/office/drawing/2014/chart" uri="{C3380CC4-5D6E-409C-BE32-E72D297353CC}">
              <c16:uniqueId val="{00000006-B50A-4513-9810-2BDBF1B21299}"/>
            </c:ext>
          </c:extLst>
        </c:ser>
        <c:ser>
          <c:idx val="2"/>
          <c:order val="7"/>
          <c:tx>
            <c:strRef>
              <c:f>Alder!$G$264</c:f>
              <c:strCache>
                <c:ptCount val="1"/>
                <c:pt idx="0">
                  <c:v>3</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Alder!$H$264:$P$264</c:f>
              <c:numCache>
                <c:formatCode>0.0</c:formatCode>
                <c:ptCount val="9"/>
                <c:pt idx="0">
                  <c:v>39.666666666666664</c:v>
                </c:pt>
                <c:pt idx="1">
                  <c:v>39.666666666666664</c:v>
                </c:pt>
                <c:pt idx="2">
                  <c:v>39.666666666666664</c:v>
                </c:pt>
                <c:pt idx="3">
                  <c:v>41.75</c:v>
                </c:pt>
                <c:pt idx="4">
                  <c:v>44.25</c:v>
                </c:pt>
                <c:pt idx="5">
                  <c:v>39.666666666666664</c:v>
                </c:pt>
                <c:pt idx="6">
                  <c:v>40</c:v>
                </c:pt>
                <c:pt idx="7">
                  <c:v>40</c:v>
                </c:pt>
                <c:pt idx="8">
                  <c:v>40.833333333333336</c:v>
                </c:pt>
              </c:numCache>
            </c:numRef>
          </c:val>
          <c:smooth val="0"/>
          <c:extLst>
            <c:ext xmlns:c16="http://schemas.microsoft.com/office/drawing/2014/chart" uri="{C3380CC4-5D6E-409C-BE32-E72D297353CC}">
              <c16:uniqueId val="{00000007-B50A-4513-9810-2BDBF1B21299}"/>
            </c:ext>
          </c:extLst>
        </c:ser>
        <c:ser>
          <c:idx val="1"/>
          <c:order val="8"/>
          <c:tx>
            <c:strRef>
              <c:f>Alder!$G$263</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Alder!$H$263:$P$263</c:f>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8-B50A-4513-9810-2BDBF1B21299}"/>
            </c:ext>
          </c:extLst>
        </c:ser>
        <c:ser>
          <c:idx val="0"/>
          <c:order val="9"/>
          <c:tx>
            <c:strRef>
              <c:f>Alder!$G$262</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Alder!$H$262:$P$262</c:f>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9-B50A-4513-9810-2BDBF1B21299}"/>
            </c:ext>
          </c:extLst>
        </c:ser>
        <c:ser>
          <c:idx val="13"/>
          <c:order val="10"/>
          <c:tx>
            <c:strRef>
              <c:f>Alder!$G$261</c:f>
              <c:strCache>
                <c:ptCount val="1"/>
                <c:pt idx="0">
                  <c:v>0</c:v>
                </c:pt>
              </c:strCache>
            </c:strRef>
          </c:tx>
          <c:spPr>
            <a:ln w="12700">
              <a:solidFill>
                <a:srgbClr val="FF99CC"/>
              </a:solidFill>
              <a:prstDash val="solid"/>
            </a:ln>
          </c:spPr>
          <c:marker>
            <c:symbol val="star"/>
            <c:size val="5"/>
            <c:spPr>
              <a:noFill/>
              <a:ln>
                <a:solidFill>
                  <a:srgbClr val="CC9CCC"/>
                </a:solidFill>
                <a:prstDash val="solid"/>
              </a:ln>
            </c:spPr>
          </c:marker>
          <c:cat>
            <c:strRef>
              <c:f>Alder!$H$260:$P$260</c:f>
              <c:strCache>
                <c:ptCount val="9"/>
                <c:pt idx="0">
                  <c:v>1</c:v>
                </c:pt>
                <c:pt idx="1">
                  <c:v>2</c:v>
                </c:pt>
                <c:pt idx="2">
                  <c:v>3</c:v>
                </c:pt>
                <c:pt idx="3">
                  <c:v>4</c:v>
                </c:pt>
                <c:pt idx="4">
                  <c:v>5</c:v>
                </c:pt>
                <c:pt idx="5">
                  <c:v>6</c:v>
                </c:pt>
                <c:pt idx="6">
                  <c:v>7</c:v>
                </c:pt>
                <c:pt idx="7">
                  <c:v>8</c:v>
                </c:pt>
                <c:pt idx="8">
                  <c:v>ALL</c:v>
                </c:pt>
              </c:strCache>
            </c:strRef>
          </c:cat>
          <c:val>
            <c:numRef>
              <c:f>Alder!$H$261:$P$261</c:f>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A-B50A-4513-9810-2BDBF1B21299}"/>
            </c:ext>
          </c:extLst>
        </c:ser>
        <c:dLbls>
          <c:showLegendKey val="0"/>
          <c:showVal val="0"/>
          <c:showCatName val="0"/>
          <c:showSerName val="0"/>
          <c:showPercent val="0"/>
          <c:showBubbleSize val="0"/>
        </c:dLbls>
        <c:marker val="1"/>
        <c:smooth val="0"/>
        <c:axId val="121981952"/>
        <c:axId val="122004608"/>
      </c:lineChart>
      <c:catAx>
        <c:axId val="121981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200" b="1" i="0" u="none" strike="noStrike" baseline="0">
                <a:solidFill>
                  <a:srgbClr val="000000"/>
                </a:solidFill>
                <a:latin typeface="Arial"/>
                <a:ea typeface="Arial"/>
                <a:cs typeface="Arial"/>
              </a:defRPr>
            </a:pPr>
            <a:endParaRPr lang="nb-NO"/>
          </a:p>
        </c:txPr>
        <c:crossAx val="122004608"/>
        <c:crosses val="autoZero"/>
        <c:auto val="1"/>
        <c:lblAlgn val="ctr"/>
        <c:lblOffset val="100"/>
        <c:tickLblSkip val="1"/>
        <c:tickMarkSkip val="1"/>
        <c:noMultiLvlLbl val="0"/>
      </c:catAx>
      <c:valAx>
        <c:axId val="122004608"/>
        <c:scaling>
          <c:orientation val="minMax"/>
        </c:scaling>
        <c:delete val="0"/>
        <c:axPos val="l"/>
        <c:majorGridlines>
          <c:spPr>
            <a:ln w="3175">
              <a:solidFill>
                <a:srgbClr val="000000"/>
              </a:solidFill>
              <a:prstDash val="sysDash"/>
            </a:ln>
          </c:spPr>
        </c:majorGridlines>
        <c:title>
          <c:tx>
            <c:rich>
              <a:bodyPr/>
              <a:lstStyle/>
              <a:p>
                <a:pPr>
                  <a:defRPr sz="1425" b="1" i="0" u="none" strike="noStrike" baseline="0">
                    <a:solidFill>
                      <a:srgbClr val="000000"/>
                    </a:solidFill>
                    <a:latin typeface="Arial"/>
                    <a:ea typeface="Arial"/>
                    <a:cs typeface="Arial"/>
                  </a:defRPr>
                </a:pPr>
                <a:r>
                  <a:rPr lang="nb-NO"/>
                  <a:t>Mean length (cm)</a:t>
                </a:r>
              </a:p>
            </c:rich>
          </c:tx>
          <c:layout>
            <c:manualLayout>
              <c:xMode val="edge"/>
              <c:yMode val="edge"/>
              <c:x val="5.2966101694915269E-3"/>
              <c:y val="0.3012704174228676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nb-NO"/>
          </a:p>
        </c:txPr>
        <c:crossAx val="121981952"/>
        <c:crosses val="autoZero"/>
        <c:crossBetween val="between"/>
      </c:valAx>
      <c:spPr>
        <a:noFill/>
        <a:ln w="25400">
          <a:noFill/>
        </a:ln>
      </c:spPr>
    </c:plotArea>
    <c:legend>
      <c:legendPos val="r"/>
      <c:layout>
        <c:manualLayout>
          <c:xMode val="edge"/>
          <c:yMode val="edge"/>
          <c:x val="0.92796610169491511"/>
          <c:y val="0.18693284936479132"/>
          <c:w val="6.7796610169491595E-2"/>
          <c:h val="0.80762250453720508"/>
        </c:manualLayout>
      </c:layout>
      <c:overlay val="0"/>
      <c:spPr>
        <a:solidFill>
          <a:srgbClr val="FFFFFF"/>
        </a:solidFill>
        <a:ln w="3175">
          <a:solidFill>
            <a:srgbClr val="000000"/>
          </a:solidFill>
          <a:prstDash val="solid"/>
        </a:ln>
      </c:spPr>
      <c:txPr>
        <a:bodyPr/>
        <a:lstStyle/>
        <a:p>
          <a:pPr>
            <a:defRPr sz="1085"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25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721997027613646E-2"/>
          <c:y val="0.11528165225166023"/>
          <c:w val="0.90134578487695771"/>
          <c:h val="0.77748091053445278"/>
        </c:manualLayout>
      </c:layout>
      <c:lineChart>
        <c:grouping val="standard"/>
        <c:varyColors val="0"/>
        <c:ser>
          <c:idx val="1"/>
          <c:order val="0"/>
          <c:tx>
            <c:v>STDEV</c:v>
          </c:tx>
          <c:spPr>
            <a:ln w="25400">
              <a:pattFill prst="pct75">
                <a:fgClr>
                  <a:srgbClr val="000000"/>
                </a:fgClr>
                <a:bgClr>
                  <a:srgbClr val="FFFFFF"/>
                </a:bgClr>
              </a:pattFill>
              <a:prstDash val="solid"/>
            </a:ln>
          </c:spPr>
          <c:marker>
            <c:symbol val="square"/>
            <c:size val="6"/>
            <c:spPr>
              <a:noFill/>
              <a:ln>
                <a:solidFill>
                  <a:srgbClr val="000000"/>
                </a:solidFill>
                <a:prstDash val="solid"/>
              </a:ln>
            </c:spPr>
          </c:marker>
          <c:cat>
            <c:numRef>
              <c:f>Alder!$G$311:$G$326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Alder!$Q$311:$Q$326</c:f>
              <c:numCache>
                <c:formatCode>0.000</c:formatCode>
                <c:ptCount val="16"/>
                <c:pt idx="0">
                  <c:v>0</c:v>
                </c:pt>
                <c:pt idx="1">
                  <c:v>0</c:v>
                </c:pt>
                <c:pt idx="2">
                  <c:v>0</c:v>
                </c:pt>
                <c:pt idx="3">
                  <c:v>0.2823298512866399</c:v>
                </c:pt>
                <c:pt idx="4">
                  <c:v>0.17536809360305042</c:v>
                </c:pt>
                <c:pt idx="5">
                  <c:v>0.27832496965309167</c:v>
                </c:pt>
                <c:pt idx="6">
                  <c:v>0.2371823217530801</c:v>
                </c:pt>
                <c:pt idx="7">
                  <c:v>0.21052578659420032</c:v>
                </c:pt>
                <c:pt idx="8">
                  <c:v>0.5018174252567531</c:v>
                </c:pt>
                <c:pt idx="9">
                  <c:v>0.76056226475366751</c:v>
                </c:pt>
                <c:pt idx="10">
                  <c:v>0.76143761007882527</c:v>
                </c:pt>
                <c:pt idx="11">
                  <c:v>1.0246780271865994</c:v>
                </c:pt>
                <c:pt idx="12">
                  <c:v>1.1259916264596033</c:v>
                </c:pt>
                <c:pt idx="13">
                  <c:v>0</c:v>
                </c:pt>
                <c:pt idx="14">
                  <c:v>0.46291004988627571</c:v>
                </c:pt>
                <c:pt idx="15">
                  <c:v>0</c:v>
                </c:pt>
              </c:numCache>
            </c:numRef>
          </c:val>
          <c:smooth val="0"/>
          <c:extLst>
            <c:ext xmlns:c16="http://schemas.microsoft.com/office/drawing/2014/chart" uri="{C3380CC4-5D6E-409C-BE32-E72D297353CC}">
              <c16:uniqueId val="{00000000-8AE6-41BA-8C40-1C21E9A76A97}"/>
            </c:ext>
          </c:extLst>
        </c:ser>
        <c:dLbls>
          <c:showLegendKey val="0"/>
          <c:showVal val="0"/>
          <c:showCatName val="0"/>
          <c:showSerName val="0"/>
          <c:showPercent val="0"/>
          <c:showBubbleSize val="0"/>
        </c:dLbls>
        <c:marker val="1"/>
        <c:smooth val="0"/>
        <c:axId val="122109312"/>
        <c:axId val="122115584"/>
      </c:lineChart>
      <c:lineChart>
        <c:grouping val="standard"/>
        <c:varyColors val="0"/>
        <c:ser>
          <c:idx val="2"/>
          <c:order val="1"/>
          <c:tx>
            <c:v>Agreement (%)</c:v>
          </c:tx>
          <c:spPr>
            <a:ln w="12700">
              <a:solidFill>
                <a:srgbClr val="000000"/>
              </a:solidFill>
              <a:prstDash val="sysDash"/>
            </a:ln>
          </c:spPr>
          <c:marker>
            <c:symbol val="triangle"/>
            <c:size val="6"/>
            <c:spPr>
              <a:solidFill>
                <a:srgbClr val="000000"/>
              </a:solidFill>
              <a:ln>
                <a:solidFill>
                  <a:srgbClr val="000000"/>
                </a:solidFill>
                <a:prstDash val="solid"/>
              </a:ln>
            </c:spPr>
          </c:marker>
          <c:cat>
            <c:numRef>
              <c:f>Alder!$G$311:$G$326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Alder!$P$168:$P$184</c:f>
              <c:numCache>
                <c:formatCode>0%</c:formatCode>
                <c:ptCount val="17"/>
                <c:pt idx="0">
                  <c:v>0</c:v>
                </c:pt>
                <c:pt idx="1">
                  <c:v>0</c:v>
                </c:pt>
                <c:pt idx="2">
                  <c:v>0</c:v>
                </c:pt>
                <c:pt idx="3">
                  <c:v>0.91666666666666663</c:v>
                </c:pt>
                <c:pt idx="4">
                  <c:v>0.96875</c:v>
                </c:pt>
                <c:pt idx="5">
                  <c:v>0.91666666666666663</c:v>
                </c:pt>
                <c:pt idx="6">
                  <c:v>0.94270833333333337</c:v>
                </c:pt>
                <c:pt idx="7">
                  <c:v>0.9553571428571429</c:v>
                </c:pt>
                <c:pt idx="8">
                  <c:v>0.75</c:v>
                </c:pt>
                <c:pt idx="9">
                  <c:v>0.74712643678160917</c:v>
                </c:pt>
                <c:pt idx="10">
                  <c:v>0.66666666666666663</c:v>
                </c:pt>
                <c:pt idx="11">
                  <c:v>0.53703703703703709</c:v>
                </c:pt>
                <c:pt idx="12">
                  <c:v>0.5</c:v>
                </c:pt>
                <c:pt idx="13">
                  <c:v>0</c:v>
                </c:pt>
                <c:pt idx="14">
                  <c:v>0.75</c:v>
                </c:pt>
                <c:pt idx="15">
                  <c:v>0</c:v>
                </c:pt>
                <c:pt idx="16">
                  <c:v>0</c:v>
                </c:pt>
              </c:numCache>
            </c:numRef>
          </c:val>
          <c:smooth val="0"/>
          <c:extLst>
            <c:ext xmlns:c16="http://schemas.microsoft.com/office/drawing/2014/chart" uri="{C3380CC4-5D6E-409C-BE32-E72D297353CC}">
              <c16:uniqueId val="{00000001-8AE6-41BA-8C40-1C21E9A76A97}"/>
            </c:ext>
          </c:extLst>
        </c:ser>
        <c:ser>
          <c:idx val="0"/>
          <c:order val="2"/>
          <c:tx>
            <c:v>CV (%)</c:v>
          </c:tx>
          <c:spPr>
            <a:ln w="38100">
              <a:solidFill>
                <a:srgbClr val="FF0000"/>
              </a:solidFill>
              <a:prstDash val="solid"/>
            </a:ln>
          </c:spPr>
          <c:marker>
            <c:symbol val="circle"/>
            <c:size val="6"/>
            <c:spPr>
              <a:solidFill>
                <a:srgbClr val="FF0000"/>
              </a:solidFill>
              <a:ln>
                <a:solidFill>
                  <a:srgbClr val="FF0000"/>
                </a:solidFill>
                <a:prstDash val="solid"/>
              </a:ln>
            </c:spPr>
          </c:marker>
          <c:cat>
            <c:numRef>
              <c:f>Alder!$G$311:$G$326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Alder!$P$145:$P$161</c:f>
              <c:numCache>
                <c:formatCode>0.0%</c:formatCode>
                <c:ptCount val="17"/>
                <c:pt idx="0">
                  <c:v>0</c:v>
                </c:pt>
                <c:pt idx="1">
                  <c:v>0</c:v>
                </c:pt>
                <c:pt idx="2">
                  <c:v>0</c:v>
                </c:pt>
                <c:pt idx="3">
                  <c:v>4.7477953834489807E-2</c:v>
                </c:pt>
                <c:pt idx="4">
                  <c:v>2.2809896167307983E-2</c:v>
                </c:pt>
                <c:pt idx="5">
                  <c:v>3.1320115878940728E-2</c:v>
                </c:pt>
                <c:pt idx="6">
                  <c:v>2.2855811523090231E-2</c:v>
                </c:pt>
                <c:pt idx="7">
                  <c:v>1.2230259628868976E-2</c:v>
                </c:pt>
                <c:pt idx="8">
                  <c:v>4.4886952151564352E-2</c:v>
                </c:pt>
                <c:pt idx="9">
                  <c:v>7.0762062031388184E-2</c:v>
                </c:pt>
                <c:pt idx="10">
                  <c:v>6.4923876347794673E-2</c:v>
                </c:pt>
                <c:pt idx="11">
                  <c:v>7.6197569006050361E-2</c:v>
                </c:pt>
                <c:pt idx="12">
                  <c:v>0</c:v>
                </c:pt>
                <c:pt idx="13">
                  <c:v>0</c:v>
                </c:pt>
                <c:pt idx="14">
                  <c:v>0</c:v>
                </c:pt>
                <c:pt idx="15">
                  <c:v>0</c:v>
                </c:pt>
                <c:pt idx="16">
                  <c:v>0</c:v>
                </c:pt>
              </c:numCache>
            </c:numRef>
          </c:val>
          <c:smooth val="0"/>
          <c:extLst>
            <c:ext xmlns:c16="http://schemas.microsoft.com/office/drawing/2014/chart" uri="{C3380CC4-5D6E-409C-BE32-E72D297353CC}">
              <c16:uniqueId val="{00000002-8AE6-41BA-8C40-1C21E9A76A97}"/>
            </c:ext>
          </c:extLst>
        </c:ser>
        <c:dLbls>
          <c:showLegendKey val="0"/>
          <c:showVal val="0"/>
          <c:showCatName val="0"/>
          <c:showSerName val="0"/>
          <c:showPercent val="0"/>
          <c:showBubbleSize val="0"/>
        </c:dLbls>
        <c:marker val="1"/>
        <c:smooth val="0"/>
        <c:axId val="122117120"/>
        <c:axId val="122131200"/>
      </c:lineChart>
      <c:catAx>
        <c:axId val="12210931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2115584"/>
        <c:crosses val="autoZero"/>
        <c:auto val="1"/>
        <c:lblAlgn val="ctr"/>
        <c:lblOffset val="100"/>
        <c:tickLblSkip val="1"/>
        <c:tickMarkSkip val="1"/>
        <c:noMultiLvlLbl val="0"/>
      </c:catAx>
      <c:valAx>
        <c:axId val="122115584"/>
        <c:scaling>
          <c:orientation val="minMax"/>
        </c:scaling>
        <c:delete val="0"/>
        <c:axPos val="l"/>
        <c:numFmt formatCode="0.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nb-NO"/>
          </a:p>
        </c:txPr>
        <c:crossAx val="122109312"/>
        <c:crosses val="autoZero"/>
        <c:crossBetween val="between"/>
      </c:valAx>
      <c:catAx>
        <c:axId val="122117120"/>
        <c:scaling>
          <c:orientation val="minMax"/>
        </c:scaling>
        <c:delete val="1"/>
        <c:axPos val="b"/>
        <c:numFmt formatCode="0" sourceLinked="1"/>
        <c:majorTickMark val="out"/>
        <c:minorTickMark val="none"/>
        <c:tickLblPos val="none"/>
        <c:crossAx val="122131200"/>
        <c:crosses val="autoZero"/>
        <c:auto val="1"/>
        <c:lblAlgn val="ctr"/>
        <c:lblOffset val="100"/>
        <c:noMultiLvlLbl val="0"/>
      </c:catAx>
      <c:valAx>
        <c:axId val="122131200"/>
        <c:scaling>
          <c:orientation val="minMax"/>
          <c:max val="1"/>
        </c:scaling>
        <c:delete val="0"/>
        <c:axPos val="r"/>
        <c:numFmt formatCode="0%" sourceLinked="0"/>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nb-NO"/>
          </a:p>
        </c:txPr>
        <c:crossAx val="122117120"/>
        <c:crosses val="max"/>
        <c:crossBetween val="between"/>
      </c:valAx>
      <c:spPr>
        <a:noFill/>
        <a:ln w="25400">
          <a:noFill/>
        </a:ln>
      </c:spPr>
    </c:plotArea>
    <c:legend>
      <c:legendPos val="r"/>
      <c:layout>
        <c:manualLayout>
          <c:xMode val="edge"/>
          <c:yMode val="edge"/>
          <c:x val="0.27578487106152094"/>
          <c:y val="2.1447721179624672E-2"/>
          <c:w val="0.45291503360286245"/>
          <c:h val="8.5790884718498675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175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190" b="0" i="0" u="none" strike="noStrike" baseline="0">
              <a:solidFill>
                <a:srgbClr val="000000"/>
              </a:solidFill>
              <a:latin typeface="Arial"/>
              <a:ea typeface="Arial"/>
              <a:cs typeface="Arial"/>
            </a:defRPr>
          </a:pPr>
          <a:endParaRPr lang="nb-NO"/>
        </a:p>
      </c:txPr>
    </c:title>
    <c:autoTitleDeleted val="0"/>
    <c:plotArea>
      <c:layout>
        <c:manualLayout>
          <c:layoutTarget val="inner"/>
          <c:xMode val="edge"/>
          <c:yMode val="edge"/>
          <c:x val="6.9989431786349157E-2"/>
          <c:y val="5.6565768161632266E-2"/>
          <c:w val="0.90668127541406851"/>
          <c:h val="0.90101187857457132"/>
        </c:manualLayout>
      </c:layout>
      <c:lineChart>
        <c:grouping val="standard"/>
        <c:varyColors val="0"/>
        <c:ser>
          <c:idx val="1"/>
          <c:order val="0"/>
          <c:tx>
            <c:strRef>
              <c:f>Alder!$AQ$468</c:f>
              <c:strCache>
                <c:ptCount val="1"/>
              </c:strCache>
            </c:strRef>
          </c:tx>
          <c:spPr>
            <a:ln w="25400">
              <a:solidFill>
                <a:srgbClr val="FF0000"/>
              </a:solidFill>
              <a:prstDash val="solid"/>
            </a:ln>
          </c:spPr>
          <c:marker>
            <c:symbol val="circle"/>
            <c:size val="6"/>
            <c:spPr>
              <a:solidFill>
                <a:srgbClr val="FF0000"/>
              </a:solidFill>
              <a:ln>
                <a:solidFill>
                  <a:srgbClr val="FF0000"/>
                </a:solidFill>
                <a:prstDash val="solid"/>
              </a:ln>
            </c:spPr>
          </c:marker>
          <c:cat>
            <c:numRef>
              <c:f>Alder!$AA$469:$AA$484</c:f>
              <c:numCache>
                <c:formatCode>0</c:formatCode>
                <c:ptCount val="16"/>
                <c:pt idx="0" formatCode="General">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Alder!$AN$469:$AN$484</c:f>
              <c:numCache>
                <c:formatCode>0.00_ ;[Red]\-0.00\ </c:formatCode>
                <c:ptCount val="16"/>
                <c:pt idx="0">
                  <c:v>0</c:v>
                </c:pt>
                <c:pt idx="1">
                  <c:v>0</c:v>
                </c:pt>
                <c:pt idx="2">
                  <c:v>0</c:v>
                </c:pt>
                <c:pt idx="3">
                  <c:v>8.3333333333333481E-2</c:v>
                </c:pt>
                <c:pt idx="4">
                  <c:v>-3.125E-2</c:v>
                </c:pt>
                <c:pt idx="5">
                  <c:v>-8.3333333333333037E-2</c:v>
                </c:pt>
                <c:pt idx="6">
                  <c:v>-3.6458333333333037E-2</c:v>
                </c:pt>
                <c:pt idx="7">
                  <c:v>2.6785714285714413E-2</c:v>
                </c:pt>
                <c:pt idx="8">
                  <c:v>1.6666666666667496E-2</c:v>
                </c:pt>
                <c:pt idx="9">
                  <c:v>-0.16091954022988553</c:v>
                </c:pt>
                <c:pt idx="10">
                  <c:v>-0.125</c:v>
                </c:pt>
                <c:pt idx="11">
                  <c:v>-0.31481481481481488</c:v>
                </c:pt>
                <c:pt idx="12">
                  <c:v>-0.875</c:v>
                </c:pt>
                <c:pt idx="13">
                  <c:v>0</c:v>
                </c:pt>
                <c:pt idx="14">
                  <c:v>-0.25</c:v>
                </c:pt>
                <c:pt idx="15">
                  <c:v>0</c:v>
                </c:pt>
              </c:numCache>
            </c:numRef>
          </c:val>
          <c:smooth val="0"/>
          <c:extLst>
            <c:ext xmlns:c16="http://schemas.microsoft.com/office/drawing/2014/chart" uri="{C3380CC4-5D6E-409C-BE32-E72D297353CC}">
              <c16:uniqueId val="{00000000-33C4-4F34-8B04-7080B2F65450}"/>
            </c:ext>
          </c:extLst>
        </c:ser>
        <c:dLbls>
          <c:showLegendKey val="0"/>
          <c:showVal val="0"/>
          <c:showCatName val="0"/>
          <c:showSerName val="0"/>
          <c:showPercent val="0"/>
          <c:showBubbleSize val="0"/>
        </c:dLbls>
        <c:marker val="1"/>
        <c:smooth val="0"/>
        <c:axId val="122145792"/>
        <c:axId val="122180736"/>
      </c:lineChart>
      <c:catAx>
        <c:axId val="122145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80736"/>
        <c:crosses val="autoZero"/>
        <c:auto val="1"/>
        <c:lblAlgn val="ctr"/>
        <c:lblOffset val="100"/>
        <c:tickLblSkip val="1"/>
        <c:tickMarkSkip val="1"/>
        <c:noMultiLvlLbl val="0"/>
      </c:catAx>
      <c:valAx>
        <c:axId val="122180736"/>
        <c:scaling>
          <c:orientation val="minMax"/>
        </c:scaling>
        <c:delete val="0"/>
        <c:axPos val="l"/>
        <c:majorGridlines>
          <c:spPr>
            <a:ln w="3175">
              <a:solidFill>
                <a:srgbClr val="000000"/>
              </a:solidFill>
              <a:prstDash val="sysDash"/>
            </a:ln>
          </c:spPr>
        </c:majorGridlines>
        <c:numFmt formatCode="0.00_ ;[Red]\-0.00\ "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45792"/>
        <c:crosses val="autoZero"/>
        <c:crossBetween val="between"/>
        <c:majorUnit val="0.2"/>
      </c:valAx>
      <c:spPr>
        <a:noFill/>
        <a:ln w="25400">
          <a:noFill/>
        </a:ln>
      </c:spPr>
    </c:plotArea>
    <c:plotVisOnly val="1"/>
    <c:dispBlanksAs val="gap"/>
    <c:showDLblsOverMax val="0"/>
  </c:chart>
  <c:spPr>
    <a:solidFill>
      <a:srgbClr val="FFFFFF"/>
    </a:solidFill>
    <a:ln w="9525">
      <a:noFill/>
    </a:ln>
  </c:spPr>
  <c:txPr>
    <a:bodyPr/>
    <a:lstStyle/>
    <a:p>
      <a:pPr>
        <a:defRPr sz="18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47621740367821"/>
          <c:y val="8.0169106709465282E-2"/>
          <c:w val="0.83047773526364443"/>
          <c:h val="0.77215508041221825"/>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Alder!$P$355:$P$371</c:f>
              <c:numCache>
                <c:formatCode>0.00</c:formatCode>
                <c:ptCount val="17"/>
                <c:pt idx="0">
                  <c:v>0</c:v>
                </c:pt>
                <c:pt idx="1">
                  <c:v>0</c:v>
                </c:pt>
                <c:pt idx="2">
                  <c:v>0</c:v>
                </c:pt>
                <c:pt idx="3">
                  <c:v>3.6479930359066133</c:v>
                </c:pt>
                <c:pt idx="4">
                  <c:v>4.3194861872061008</c:v>
                </c:pt>
                <c:pt idx="5">
                  <c:v>5.4733166059728502</c:v>
                </c:pt>
                <c:pt idx="6">
                  <c:v>6.4379063101728269</c:v>
                </c:pt>
                <c:pt idx="7">
                  <c:v>7.4478372874741154</c:v>
                </c:pt>
                <c:pt idx="8">
                  <c:v>9.0203015171801741</c:v>
                </c:pt>
                <c:pt idx="9">
                  <c:v>10.360204989277449</c:v>
                </c:pt>
                <c:pt idx="10">
                  <c:v>11.397875220157651</c:v>
                </c:pt>
                <c:pt idx="11">
                  <c:v>12.734541239558384</c:v>
                </c:pt>
                <c:pt idx="12">
                  <c:v>13.376983252919207</c:v>
                </c:pt>
                <c:pt idx="13">
                  <c:v>0</c:v>
                </c:pt>
                <c:pt idx="14">
                  <c:v>14.675820099772551</c:v>
                </c:pt>
                <c:pt idx="15">
                  <c:v>0</c:v>
                </c:pt>
                <c:pt idx="16">
                  <c:v>0</c:v>
                </c:pt>
              </c:numCache>
            </c:numRef>
          </c:val>
          <c:smooth val="0"/>
          <c:extLst>
            <c:ext xmlns:c16="http://schemas.microsoft.com/office/drawing/2014/chart" uri="{C3380CC4-5D6E-409C-BE32-E72D297353CC}">
              <c16:uniqueId val="{00000000-B560-4CA6-977E-1780A52907B4}"/>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Alder!$P$377:$P$393</c:f>
              <c:numCache>
                <c:formatCode>0.000</c:formatCode>
                <c:ptCount val="17"/>
                <c:pt idx="0">
                  <c:v>0</c:v>
                </c:pt>
                <c:pt idx="1">
                  <c:v>0</c:v>
                </c:pt>
                <c:pt idx="2">
                  <c:v>0</c:v>
                </c:pt>
                <c:pt idx="3">
                  <c:v>2.5186736307600537</c:v>
                </c:pt>
                <c:pt idx="4">
                  <c:v>3.6180138127938992</c:v>
                </c:pt>
                <c:pt idx="5">
                  <c:v>4.3600167273604837</c:v>
                </c:pt>
                <c:pt idx="6">
                  <c:v>5.489177023160507</c:v>
                </c:pt>
                <c:pt idx="7">
                  <c:v>6.6057341410973134</c:v>
                </c:pt>
                <c:pt idx="8">
                  <c:v>7.0130318161531608</c:v>
                </c:pt>
                <c:pt idx="9">
                  <c:v>7.3179559302627792</c:v>
                </c:pt>
                <c:pt idx="10">
                  <c:v>8.3521247798423488</c:v>
                </c:pt>
                <c:pt idx="11">
                  <c:v>8.6358291308119863</c:v>
                </c:pt>
                <c:pt idx="12">
                  <c:v>8.8730167470807935</c:v>
                </c:pt>
                <c:pt idx="13">
                  <c:v>0</c:v>
                </c:pt>
                <c:pt idx="14">
                  <c:v>12.824179900227449</c:v>
                </c:pt>
                <c:pt idx="15">
                  <c:v>0</c:v>
                </c:pt>
                <c:pt idx="16">
                  <c:v>0</c:v>
                </c:pt>
              </c:numCache>
            </c:numRef>
          </c:val>
          <c:smooth val="0"/>
          <c:extLst>
            <c:ext xmlns:c16="http://schemas.microsoft.com/office/drawing/2014/chart" uri="{C3380CC4-5D6E-409C-BE32-E72D297353CC}">
              <c16:uniqueId val="{00000001-B560-4CA6-977E-1780A52907B4}"/>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2044800"/>
        <c:axId val="12204633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Alder!$P$332:$P$348</c:f>
              <c:numCache>
                <c:formatCode>0.00</c:formatCode>
                <c:ptCount val="17"/>
                <c:pt idx="0">
                  <c:v>0</c:v>
                </c:pt>
                <c:pt idx="1">
                  <c:v>0</c:v>
                </c:pt>
                <c:pt idx="2">
                  <c:v>0</c:v>
                </c:pt>
                <c:pt idx="3">
                  <c:v>3.0833333333333335</c:v>
                </c:pt>
                <c:pt idx="4">
                  <c:v>3.96875</c:v>
                </c:pt>
                <c:pt idx="5">
                  <c:v>4.916666666666667</c:v>
                </c:pt>
                <c:pt idx="6">
                  <c:v>5.963541666666667</c:v>
                </c:pt>
                <c:pt idx="7">
                  <c:v>7.0267857142857144</c:v>
                </c:pt>
                <c:pt idx="8">
                  <c:v>8.0166666666666675</c:v>
                </c:pt>
                <c:pt idx="9">
                  <c:v>8.8390804597701145</c:v>
                </c:pt>
                <c:pt idx="10">
                  <c:v>9.875</c:v>
                </c:pt>
                <c:pt idx="11">
                  <c:v>10.685185185185185</c:v>
                </c:pt>
                <c:pt idx="12">
                  <c:v>11.125</c:v>
                </c:pt>
                <c:pt idx="13">
                  <c:v>0</c:v>
                </c:pt>
                <c:pt idx="14">
                  <c:v>13.75</c:v>
                </c:pt>
                <c:pt idx="15">
                  <c:v>0</c:v>
                </c:pt>
                <c:pt idx="16">
                  <c:v>0</c:v>
                </c:pt>
              </c:numCache>
            </c:numRef>
          </c:val>
          <c:smooth val="0"/>
          <c:extLst>
            <c:ext xmlns:c16="http://schemas.microsoft.com/office/drawing/2014/chart" uri="{C3380CC4-5D6E-409C-BE32-E72D297353CC}">
              <c16:uniqueId val="{00000002-B560-4CA6-977E-1780A52907B4}"/>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B560-4CA6-977E-1780A52907B4}"/>
            </c:ext>
          </c:extLst>
        </c:ser>
        <c:dLbls>
          <c:showLegendKey val="0"/>
          <c:showVal val="0"/>
          <c:showCatName val="0"/>
          <c:showSerName val="0"/>
          <c:showPercent val="0"/>
          <c:showBubbleSize val="0"/>
        </c:dLbls>
        <c:marker val="1"/>
        <c:smooth val="0"/>
        <c:axId val="122048512"/>
        <c:axId val="122050048"/>
      </c:lineChart>
      <c:catAx>
        <c:axId val="12204480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046336"/>
        <c:crosses val="autoZero"/>
        <c:auto val="0"/>
        <c:lblAlgn val="ctr"/>
        <c:lblOffset val="100"/>
        <c:tickLblSkip val="1"/>
        <c:tickMarkSkip val="1"/>
        <c:noMultiLvlLbl val="0"/>
      </c:catAx>
      <c:valAx>
        <c:axId val="12204633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238095238095247E-3"/>
              <c:y val="0.2025325315348240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044800"/>
        <c:crosses val="autoZero"/>
        <c:crossBetween val="midCat"/>
        <c:majorUnit val="5"/>
      </c:valAx>
      <c:catAx>
        <c:axId val="122048512"/>
        <c:scaling>
          <c:orientation val="minMax"/>
        </c:scaling>
        <c:delete val="1"/>
        <c:axPos val="b"/>
        <c:numFmt formatCode="0" sourceLinked="1"/>
        <c:majorTickMark val="out"/>
        <c:minorTickMark val="none"/>
        <c:tickLblPos val="none"/>
        <c:crossAx val="122050048"/>
        <c:crosses val="autoZero"/>
        <c:auto val="0"/>
        <c:lblAlgn val="ctr"/>
        <c:lblOffset val="100"/>
        <c:noMultiLvlLbl val="0"/>
      </c:catAx>
      <c:valAx>
        <c:axId val="122050048"/>
        <c:scaling>
          <c:orientation val="minMax"/>
        </c:scaling>
        <c:delete val="1"/>
        <c:axPos val="l"/>
        <c:numFmt formatCode="0.00" sourceLinked="1"/>
        <c:majorTickMark val="out"/>
        <c:minorTickMark val="none"/>
        <c:tickLblPos val="none"/>
        <c:crossAx val="1220485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293248954829377"/>
          <c:y val="8.1196920059261726E-2"/>
          <c:w val="0.80263231562088444"/>
          <c:h val="0.7692339795087958"/>
        </c:manualLayout>
      </c:layout>
      <c:lineChart>
        <c:grouping val="standard"/>
        <c:varyColors val="0"/>
        <c:ser>
          <c:idx val="2"/>
          <c:order val="0"/>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Alder!$I$355:$I$371</c:f>
              <c:numCache>
                <c:formatCode>0.000</c:formatCode>
                <c:ptCount val="17"/>
                <c:pt idx="0">
                  <c:v>0</c:v>
                </c:pt>
                <c:pt idx="1">
                  <c:v>0</c:v>
                </c:pt>
                <c:pt idx="2">
                  <c:v>0</c:v>
                </c:pt>
                <c:pt idx="3">
                  <c:v>3</c:v>
                </c:pt>
                <c:pt idx="4">
                  <c:v>4</c:v>
                </c:pt>
                <c:pt idx="5">
                  <c:v>5</c:v>
                </c:pt>
                <c:pt idx="6">
                  <c:v>6.3665816237971962</c:v>
                </c:pt>
                <c:pt idx="7">
                  <c:v>7</c:v>
                </c:pt>
                <c:pt idx="8">
                  <c:v>9.1465476135110357</c:v>
                </c:pt>
                <c:pt idx="9">
                  <c:v>9.5121135982464349</c:v>
                </c:pt>
                <c:pt idx="10">
                  <c:v>10.672211972084828</c:v>
                </c:pt>
                <c:pt idx="11">
                  <c:v>11.613071803161311</c:v>
                </c:pt>
                <c:pt idx="12">
                  <c:v>0</c:v>
                </c:pt>
                <c:pt idx="13">
                  <c:v>0</c:v>
                </c:pt>
                <c:pt idx="14">
                  <c:v>0</c:v>
                </c:pt>
                <c:pt idx="15">
                  <c:v>0</c:v>
                </c:pt>
                <c:pt idx="16">
                  <c:v>0</c:v>
                </c:pt>
              </c:numCache>
            </c:numRef>
          </c:val>
          <c:smooth val="0"/>
          <c:extLst>
            <c:ext xmlns:c16="http://schemas.microsoft.com/office/drawing/2014/chart" uri="{C3380CC4-5D6E-409C-BE32-E72D297353CC}">
              <c16:uniqueId val="{00000000-954B-472F-8A6E-59B55761911C}"/>
            </c:ext>
          </c:extLst>
        </c:ser>
        <c:ser>
          <c:idx val="3"/>
          <c:order val="1"/>
          <c:spPr>
            <a:ln w="28575">
              <a:noFill/>
            </a:ln>
          </c:spPr>
          <c:marker>
            <c:symbol val="none"/>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Alder!$I$377:$I$393</c:f>
              <c:numCache>
                <c:formatCode>0.000</c:formatCode>
                <c:ptCount val="17"/>
                <c:pt idx="0">
                  <c:v>0</c:v>
                </c:pt>
                <c:pt idx="1">
                  <c:v>0</c:v>
                </c:pt>
                <c:pt idx="2">
                  <c:v>0</c:v>
                </c:pt>
                <c:pt idx="3">
                  <c:v>3</c:v>
                </c:pt>
                <c:pt idx="4">
                  <c:v>4</c:v>
                </c:pt>
                <c:pt idx="5">
                  <c:v>5</c:v>
                </c:pt>
                <c:pt idx="6">
                  <c:v>5.5500850428694699</c:v>
                </c:pt>
                <c:pt idx="7">
                  <c:v>7</c:v>
                </c:pt>
                <c:pt idx="8">
                  <c:v>6.5867857198222977</c:v>
                </c:pt>
                <c:pt idx="9">
                  <c:v>8.3060682199353817</c:v>
                </c:pt>
                <c:pt idx="10">
                  <c:v>7.6611213612485045</c:v>
                </c:pt>
                <c:pt idx="11">
                  <c:v>10.101213911124404</c:v>
                </c:pt>
                <c:pt idx="12">
                  <c:v>0</c:v>
                </c:pt>
                <c:pt idx="13">
                  <c:v>0</c:v>
                </c:pt>
                <c:pt idx="14">
                  <c:v>0</c:v>
                </c:pt>
                <c:pt idx="15">
                  <c:v>0</c:v>
                </c:pt>
                <c:pt idx="16">
                  <c:v>0</c:v>
                </c:pt>
              </c:numCache>
            </c:numRef>
          </c:val>
          <c:smooth val="0"/>
          <c:extLst>
            <c:ext xmlns:c16="http://schemas.microsoft.com/office/drawing/2014/chart" uri="{C3380CC4-5D6E-409C-BE32-E72D297353CC}">
              <c16:uniqueId val="{00000001-954B-472F-8A6E-59B55761911C}"/>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2225024"/>
        <c:axId val="12222656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Alder!$G$355:$G$371</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cat>
          <c:val>
            <c:numRef>
              <c:f>Alder!$I$332:$I$348</c:f>
              <c:numCache>
                <c:formatCode>0.00</c:formatCode>
                <c:ptCount val="17"/>
                <c:pt idx="0">
                  <c:v>0</c:v>
                </c:pt>
                <c:pt idx="1">
                  <c:v>0</c:v>
                </c:pt>
                <c:pt idx="2">
                  <c:v>0</c:v>
                </c:pt>
                <c:pt idx="3">
                  <c:v>3</c:v>
                </c:pt>
                <c:pt idx="4">
                  <c:v>4</c:v>
                </c:pt>
                <c:pt idx="5">
                  <c:v>5</c:v>
                </c:pt>
                <c:pt idx="6">
                  <c:v>5.958333333333333</c:v>
                </c:pt>
                <c:pt idx="7">
                  <c:v>7</c:v>
                </c:pt>
                <c:pt idx="8">
                  <c:v>7.8666666666666663</c:v>
                </c:pt>
                <c:pt idx="9">
                  <c:v>8.9090909090909083</c:v>
                </c:pt>
                <c:pt idx="10">
                  <c:v>9.1666666666666661</c:v>
                </c:pt>
                <c:pt idx="11">
                  <c:v>10.857142857142858</c:v>
                </c:pt>
                <c:pt idx="12">
                  <c:v>12</c:v>
                </c:pt>
                <c:pt idx="13">
                  <c:v>0</c:v>
                </c:pt>
                <c:pt idx="14">
                  <c:v>14</c:v>
                </c:pt>
                <c:pt idx="15">
                  <c:v>0</c:v>
                </c:pt>
                <c:pt idx="16">
                  <c:v>16</c:v>
                </c:pt>
              </c:numCache>
            </c:numRef>
          </c:val>
          <c:smooth val="0"/>
          <c:extLst>
            <c:ext xmlns:c16="http://schemas.microsoft.com/office/drawing/2014/chart" uri="{C3380CC4-5D6E-409C-BE32-E72D297353CC}">
              <c16:uniqueId val="{00000002-954B-472F-8A6E-59B55761911C}"/>
            </c:ext>
          </c:extLst>
        </c:ser>
        <c:ser>
          <c:idx val="1"/>
          <c:order val="3"/>
          <c:spPr>
            <a:ln w="3175">
              <a:solidFill>
                <a:srgbClr val="000000"/>
              </a:solidFill>
              <a:prstDash val="solid"/>
            </a:ln>
          </c:spPr>
          <c:marker>
            <c:symbol val="none"/>
          </c:marker>
          <c:val>
            <c:numRef>
              <c:f>Alder!$G$377:$G$393</c:f>
              <c:numCache>
                <c:formatCode>0</c:formatCod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numCache>
            </c:numRef>
          </c:val>
          <c:smooth val="0"/>
          <c:extLst>
            <c:ext xmlns:c16="http://schemas.microsoft.com/office/drawing/2014/chart" uri="{C3380CC4-5D6E-409C-BE32-E72D297353CC}">
              <c16:uniqueId val="{00000003-954B-472F-8A6E-59B55761911C}"/>
            </c:ext>
          </c:extLst>
        </c:ser>
        <c:dLbls>
          <c:showLegendKey val="0"/>
          <c:showVal val="0"/>
          <c:showCatName val="0"/>
          <c:showSerName val="0"/>
          <c:showPercent val="0"/>
          <c:showBubbleSize val="0"/>
        </c:dLbls>
        <c:marker val="1"/>
        <c:smooth val="0"/>
        <c:axId val="122228736"/>
        <c:axId val="122230272"/>
      </c:lineChart>
      <c:catAx>
        <c:axId val="12222502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226560"/>
        <c:crosses val="autoZero"/>
        <c:auto val="0"/>
        <c:lblAlgn val="ctr"/>
        <c:lblOffset val="100"/>
        <c:tickLblSkip val="1"/>
        <c:tickMarkSkip val="1"/>
        <c:noMultiLvlLbl val="0"/>
      </c:catAx>
      <c:valAx>
        <c:axId val="12222656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706766917293234E-2"/>
              <c:y val="0.19230832987981766"/>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225024"/>
        <c:crosses val="autoZero"/>
        <c:crossBetween val="midCat"/>
        <c:majorUnit val="5"/>
      </c:valAx>
      <c:catAx>
        <c:axId val="122228736"/>
        <c:scaling>
          <c:orientation val="minMax"/>
        </c:scaling>
        <c:delete val="1"/>
        <c:axPos val="b"/>
        <c:numFmt formatCode="0" sourceLinked="1"/>
        <c:majorTickMark val="out"/>
        <c:minorTickMark val="none"/>
        <c:tickLblPos val="none"/>
        <c:crossAx val="122230272"/>
        <c:crosses val="autoZero"/>
        <c:auto val="0"/>
        <c:lblAlgn val="ctr"/>
        <c:lblOffset val="100"/>
        <c:noMultiLvlLbl val="0"/>
      </c:catAx>
      <c:valAx>
        <c:axId val="122230272"/>
        <c:scaling>
          <c:orientation val="minMax"/>
        </c:scaling>
        <c:delete val="1"/>
        <c:axPos val="l"/>
        <c:numFmt formatCode="0.00" sourceLinked="1"/>
        <c:majorTickMark val="out"/>
        <c:minorTickMark val="none"/>
        <c:tickLblPos val="none"/>
        <c:crossAx val="1222287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Gytealder!$H$122</c:f>
              <c:strCache>
                <c:ptCount val="1"/>
                <c:pt idx="0">
                  <c:v>1</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CFDB-47D1-A2FD-5751A2BAF01C}"/>
            </c:ext>
          </c:extLst>
        </c:ser>
        <c:ser>
          <c:idx val="1"/>
          <c:order val="1"/>
          <c:tx>
            <c:strRef>
              <c:f>Gytealder!$K$122</c:f>
              <c:strCache>
                <c:ptCount val="1"/>
                <c:pt idx="0">
                  <c:v>4</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CFDB-47D1-A2FD-5751A2BAF01C}"/>
            </c:ext>
          </c:extLst>
        </c:ser>
        <c:ser>
          <c:idx val="2"/>
          <c:order val="2"/>
          <c:tx>
            <c:strRef>
              <c:f>Gytesoner!#REF!</c:f>
              <c:strCache>
                <c:ptCount val="1"/>
                <c:pt idx="0">
                  <c:v>#REF!</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CFDB-47D1-A2FD-5751A2BAF01C}"/>
            </c:ext>
          </c:extLst>
        </c:ser>
        <c:ser>
          <c:idx val="3"/>
          <c:order val="3"/>
          <c:tx>
            <c:strRef>
              <c:f>Gytealder!$N$122</c:f>
              <c:strCache>
                <c:ptCount val="1"/>
                <c:pt idx="0">
                  <c:v>7</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CFDB-47D1-A2FD-5751A2BAF01C}"/>
            </c:ext>
          </c:extLst>
        </c:ser>
        <c:ser>
          <c:idx val="4"/>
          <c:order val="4"/>
          <c:tx>
            <c:strRef>
              <c:f>Alder!#REF!</c:f>
              <c:strCache>
                <c:ptCount val="1"/>
                <c:pt idx="0">
                  <c:v>#REF!</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CFDB-47D1-A2FD-5751A2BAF01C}"/>
            </c:ext>
          </c:extLst>
        </c:ser>
        <c:ser>
          <c:idx val="5"/>
          <c:order val="5"/>
          <c:tx>
            <c:strRef>
              <c:f>Alder!#REF!</c:f>
              <c:strCache>
                <c:ptCount val="1"/>
                <c:pt idx="0">
                  <c:v>#REF!</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CFDB-47D1-A2FD-5751A2BAF01C}"/>
            </c:ext>
          </c:extLst>
        </c:ser>
        <c:ser>
          <c:idx val="6"/>
          <c:order val="6"/>
          <c:tx>
            <c:strRef>
              <c:f>Alder!#REF!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CFDB-47D1-A2FD-5751A2BAF01C}"/>
            </c:ext>
          </c:extLst>
        </c:ser>
        <c:dLbls>
          <c:showLegendKey val="0"/>
          <c:showVal val="0"/>
          <c:showCatName val="0"/>
          <c:showSerName val="0"/>
          <c:showPercent val="0"/>
          <c:showBubbleSize val="0"/>
        </c:dLbls>
        <c:marker val="1"/>
        <c:smooth val="0"/>
        <c:axId val="113925504"/>
        <c:axId val="113953024"/>
      </c:lineChart>
      <c:catAx>
        <c:axId val="1139255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53024"/>
        <c:crosses val="autoZero"/>
        <c:auto val="0"/>
        <c:lblAlgn val="ctr"/>
        <c:lblOffset val="100"/>
        <c:tickLblSkip val="1"/>
        <c:tickMarkSkip val="1"/>
        <c:noMultiLvlLbl val="0"/>
      </c:catAx>
      <c:valAx>
        <c:axId val="11395302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25504"/>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Alder!#REF!</c:f>
              <c:strCache>
                <c:ptCount val="1"/>
                <c:pt idx="0">
                  <c:v>#REF!</c:v>
                </c:pt>
              </c:strCache>
            </c:strRef>
          </c:tx>
          <c:spPr>
            <a:ln w="28575">
              <a:noFill/>
            </a:ln>
          </c:spPr>
          <c:marker>
            <c:symbol val="square"/>
            <c:size val="5"/>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C898-49F8-8968-D492AC55F177}"/>
            </c:ext>
          </c:extLst>
        </c:ser>
        <c:ser>
          <c:idx val="1"/>
          <c:order val="1"/>
          <c:tx>
            <c:strRef>
              <c:f>Alder!#REF!</c:f>
              <c:strCache>
                <c:ptCount val="1"/>
                <c:pt idx="0">
                  <c:v>#REF!</c:v>
                </c:pt>
              </c:strCache>
            </c:strRef>
          </c:tx>
          <c:spPr>
            <a:ln w="28575">
              <a:noFill/>
            </a:ln>
          </c:spPr>
          <c:marker>
            <c:symbol val="square"/>
            <c:size val="5"/>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C898-49F8-8968-D492AC55F177}"/>
            </c:ext>
          </c:extLst>
        </c:ser>
        <c:ser>
          <c:idx val="2"/>
          <c:order val="2"/>
          <c:tx>
            <c:strRef>
              <c:f>Alder!#REF!</c:f>
              <c:strCache>
                <c:ptCount val="1"/>
                <c:pt idx="0">
                  <c:v>#REF!</c:v>
                </c:pt>
              </c:strCache>
            </c:strRef>
          </c:tx>
          <c:spPr>
            <a:ln w="28575">
              <a:noFill/>
            </a:ln>
          </c:spPr>
          <c:marker>
            <c:symbol val="square"/>
            <c:size val="5"/>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C898-49F8-8968-D492AC55F177}"/>
            </c:ext>
          </c:extLst>
        </c:ser>
        <c:ser>
          <c:idx val="3"/>
          <c:order val="3"/>
          <c:tx>
            <c:strRef>
              <c:f>Alder!#REF!</c:f>
              <c:strCache>
                <c:ptCount val="1"/>
                <c:pt idx="0">
                  <c:v>#REF!</c:v>
                </c:pt>
              </c:strCache>
            </c:strRef>
          </c:tx>
          <c:spPr>
            <a:ln w="28575">
              <a:noFill/>
            </a:ln>
          </c:spPr>
          <c:marker>
            <c:symbol val="square"/>
            <c:size val="5"/>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C898-49F8-8968-D492AC55F177}"/>
            </c:ext>
          </c:extLst>
        </c:ser>
        <c:ser>
          <c:idx val="4"/>
          <c:order val="4"/>
          <c:tx>
            <c:strRef>
              <c:f>Alder!#REF!</c:f>
              <c:strCache>
                <c:ptCount val="1"/>
                <c:pt idx="0">
                  <c:v>#REF!</c:v>
                </c:pt>
              </c:strCache>
            </c:strRef>
          </c:tx>
          <c:spPr>
            <a:ln w="28575">
              <a:noFill/>
            </a:ln>
          </c:spPr>
          <c:marker>
            <c:symbol val="square"/>
            <c:size val="5"/>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C898-49F8-8968-D492AC55F177}"/>
            </c:ext>
          </c:extLst>
        </c:ser>
        <c:ser>
          <c:idx val="5"/>
          <c:order val="5"/>
          <c:tx>
            <c:strRef>
              <c:f>Alder!#REF!</c:f>
              <c:strCache>
                <c:ptCount val="1"/>
                <c:pt idx="0">
                  <c:v>#REF!</c:v>
                </c:pt>
              </c:strCache>
            </c:strRef>
          </c:tx>
          <c:spPr>
            <a:ln w="28575">
              <a:noFill/>
            </a:ln>
          </c:spPr>
          <c:marker>
            <c:symbol val="square"/>
            <c:size val="5"/>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C898-49F8-8968-D492AC55F177}"/>
            </c:ext>
          </c:extLst>
        </c:ser>
        <c:ser>
          <c:idx val="6"/>
          <c:order val="6"/>
          <c:tx>
            <c:strRef>
              <c:f>Alder!#REF!</c:f>
              <c:strCache>
                <c:ptCount val="1"/>
                <c:pt idx="0">
                  <c:v>#REF!</c:v>
                </c:pt>
              </c:strCache>
            </c:strRef>
          </c:tx>
          <c:spPr>
            <a:ln w="28575">
              <a:noFill/>
            </a:ln>
          </c:spPr>
          <c:marker>
            <c:symbol val="square"/>
            <c:size val="5"/>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C898-49F8-8968-D492AC55F177}"/>
            </c:ext>
          </c:extLst>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7-C898-49F8-8968-D492AC55F177}"/>
            </c:ext>
          </c:extLst>
        </c:ser>
        <c:dLbls>
          <c:showLegendKey val="0"/>
          <c:showVal val="0"/>
          <c:showCatName val="0"/>
          <c:showSerName val="0"/>
          <c:showPercent val="0"/>
          <c:showBubbleSize val="0"/>
        </c:dLbls>
        <c:marker val="1"/>
        <c:smooth val="0"/>
        <c:axId val="114137728"/>
        <c:axId val="114160768"/>
      </c:lineChart>
      <c:catAx>
        <c:axId val="114137728"/>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60768"/>
        <c:crosses val="autoZero"/>
        <c:auto val="0"/>
        <c:lblAlgn val="ctr"/>
        <c:lblOffset val="100"/>
        <c:tickLblSkip val="1"/>
        <c:tickMarkSkip val="1"/>
        <c:noMultiLvlLbl val="0"/>
      </c:catAx>
      <c:valAx>
        <c:axId val="11416076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37728"/>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12700">
              <a:solidFill>
                <a:srgbClr val="000000"/>
              </a:solidFill>
              <a:prstDash val="solid"/>
            </a:ln>
          </c:spPr>
          <c:marker>
            <c:symbol val="square"/>
            <c:size val="5"/>
            <c:spPr>
              <a:solidFill>
                <a:srgbClr val="FF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7BE6-4112-9CFC-92E85F95346F}"/>
            </c:ext>
          </c:extLst>
        </c:ser>
        <c:ser>
          <c:idx val="1"/>
          <c:order val="1"/>
          <c:spPr>
            <a:ln w="12700">
              <a:solidFill>
                <a:srgbClr val="000000"/>
              </a:solidFill>
              <a:prstDash val="solid"/>
            </a:ln>
          </c:spPr>
          <c:marker>
            <c:symbol val="square"/>
            <c:size val="5"/>
            <c:spPr>
              <a:solidFill>
                <a:srgbClr val="00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7BE6-4112-9CFC-92E85F95346F}"/>
            </c:ext>
          </c:extLst>
        </c:ser>
        <c:ser>
          <c:idx val="2"/>
          <c:order val="2"/>
          <c:spPr>
            <a:ln w="12700">
              <a:solidFill>
                <a:srgbClr val="000000"/>
              </a:solidFill>
              <a:prstDash val="solid"/>
            </a:ln>
          </c:spPr>
          <c:marker>
            <c:symbol val="square"/>
            <c:size val="5"/>
            <c:spPr>
              <a:solidFill>
                <a:srgbClr val="00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7BE6-4112-9CFC-92E85F95346F}"/>
            </c:ext>
          </c:extLst>
        </c:ser>
        <c:ser>
          <c:idx val="3"/>
          <c:order val="3"/>
          <c:spPr>
            <a:ln w="12700">
              <a:solidFill>
                <a:srgbClr val="000000"/>
              </a:solidFill>
              <a:prstDash val="solid"/>
            </a:ln>
          </c:spPr>
          <c:marker>
            <c:symbol val="square"/>
            <c:size val="5"/>
            <c:spPr>
              <a:solidFill>
                <a:srgbClr val="FFFF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7BE6-4112-9CFC-92E85F95346F}"/>
            </c:ext>
          </c:extLst>
        </c:ser>
        <c:ser>
          <c:idx val="4"/>
          <c:order val="4"/>
          <c:spPr>
            <a:ln w="12700">
              <a:solidFill>
                <a:srgbClr val="000000"/>
              </a:solidFill>
              <a:prstDash val="solid"/>
            </a:ln>
          </c:spPr>
          <c:marker>
            <c:symbol val="square"/>
            <c:size val="5"/>
            <c:spPr>
              <a:solidFill>
                <a:srgbClr val="FF00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7BE6-4112-9CFC-92E85F95346F}"/>
            </c:ext>
          </c:extLst>
        </c:ser>
        <c:ser>
          <c:idx val="5"/>
          <c:order val="5"/>
          <c:spPr>
            <a:ln w="12700">
              <a:solidFill>
                <a:srgbClr val="000000"/>
              </a:solidFill>
              <a:prstDash val="solid"/>
            </a:ln>
          </c:spPr>
          <c:marker>
            <c:symbol val="square"/>
            <c:size val="5"/>
            <c:spPr>
              <a:solidFill>
                <a:srgbClr val="00FFFF"/>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7BE6-4112-9CFC-92E85F95346F}"/>
            </c:ext>
          </c:extLst>
        </c:ser>
        <c:ser>
          <c:idx val="6"/>
          <c:order val="6"/>
          <c:spPr>
            <a:ln w="12700">
              <a:solidFill>
                <a:srgbClr val="000000"/>
              </a:solidFill>
              <a:prstDash val="solid"/>
            </a:ln>
          </c:spPr>
          <c:marker>
            <c:symbol val="square"/>
            <c:size val="5"/>
            <c:spPr>
              <a:solidFill>
                <a:srgbClr val="8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6-7BE6-4112-9CFC-92E85F95346F}"/>
            </c:ext>
          </c:extLst>
        </c:ser>
        <c:dLbls>
          <c:showLegendKey val="0"/>
          <c:showVal val="0"/>
          <c:showCatName val="0"/>
          <c:showSerName val="0"/>
          <c:showPercent val="0"/>
          <c:showBubbleSize val="0"/>
        </c:dLbls>
        <c:marker val="1"/>
        <c:smooth val="0"/>
        <c:axId val="114103424"/>
        <c:axId val="114105728"/>
      </c:lineChart>
      <c:catAx>
        <c:axId val="11410342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AGE</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5728"/>
        <c:crosses val="autoZero"/>
        <c:auto val="0"/>
        <c:lblAlgn val="ctr"/>
        <c:lblOffset val="100"/>
        <c:tickLblSkip val="1"/>
        <c:tickMarkSkip val="1"/>
        <c:noMultiLvlLbl val="0"/>
      </c:catAx>
      <c:valAx>
        <c:axId val="11410572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3424"/>
        <c:crosses val="autoZero"/>
        <c:crossBetween val="midCat"/>
      </c:valAx>
      <c:spPr>
        <a:noFill/>
        <a:ln w="25400">
          <a:noFill/>
        </a:ln>
      </c:spPr>
    </c:plotArea>
    <c:legend>
      <c:legendPos val="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0-2</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DD29-44FC-AAB1-EE713E02694F}"/>
            </c:ext>
          </c:extLst>
        </c:ser>
        <c:dLbls>
          <c:showLegendKey val="0"/>
          <c:showVal val="0"/>
          <c:showCatName val="0"/>
          <c:showSerName val="0"/>
          <c:showPercent val="0"/>
          <c:showBubbleSize val="0"/>
        </c:dLbls>
        <c:gapWidth val="50"/>
        <c:axId val="114264704"/>
        <c:axId val="114287360"/>
      </c:barChart>
      <c:catAx>
        <c:axId val="1142647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87360"/>
        <c:crosses val="autoZero"/>
        <c:auto val="0"/>
        <c:lblAlgn val="ctr"/>
        <c:lblOffset val="100"/>
        <c:tickLblSkip val="1"/>
        <c:tickMarkSkip val="1"/>
        <c:noMultiLvlLbl val="0"/>
      </c:catAx>
      <c:valAx>
        <c:axId val="11428736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6470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3-5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8C2F-41AA-BC10-D404BD706C2A}"/>
            </c:ext>
          </c:extLst>
        </c:ser>
        <c:dLbls>
          <c:showLegendKey val="0"/>
          <c:showVal val="0"/>
          <c:showCatName val="0"/>
          <c:showSerName val="0"/>
          <c:showPercent val="0"/>
          <c:showBubbleSize val="0"/>
        </c:dLbls>
        <c:gapWidth val="50"/>
        <c:axId val="114327552"/>
        <c:axId val="114329472"/>
      </c:barChart>
      <c:catAx>
        <c:axId val="11432755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9472"/>
        <c:crosses val="autoZero"/>
        <c:auto val="0"/>
        <c:lblAlgn val="ctr"/>
        <c:lblOffset val="100"/>
        <c:tickLblSkip val="1"/>
        <c:tickMarkSkip val="1"/>
        <c:noMultiLvlLbl val="0"/>
      </c:catAx>
      <c:valAx>
        <c:axId val="11432947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755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6-8</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C47-4C69-8856-F6EDC5D4F617}"/>
            </c:ext>
          </c:extLst>
        </c:ser>
        <c:dLbls>
          <c:showLegendKey val="0"/>
          <c:showVal val="0"/>
          <c:showCatName val="0"/>
          <c:showSerName val="0"/>
          <c:showPercent val="0"/>
          <c:showBubbleSize val="0"/>
        </c:dLbls>
        <c:gapWidth val="50"/>
        <c:axId val="114308224"/>
        <c:axId val="114310144"/>
      </c:barChart>
      <c:catAx>
        <c:axId val="11430822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10144"/>
        <c:crosses val="autoZero"/>
        <c:auto val="0"/>
        <c:lblAlgn val="ctr"/>
        <c:lblOffset val="100"/>
        <c:tickLblSkip val="1"/>
        <c:tickMarkSkip val="1"/>
        <c:noMultiLvlLbl val="0"/>
      </c:catAx>
      <c:valAx>
        <c:axId val="11431014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0822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12-14</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9801-4A6E-A952-44C533B3AABC}"/>
            </c:ext>
          </c:extLst>
        </c:ser>
        <c:dLbls>
          <c:showLegendKey val="0"/>
          <c:showVal val="0"/>
          <c:showCatName val="0"/>
          <c:showSerName val="0"/>
          <c:showPercent val="0"/>
          <c:showBubbleSize val="0"/>
        </c:dLbls>
        <c:gapWidth val="50"/>
        <c:axId val="115448064"/>
        <c:axId val="115454336"/>
      </c:barChart>
      <c:catAx>
        <c:axId val="11544806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54336"/>
        <c:crosses val="autoZero"/>
        <c:auto val="0"/>
        <c:lblAlgn val="ctr"/>
        <c:lblOffset val="100"/>
        <c:tickLblSkip val="1"/>
        <c:tickMarkSkip val="1"/>
        <c:noMultiLvlLbl val="0"/>
      </c:catAx>
      <c:valAx>
        <c:axId val="11545433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4806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15+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3495-4C60-BC3B-8AF694D354BA}"/>
            </c:ext>
          </c:extLst>
        </c:ser>
        <c:dLbls>
          <c:showLegendKey val="0"/>
          <c:showVal val="0"/>
          <c:showCatName val="0"/>
          <c:showSerName val="0"/>
          <c:showPercent val="0"/>
          <c:showBubbleSize val="0"/>
        </c:dLbls>
        <c:gapWidth val="50"/>
        <c:axId val="115461504"/>
        <c:axId val="115475968"/>
      </c:barChart>
      <c:catAx>
        <c:axId val="115461504"/>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75968"/>
        <c:crosses val="autoZero"/>
        <c:auto val="0"/>
        <c:lblAlgn val="ctr"/>
        <c:lblOffset val="100"/>
        <c:tickLblSkip val="1"/>
        <c:tickMarkSkip val="1"/>
        <c:noMultiLvlLbl val="0"/>
      </c:catAx>
      <c:valAx>
        <c:axId val="11547596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61504"/>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0-2</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48A7-4805-89E2-671B980BB54A}"/>
            </c:ext>
          </c:extLst>
        </c:ser>
        <c:dLbls>
          <c:showLegendKey val="0"/>
          <c:showVal val="0"/>
          <c:showCatName val="0"/>
          <c:showSerName val="0"/>
          <c:showPercent val="0"/>
          <c:showBubbleSize val="0"/>
        </c:dLbls>
        <c:gapWidth val="50"/>
        <c:axId val="115810688"/>
        <c:axId val="115812608"/>
      </c:barChart>
      <c:catAx>
        <c:axId val="115810688"/>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2608"/>
        <c:crosses val="autoZero"/>
        <c:auto val="0"/>
        <c:lblAlgn val="ctr"/>
        <c:lblOffset val="100"/>
        <c:tickLblSkip val="1"/>
        <c:tickMarkSkip val="1"/>
        <c:noMultiLvlLbl val="0"/>
      </c:catAx>
      <c:valAx>
        <c:axId val="11581260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0688"/>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3-5</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53E7-4C9C-873F-460375702EAF}"/>
            </c:ext>
          </c:extLst>
        </c:ser>
        <c:dLbls>
          <c:showLegendKey val="0"/>
          <c:showVal val="0"/>
          <c:showCatName val="0"/>
          <c:showSerName val="0"/>
          <c:showPercent val="0"/>
          <c:showBubbleSize val="0"/>
        </c:dLbls>
        <c:gapWidth val="50"/>
        <c:axId val="115832320"/>
        <c:axId val="115834240"/>
      </c:barChart>
      <c:catAx>
        <c:axId val="115832320"/>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4240"/>
        <c:crosses val="autoZero"/>
        <c:auto val="0"/>
        <c:lblAlgn val="ctr"/>
        <c:lblOffset val="100"/>
        <c:tickLblSkip val="1"/>
        <c:tickMarkSkip val="1"/>
        <c:noMultiLvlLbl val="0"/>
      </c:catAx>
      <c:valAx>
        <c:axId val="11583424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2320"/>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Geneva"/>
                <a:ea typeface="Geneva"/>
                <a:cs typeface="Geneva"/>
              </a:defRPr>
            </a:pPr>
            <a:r>
              <a:rPr lang="nb-NO"/>
              <a:t>AGE 6-8</a:t>
            </a:r>
          </a:p>
        </c:rich>
      </c:tx>
      <c:overlay val="0"/>
      <c:spPr>
        <a:noFill/>
        <a:ln w="25400">
          <a:noFill/>
        </a:ln>
      </c:spPr>
    </c:title>
    <c:autoTitleDeleted val="0"/>
    <c:plotArea>
      <c:layout/>
      <c:barChart>
        <c:barDir val="col"/>
        <c:grouping val="clustered"/>
        <c:varyColors val="0"/>
        <c:ser>
          <c:idx val="0"/>
          <c:order val="0"/>
          <c:spPr>
            <a:solidFill>
              <a:srgbClr val="FF0000"/>
            </a:solidFill>
            <a:ln w="12700">
              <a:solidFill>
                <a:srgbClr val="000000"/>
              </a:solidFill>
              <a:prstDash val="solid"/>
            </a:ln>
          </c:spPr>
          <c:invertIfNegative val="0"/>
          <c:val>
            <c:numRef>
              <c:f>Alder!#REF!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8D5-44EA-BEBA-141AD0EA1AFC}"/>
            </c:ext>
          </c:extLst>
        </c:ser>
        <c:dLbls>
          <c:showLegendKey val="0"/>
          <c:showVal val="0"/>
          <c:showCatName val="0"/>
          <c:showSerName val="0"/>
          <c:showPercent val="0"/>
          <c:showBubbleSize val="0"/>
        </c:dLbls>
        <c:gapWidth val="50"/>
        <c:axId val="115874432"/>
        <c:axId val="115876608"/>
      </c:barChart>
      <c:catAx>
        <c:axId val="115874432"/>
        <c:scaling>
          <c:orientation val="minMax"/>
        </c:scaling>
        <c:delete val="0"/>
        <c:axPos val="b"/>
        <c:title>
          <c:tx>
            <c:rich>
              <a:bodyPr/>
              <a:lstStyle/>
              <a:p>
                <a:pPr>
                  <a:defRPr sz="1000" b="1" i="0" u="none" strike="noStrike" baseline="0">
                    <a:solidFill>
                      <a:srgbClr val="000000"/>
                    </a:solidFill>
                    <a:latin typeface="Geneva"/>
                    <a:ea typeface="Geneva"/>
                    <a:cs typeface="Geneva"/>
                  </a:defRPr>
                </a:pPr>
                <a:r>
                  <a:rPr lang="nb-NO"/>
                  <a:t>SDEV</a:t>
                </a:r>
              </a:p>
            </c:rich>
          </c:tx>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6608"/>
        <c:crosses val="autoZero"/>
        <c:auto val="0"/>
        <c:lblAlgn val="ctr"/>
        <c:lblOffset val="100"/>
        <c:tickLblSkip val="1"/>
        <c:tickMarkSkip val="1"/>
        <c:noMultiLvlLbl val="0"/>
      </c:catAx>
      <c:valAx>
        <c:axId val="11587660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4432"/>
        <c:crosses val="autoZero"/>
        <c:crossBetween val="between"/>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3345-47D3-BFCB-1BFEE3236CC4}"/>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3345-47D3-BFCB-1BFEE3236CC4}"/>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095296"/>
        <c:axId val="119096832"/>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3345-47D3-BFCB-1BFEE3236CC4}"/>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3345-47D3-BFCB-1BFEE3236CC4}"/>
            </c:ext>
          </c:extLst>
        </c:ser>
        <c:dLbls>
          <c:showLegendKey val="0"/>
          <c:showVal val="0"/>
          <c:showCatName val="0"/>
          <c:showSerName val="0"/>
          <c:showPercent val="0"/>
          <c:showBubbleSize val="0"/>
        </c:dLbls>
        <c:marker val="1"/>
        <c:smooth val="0"/>
        <c:axId val="119098752"/>
        <c:axId val="119104640"/>
      </c:lineChart>
      <c:catAx>
        <c:axId val="11909529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nb-NO"/>
          </a:p>
        </c:txPr>
        <c:crossAx val="119096832"/>
        <c:crosses val="autoZero"/>
        <c:auto val="0"/>
        <c:lblAlgn val="ctr"/>
        <c:lblOffset val="100"/>
        <c:tickLblSkip val="7"/>
        <c:tickMarkSkip val="1"/>
        <c:noMultiLvlLbl val="0"/>
      </c:catAx>
      <c:valAx>
        <c:axId val="119096832"/>
        <c:scaling>
          <c:orientation val="minMax"/>
          <c:max val="20"/>
          <c:min val="0"/>
        </c:scaling>
        <c:delete val="0"/>
        <c:axPos val="l"/>
        <c:title>
          <c:tx>
            <c:rich>
              <a:bodyPr/>
              <a:lstStyle/>
              <a:p>
                <a:pPr>
                  <a:defRPr sz="1400" b="0" i="0" u="none" strike="noStrike" baseline="0">
                    <a:solidFill>
                      <a:srgbClr val="000000"/>
                    </a:solidFill>
                    <a:latin typeface="Arial"/>
                    <a:ea typeface="Arial"/>
                    <a:cs typeface="Arial"/>
                  </a:defRPr>
                </a:pPr>
                <a:r>
                  <a:rPr lang="nb-NO"/>
                  <a:t>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nb-NO"/>
          </a:p>
        </c:txPr>
        <c:crossAx val="119095296"/>
        <c:crosses val="autoZero"/>
        <c:crossBetween val="midCat"/>
        <c:majorUnit val="5"/>
      </c:valAx>
      <c:catAx>
        <c:axId val="119098752"/>
        <c:scaling>
          <c:orientation val="minMax"/>
        </c:scaling>
        <c:delete val="1"/>
        <c:axPos val="b"/>
        <c:numFmt formatCode="General" sourceLinked="1"/>
        <c:majorTickMark val="out"/>
        <c:minorTickMark val="none"/>
        <c:tickLblPos val="none"/>
        <c:crossAx val="119104640"/>
        <c:crosses val="autoZero"/>
        <c:auto val="0"/>
        <c:lblAlgn val="ctr"/>
        <c:lblOffset val="100"/>
        <c:noMultiLvlLbl val="0"/>
      </c:catAx>
      <c:valAx>
        <c:axId val="119104640"/>
        <c:scaling>
          <c:orientation val="minMax"/>
        </c:scaling>
        <c:delete val="1"/>
        <c:axPos val="l"/>
        <c:numFmt formatCode="General" sourceLinked="1"/>
        <c:majorTickMark val="out"/>
        <c:minorTickMark val="none"/>
        <c:tickLblPos val="none"/>
        <c:crossAx val="11909875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Gytealder!$X$105:$AE$105</c:f>
              <c:numCache>
                <c:formatCode>General</c:formatCode>
                <c:ptCount val="8"/>
                <c:pt idx="5" formatCode="0">
                  <c:v>0</c:v>
                </c:pt>
                <c:pt idx="6" formatCode="0">
                  <c:v>0</c:v>
                </c:pt>
              </c:numCache>
            </c:numRef>
          </c:cat>
          <c:val>
            <c:numRef>
              <c:f>Gytealder!$X$106:$AE$106</c:f>
              <c:numCache>
                <c:formatCode>General</c:formatCode>
                <c:ptCount val="8"/>
                <c:pt idx="5" formatCode="0">
                  <c:v>100</c:v>
                </c:pt>
                <c:pt idx="6" formatCode="0">
                  <c:v>100</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60FD-4343-A702-48E24596B439}"/>
            </c:ext>
          </c:extLst>
        </c:ser>
        <c:ser>
          <c:idx val="3"/>
          <c:order val="1"/>
          <c:spPr>
            <a:ln w="28575">
              <a:noFill/>
            </a:ln>
          </c:spPr>
          <c:marker>
            <c:symbol val="none"/>
          </c:marker>
          <c:cat>
            <c:numRef>
              <c:f>Gytealder!$X$105:$AE$105</c:f>
              <c:numCache>
                <c:formatCode>General</c:formatCode>
                <c:ptCount val="8"/>
                <c:pt idx="5" formatCode="0">
                  <c:v>0</c:v>
                </c:pt>
                <c:pt idx="6" formatCode="0">
                  <c:v>0</c:v>
                </c:pt>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60FD-4343-A702-48E24596B439}"/>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287168"/>
        <c:axId val="119297536"/>
      </c:lineChart>
      <c:lineChart>
        <c:grouping val="standard"/>
        <c:varyColors val="0"/>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Gytealder!$X$105:$AE$105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2-60FD-4343-A702-48E24596B439}"/>
            </c:ext>
          </c:extLst>
        </c:ser>
        <c:ser>
          <c:idx val="1"/>
          <c:order val="3"/>
          <c:spPr>
            <a:ln w="28575">
              <a:noFill/>
            </a:ln>
          </c:spPr>
          <c:marker>
            <c:symbol val="dot"/>
            <c:size val="5"/>
            <c:spPr>
              <a:solidFill>
                <a:srgbClr val="000000"/>
              </a:solidFill>
              <a:ln>
                <a:solidFill>
                  <a:srgbClr val="000000"/>
                </a:solidFill>
                <a:prstDash val="solid"/>
              </a:ln>
            </c:spPr>
          </c:marker>
          <c:cat>
            <c:numRef>
              <c:f>Gytealder!$X$105:$AE$105</c:f>
              <c:numCache>
                <c:formatCode>General</c:formatCode>
                <c:ptCount val="8"/>
                <c:pt idx="5" formatCode="0">
                  <c:v>0</c:v>
                </c:pt>
                <c:pt idx="6" formatCode="0">
                  <c:v>0</c:v>
                </c:pt>
              </c:numCache>
            </c:numRef>
          </c:cat>
          <c:val>
            <c:numRef>
              <c:f>Gytealder!$Q$107:$AE$107</c:f>
              <c:numCache>
                <c:formatCode>0%</c:formatCode>
                <c:ptCount val="15"/>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3-60FD-4343-A702-48E24596B439}"/>
            </c:ext>
          </c:extLst>
        </c:ser>
        <c:dLbls>
          <c:showLegendKey val="0"/>
          <c:showVal val="0"/>
          <c:showCatName val="0"/>
          <c:showSerName val="0"/>
          <c:showPercent val="0"/>
          <c:showBubbleSize val="0"/>
        </c:dLbls>
        <c:marker val="1"/>
        <c:smooth val="0"/>
        <c:axId val="119299456"/>
        <c:axId val="119309440"/>
      </c:lineChart>
      <c:catAx>
        <c:axId val="1192871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297536"/>
        <c:crosses val="autoZero"/>
        <c:auto val="0"/>
        <c:lblAlgn val="ctr"/>
        <c:lblOffset val="100"/>
        <c:tickLblSkip val="14"/>
        <c:tickMarkSkip val="1"/>
        <c:noMultiLvlLbl val="0"/>
      </c:catAx>
      <c:valAx>
        <c:axId val="11929753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287168"/>
        <c:crosses val="autoZero"/>
        <c:crossBetween val="midCat"/>
        <c:majorUnit val="5"/>
      </c:valAx>
      <c:catAx>
        <c:axId val="119299456"/>
        <c:scaling>
          <c:orientation val="minMax"/>
        </c:scaling>
        <c:delete val="1"/>
        <c:axPos val="b"/>
        <c:numFmt formatCode="General" sourceLinked="1"/>
        <c:majorTickMark val="out"/>
        <c:minorTickMark val="none"/>
        <c:tickLblPos val="none"/>
        <c:crossAx val="119309440"/>
        <c:crosses val="autoZero"/>
        <c:auto val="0"/>
        <c:lblAlgn val="ctr"/>
        <c:lblOffset val="100"/>
        <c:noMultiLvlLbl val="0"/>
      </c:catAx>
      <c:valAx>
        <c:axId val="119309440"/>
        <c:scaling>
          <c:orientation val="minMax"/>
        </c:scaling>
        <c:delete val="1"/>
        <c:axPos val="l"/>
        <c:numFmt formatCode="General" sourceLinked="1"/>
        <c:majorTickMark val="out"/>
        <c:minorTickMark val="none"/>
        <c:tickLblPos val="none"/>
        <c:crossAx val="11929945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Gytealder!$AL$105:$AV$105</c:f>
              <c:numCache>
                <c:formatCode>General</c:formatCode>
                <c:ptCount val="11"/>
              </c:numCache>
            </c:numRef>
          </c:cat>
          <c:val>
            <c:numRef>
              <c:f>Gytealder!$AL$106:$AV$106</c:f>
              <c:numCache>
                <c:formatCode>General</c:formatCode>
                <c:ptCount val="11"/>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FD5B-4B88-B427-ACAAC0110BB7}"/>
            </c:ext>
          </c:extLst>
        </c:ser>
        <c:ser>
          <c:idx val="3"/>
          <c:order val="1"/>
          <c:spPr>
            <a:ln w="28575">
              <a:noFill/>
            </a:ln>
          </c:spPr>
          <c:marker>
            <c:symbol val="none"/>
          </c:marker>
          <c:cat>
            <c:numRef>
              <c:f>Gytealder!$AL$105:$AV$105</c:f>
              <c:numCache>
                <c:formatCode>General</c:formatCode>
                <c:ptCount val="11"/>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FD5B-4B88-B427-ACAAC0110BB7}"/>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336960"/>
        <c:axId val="119338496"/>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cat>
            <c:numRef>
              <c:f>Gytealder!$AL$105:$AV$105</c:f>
              <c:numCache>
                <c:formatCode>General</c:formatCode>
                <c:ptCount val="11"/>
              </c:numCache>
            </c:numRef>
          </c:cat>
          <c:val>
            <c:numRef>
              <c:f>Gytealder!$AL$107:$AV$107</c:f>
              <c:numCache>
                <c:formatCode>General</c:formatCode>
                <c:ptCount val="11"/>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2-FD5B-4B88-B427-ACAAC0110BB7}"/>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3-FD5B-4B88-B427-ACAAC0110BB7}"/>
            </c:ext>
          </c:extLst>
        </c:ser>
        <c:dLbls>
          <c:showLegendKey val="0"/>
          <c:showVal val="0"/>
          <c:showCatName val="0"/>
          <c:showSerName val="0"/>
          <c:showPercent val="0"/>
          <c:showBubbleSize val="0"/>
        </c:dLbls>
        <c:marker val="1"/>
        <c:smooth val="0"/>
        <c:axId val="119340416"/>
        <c:axId val="119346304"/>
      </c:lineChart>
      <c:catAx>
        <c:axId val="11933696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38496"/>
        <c:crosses val="autoZero"/>
        <c:auto val="0"/>
        <c:lblAlgn val="ctr"/>
        <c:lblOffset val="100"/>
        <c:tickLblSkip val="10"/>
        <c:tickMarkSkip val="1"/>
        <c:noMultiLvlLbl val="0"/>
      </c:catAx>
      <c:valAx>
        <c:axId val="11933849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36960"/>
        <c:crosses val="autoZero"/>
        <c:crossBetween val="midCat"/>
        <c:majorUnit val="5"/>
      </c:valAx>
      <c:catAx>
        <c:axId val="119340416"/>
        <c:scaling>
          <c:orientation val="minMax"/>
        </c:scaling>
        <c:delete val="1"/>
        <c:axPos val="b"/>
        <c:numFmt formatCode="General" sourceLinked="1"/>
        <c:majorTickMark val="out"/>
        <c:minorTickMark val="none"/>
        <c:tickLblPos val="none"/>
        <c:crossAx val="119346304"/>
        <c:crosses val="autoZero"/>
        <c:auto val="0"/>
        <c:lblAlgn val="ctr"/>
        <c:lblOffset val="100"/>
        <c:noMultiLvlLbl val="0"/>
      </c:catAx>
      <c:valAx>
        <c:axId val="119346304"/>
        <c:scaling>
          <c:orientation val="minMax"/>
        </c:scaling>
        <c:delete val="1"/>
        <c:axPos val="l"/>
        <c:numFmt formatCode="General" sourceLinked="1"/>
        <c:majorTickMark val="out"/>
        <c:minorTickMark val="none"/>
        <c:tickLblPos val="none"/>
        <c:crossAx val="11934041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D4FD-4844-8F4D-4308B31F1A22}"/>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D4FD-4844-8F4D-4308B31F1A22}"/>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19394304"/>
        <c:axId val="11939584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D4FD-4844-8F4D-4308B31F1A22}"/>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D4FD-4844-8F4D-4308B31F1A22}"/>
            </c:ext>
          </c:extLst>
        </c:ser>
        <c:dLbls>
          <c:showLegendKey val="0"/>
          <c:showVal val="0"/>
          <c:showCatName val="0"/>
          <c:showSerName val="0"/>
          <c:showPercent val="0"/>
          <c:showBubbleSize val="0"/>
        </c:dLbls>
        <c:marker val="1"/>
        <c:smooth val="0"/>
        <c:axId val="119397760"/>
        <c:axId val="119403648"/>
      </c:lineChart>
      <c:catAx>
        <c:axId val="1193943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95840"/>
        <c:crosses val="autoZero"/>
        <c:auto val="0"/>
        <c:lblAlgn val="ctr"/>
        <c:lblOffset val="100"/>
        <c:tickLblSkip val="7"/>
        <c:tickMarkSkip val="1"/>
        <c:noMultiLvlLbl val="0"/>
      </c:catAx>
      <c:valAx>
        <c:axId val="11939584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94304"/>
        <c:crosses val="autoZero"/>
        <c:crossBetween val="midCat"/>
        <c:majorUnit val="5"/>
      </c:valAx>
      <c:catAx>
        <c:axId val="119397760"/>
        <c:scaling>
          <c:orientation val="minMax"/>
        </c:scaling>
        <c:delete val="1"/>
        <c:axPos val="b"/>
        <c:numFmt formatCode="General" sourceLinked="1"/>
        <c:majorTickMark val="out"/>
        <c:minorTickMark val="none"/>
        <c:tickLblPos val="none"/>
        <c:crossAx val="119403648"/>
        <c:crosses val="autoZero"/>
        <c:auto val="0"/>
        <c:lblAlgn val="ctr"/>
        <c:lblOffset val="100"/>
        <c:noMultiLvlLbl val="0"/>
      </c:catAx>
      <c:valAx>
        <c:axId val="119403648"/>
        <c:scaling>
          <c:orientation val="minMax"/>
        </c:scaling>
        <c:delete val="1"/>
        <c:axPos val="l"/>
        <c:numFmt formatCode="General" sourceLinked="1"/>
        <c:majorTickMark val="out"/>
        <c:minorTickMark val="none"/>
        <c:tickLblPos val="none"/>
        <c:crossAx val="1193977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0C35-4449-984E-0C5A19971F1D}"/>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0C35-4449-984E-0C5A19971F1D}"/>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586240"/>
        <c:axId val="120587776"/>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0C35-4449-984E-0C5A19971F1D}"/>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0C35-4449-984E-0C5A19971F1D}"/>
            </c:ext>
          </c:extLst>
        </c:ser>
        <c:dLbls>
          <c:showLegendKey val="0"/>
          <c:showVal val="0"/>
          <c:showCatName val="0"/>
          <c:showSerName val="0"/>
          <c:showPercent val="0"/>
          <c:showBubbleSize val="0"/>
        </c:dLbls>
        <c:marker val="1"/>
        <c:smooth val="0"/>
        <c:axId val="120589696"/>
        <c:axId val="120607872"/>
      </c:lineChart>
      <c:catAx>
        <c:axId val="1205862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587776"/>
        <c:crosses val="autoZero"/>
        <c:auto val="0"/>
        <c:lblAlgn val="ctr"/>
        <c:lblOffset val="100"/>
        <c:tickLblSkip val="7"/>
        <c:tickMarkSkip val="1"/>
        <c:noMultiLvlLbl val="0"/>
      </c:catAx>
      <c:valAx>
        <c:axId val="120587776"/>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586240"/>
        <c:crosses val="autoZero"/>
        <c:crossBetween val="midCat"/>
        <c:majorUnit val="5"/>
      </c:valAx>
      <c:catAx>
        <c:axId val="120589696"/>
        <c:scaling>
          <c:orientation val="minMax"/>
        </c:scaling>
        <c:delete val="1"/>
        <c:axPos val="b"/>
        <c:numFmt formatCode="General" sourceLinked="1"/>
        <c:majorTickMark val="out"/>
        <c:minorTickMark val="none"/>
        <c:tickLblPos val="none"/>
        <c:crossAx val="120607872"/>
        <c:crosses val="autoZero"/>
        <c:auto val="0"/>
        <c:lblAlgn val="ctr"/>
        <c:lblOffset val="100"/>
        <c:noMultiLvlLbl val="0"/>
      </c:catAx>
      <c:valAx>
        <c:axId val="120607872"/>
        <c:scaling>
          <c:orientation val="minMax"/>
        </c:scaling>
        <c:delete val="1"/>
        <c:axPos val="l"/>
        <c:numFmt formatCode="General" sourceLinked="1"/>
        <c:majorTickMark val="out"/>
        <c:minorTickMark val="none"/>
        <c:tickLblPos val="none"/>
        <c:crossAx val="12058969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E439-4BC1-99E4-412A6A9DA926}"/>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E439-4BC1-99E4-412A6A9DA926}"/>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639488"/>
        <c:axId val="120641024"/>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E439-4BC1-99E4-412A6A9DA926}"/>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E439-4BC1-99E4-412A6A9DA926}"/>
            </c:ext>
          </c:extLst>
        </c:ser>
        <c:dLbls>
          <c:showLegendKey val="0"/>
          <c:showVal val="0"/>
          <c:showCatName val="0"/>
          <c:showSerName val="0"/>
          <c:showPercent val="0"/>
          <c:showBubbleSize val="0"/>
        </c:dLbls>
        <c:marker val="1"/>
        <c:smooth val="0"/>
        <c:axId val="120642944"/>
        <c:axId val="120648832"/>
      </c:lineChart>
      <c:catAx>
        <c:axId val="12063948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641024"/>
        <c:crosses val="autoZero"/>
        <c:auto val="0"/>
        <c:lblAlgn val="ctr"/>
        <c:lblOffset val="100"/>
        <c:tickLblSkip val="7"/>
        <c:tickMarkSkip val="1"/>
        <c:noMultiLvlLbl val="0"/>
      </c:catAx>
      <c:valAx>
        <c:axId val="12064102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639488"/>
        <c:crosses val="autoZero"/>
        <c:crossBetween val="midCat"/>
        <c:majorUnit val="5"/>
      </c:valAx>
      <c:catAx>
        <c:axId val="120642944"/>
        <c:scaling>
          <c:orientation val="minMax"/>
        </c:scaling>
        <c:delete val="1"/>
        <c:axPos val="b"/>
        <c:numFmt formatCode="General" sourceLinked="1"/>
        <c:majorTickMark val="out"/>
        <c:minorTickMark val="none"/>
        <c:tickLblPos val="none"/>
        <c:crossAx val="120648832"/>
        <c:crosses val="autoZero"/>
        <c:auto val="0"/>
        <c:lblAlgn val="ctr"/>
        <c:lblOffset val="100"/>
        <c:noMultiLvlLbl val="0"/>
      </c:catAx>
      <c:valAx>
        <c:axId val="120648832"/>
        <c:scaling>
          <c:orientation val="minMax"/>
        </c:scaling>
        <c:delete val="1"/>
        <c:axPos val="l"/>
        <c:numFmt formatCode="General" sourceLinked="1"/>
        <c:majorTickMark val="out"/>
        <c:minorTickMark val="none"/>
        <c:tickLblPos val="none"/>
        <c:crossAx val="1206429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0C3A-400F-89FE-A23B2A572415}"/>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0C3A-400F-89FE-A23B2A572415}"/>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700928"/>
        <c:axId val="120702464"/>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0C3A-400F-89FE-A23B2A572415}"/>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0C3A-400F-89FE-A23B2A572415}"/>
            </c:ext>
          </c:extLst>
        </c:ser>
        <c:dLbls>
          <c:showLegendKey val="0"/>
          <c:showVal val="0"/>
          <c:showCatName val="0"/>
          <c:showSerName val="0"/>
          <c:showPercent val="0"/>
          <c:showBubbleSize val="0"/>
        </c:dLbls>
        <c:marker val="1"/>
        <c:smooth val="0"/>
        <c:axId val="120704384"/>
        <c:axId val="120710272"/>
      </c:lineChart>
      <c:catAx>
        <c:axId val="12070092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02464"/>
        <c:crosses val="autoZero"/>
        <c:auto val="0"/>
        <c:lblAlgn val="ctr"/>
        <c:lblOffset val="100"/>
        <c:tickLblSkip val="7"/>
        <c:tickMarkSkip val="1"/>
        <c:noMultiLvlLbl val="0"/>
      </c:catAx>
      <c:valAx>
        <c:axId val="120702464"/>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00928"/>
        <c:crosses val="autoZero"/>
        <c:crossBetween val="midCat"/>
        <c:majorUnit val="5"/>
      </c:valAx>
      <c:catAx>
        <c:axId val="120704384"/>
        <c:scaling>
          <c:orientation val="minMax"/>
        </c:scaling>
        <c:delete val="1"/>
        <c:axPos val="b"/>
        <c:numFmt formatCode="General" sourceLinked="1"/>
        <c:majorTickMark val="out"/>
        <c:minorTickMark val="none"/>
        <c:tickLblPos val="none"/>
        <c:crossAx val="120710272"/>
        <c:crosses val="autoZero"/>
        <c:auto val="0"/>
        <c:lblAlgn val="ctr"/>
        <c:lblOffset val="100"/>
        <c:noMultiLvlLbl val="0"/>
      </c:catAx>
      <c:valAx>
        <c:axId val="120710272"/>
        <c:scaling>
          <c:orientation val="minMax"/>
        </c:scaling>
        <c:delete val="1"/>
        <c:axPos val="l"/>
        <c:numFmt formatCode="General" sourceLinked="1"/>
        <c:majorTickMark val="out"/>
        <c:minorTickMark val="none"/>
        <c:tickLblPos val="none"/>
        <c:crossAx val="12070438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CE90-410B-AE0C-E24360632414}"/>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CE90-410B-AE0C-E24360632414}"/>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766464"/>
        <c:axId val="12076800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CE90-410B-AE0C-E24360632414}"/>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CE90-410B-AE0C-E24360632414}"/>
            </c:ext>
          </c:extLst>
        </c:ser>
        <c:dLbls>
          <c:showLegendKey val="0"/>
          <c:showVal val="0"/>
          <c:showCatName val="0"/>
          <c:showSerName val="0"/>
          <c:showPercent val="0"/>
          <c:showBubbleSize val="0"/>
        </c:dLbls>
        <c:marker val="1"/>
        <c:smooth val="0"/>
        <c:axId val="120769920"/>
        <c:axId val="120788096"/>
      </c:lineChart>
      <c:catAx>
        <c:axId val="1207664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68000"/>
        <c:crosses val="autoZero"/>
        <c:auto val="0"/>
        <c:lblAlgn val="ctr"/>
        <c:lblOffset val="100"/>
        <c:tickLblSkip val="7"/>
        <c:tickMarkSkip val="1"/>
        <c:noMultiLvlLbl val="0"/>
      </c:catAx>
      <c:valAx>
        <c:axId val="12076800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66464"/>
        <c:crosses val="autoZero"/>
        <c:crossBetween val="midCat"/>
        <c:majorUnit val="5"/>
      </c:valAx>
      <c:catAx>
        <c:axId val="120769920"/>
        <c:scaling>
          <c:orientation val="minMax"/>
        </c:scaling>
        <c:delete val="1"/>
        <c:axPos val="b"/>
        <c:numFmt formatCode="General" sourceLinked="1"/>
        <c:majorTickMark val="out"/>
        <c:minorTickMark val="none"/>
        <c:tickLblPos val="none"/>
        <c:crossAx val="120788096"/>
        <c:crosses val="autoZero"/>
        <c:auto val="0"/>
        <c:lblAlgn val="ctr"/>
        <c:lblOffset val="100"/>
        <c:noMultiLvlLbl val="0"/>
      </c:catAx>
      <c:valAx>
        <c:axId val="120788096"/>
        <c:scaling>
          <c:orientation val="minMax"/>
        </c:scaling>
        <c:delete val="1"/>
        <c:axPos val="l"/>
        <c:numFmt formatCode="General" sourceLinked="1"/>
        <c:majorTickMark val="out"/>
        <c:minorTickMark val="none"/>
        <c:tickLblPos val="none"/>
        <c:crossAx val="12076992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F6D5-4275-A19A-2B2F15503CA0}"/>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F6D5-4275-A19A-2B2F15503CA0}"/>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827904"/>
        <c:axId val="12082944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F6D5-4275-A19A-2B2F15503CA0}"/>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F6D5-4275-A19A-2B2F15503CA0}"/>
            </c:ext>
          </c:extLst>
        </c:ser>
        <c:dLbls>
          <c:showLegendKey val="0"/>
          <c:showVal val="0"/>
          <c:showCatName val="0"/>
          <c:showSerName val="0"/>
          <c:showPercent val="0"/>
          <c:showBubbleSize val="0"/>
        </c:dLbls>
        <c:marker val="1"/>
        <c:smooth val="0"/>
        <c:axId val="120831360"/>
        <c:axId val="120833152"/>
      </c:lineChart>
      <c:catAx>
        <c:axId val="1208279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829440"/>
        <c:crosses val="autoZero"/>
        <c:auto val="0"/>
        <c:lblAlgn val="ctr"/>
        <c:lblOffset val="100"/>
        <c:tickLblSkip val="7"/>
        <c:tickMarkSkip val="1"/>
        <c:noMultiLvlLbl val="0"/>
      </c:catAx>
      <c:valAx>
        <c:axId val="12082944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827904"/>
        <c:crosses val="autoZero"/>
        <c:crossBetween val="midCat"/>
        <c:majorUnit val="5"/>
      </c:valAx>
      <c:catAx>
        <c:axId val="120831360"/>
        <c:scaling>
          <c:orientation val="minMax"/>
        </c:scaling>
        <c:delete val="1"/>
        <c:axPos val="b"/>
        <c:numFmt formatCode="General" sourceLinked="1"/>
        <c:majorTickMark val="out"/>
        <c:minorTickMark val="none"/>
        <c:tickLblPos val="none"/>
        <c:crossAx val="120833152"/>
        <c:crosses val="autoZero"/>
        <c:auto val="0"/>
        <c:lblAlgn val="ctr"/>
        <c:lblOffset val="100"/>
        <c:noMultiLvlLbl val="0"/>
      </c:catAx>
      <c:valAx>
        <c:axId val="120833152"/>
        <c:scaling>
          <c:orientation val="minMax"/>
        </c:scaling>
        <c:delete val="1"/>
        <c:axPos val="l"/>
        <c:numFmt formatCode="General" sourceLinked="1"/>
        <c:majorTickMark val="out"/>
        <c:minorTickMark val="none"/>
        <c:tickLblPos val="none"/>
        <c:crossAx val="12083136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932D-491E-A2B0-6264E614DE0A}"/>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932D-491E-A2B0-6264E614DE0A}"/>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901632"/>
        <c:axId val="12090316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932D-491E-A2B0-6264E614DE0A}"/>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932D-491E-A2B0-6264E614DE0A}"/>
            </c:ext>
          </c:extLst>
        </c:ser>
        <c:dLbls>
          <c:showLegendKey val="0"/>
          <c:showVal val="0"/>
          <c:showCatName val="0"/>
          <c:showSerName val="0"/>
          <c:showPercent val="0"/>
          <c:showBubbleSize val="0"/>
        </c:dLbls>
        <c:marker val="1"/>
        <c:smooth val="0"/>
        <c:axId val="120905088"/>
        <c:axId val="120906880"/>
      </c:lineChart>
      <c:catAx>
        <c:axId val="1209016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03168"/>
        <c:crosses val="autoZero"/>
        <c:auto val="0"/>
        <c:lblAlgn val="ctr"/>
        <c:lblOffset val="100"/>
        <c:tickLblSkip val="7"/>
        <c:tickMarkSkip val="1"/>
        <c:noMultiLvlLbl val="0"/>
      </c:catAx>
      <c:valAx>
        <c:axId val="12090316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01632"/>
        <c:crosses val="autoZero"/>
        <c:crossBetween val="midCat"/>
        <c:majorUnit val="5"/>
      </c:valAx>
      <c:catAx>
        <c:axId val="120905088"/>
        <c:scaling>
          <c:orientation val="minMax"/>
        </c:scaling>
        <c:delete val="1"/>
        <c:axPos val="b"/>
        <c:numFmt formatCode="General" sourceLinked="1"/>
        <c:majorTickMark val="out"/>
        <c:minorTickMark val="none"/>
        <c:tickLblPos val="none"/>
        <c:crossAx val="120906880"/>
        <c:crosses val="autoZero"/>
        <c:auto val="0"/>
        <c:lblAlgn val="ctr"/>
        <c:lblOffset val="100"/>
        <c:noMultiLvlLbl val="0"/>
      </c:catAx>
      <c:valAx>
        <c:axId val="120906880"/>
        <c:scaling>
          <c:orientation val="minMax"/>
        </c:scaling>
        <c:delete val="1"/>
        <c:axPos val="l"/>
        <c:numFmt formatCode="General" sourceLinked="1"/>
        <c:majorTickMark val="out"/>
        <c:minorTickMark val="none"/>
        <c:tickLblPos val="none"/>
        <c:crossAx val="1209050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610-4511-B219-572DB1DC5AE0}"/>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610-4511-B219-572DB1DC5AE0}"/>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0955264"/>
        <c:axId val="120956800"/>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2610-4511-B219-572DB1DC5AE0}"/>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2610-4511-B219-572DB1DC5AE0}"/>
            </c:ext>
          </c:extLst>
        </c:ser>
        <c:dLbls>
          <c:showLegendKey val="0"/>
          <c:showVal val="0"/>
          <c:showCatName val="0"/>
          <c:showSerName val="0"/>
          <c:showPercent val="0"/>
          <c:showBubbleSize val="0"/>
        </c:dLbls>
        <c:marker val="1"/>
        <c:smooth val="0"/>
        <c:axId val="120963072"/>
        <c:axId val="120964608"/>
      </c:lineChart>
      <c:catAx>
        <c:axId val="12095526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56800"/>
        <c:crosses val="autoZero"/>
        <c:auto val="0"/>
        <c:lblAlgn val="ctr"/>
        <c:lblOffset val="100"/>
        <c:tickLblSkip val="7"/>
        <c:tickMarkSkip val="1"/>
        <c:noMultiLvlLbl val="0"/>
      </c:catAx>
      <c:valAx>
        <c:axId val="12095680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55264"/>
        <c:crosses val="autoZero"/>
        <c:crossBetween val="midCat"/>
        <c:majorUnit val="5"/>
      </c:valAx>
      <c:catAx>
        <c:axId val="120963072"/>
        <c:scaling>
          <c:orientation val="minMax"/>
        </c:scaling>
        <c:delete val="1"/>
        <c:axPos val="b"/>
        <c:numFmt formatCode="General" sourceLinked="1"/>
        <c:majorTickMark val="out"/>
        <c:minorTickMark val="none"/>
        <c:tickLblPos val="none"/>
        <c:crossAx val="120964608"/>
        <c:crosses val="autoZero"/>
        <c:auto val="0"/>
        <c:lblAlgn val="ctr"/>
        <c:lblOffset val="100"/>
        <c:noMultiLvlLbl val="0"/>
      </c:catAx>
      <c:valAx>
        <c:axId val="120964608"/>
        <c:scaling>
          <c:orientation val="minMax"/>
        </c:scaling>
        <c:delete val="1"/>
        <c:axPos val="l"/>
        <c:numFmt formatCode="General" sourceLinked="1"/>
        <c:majorTickMark val="out"/>
        <c:minorTickMark val="none"/>
        <c:tickLblPos val="none"/>
        <c:crossAx val="12096307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A7D-4648-8EAC-7DA24C31C807}"/>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BA7D-4648-8EAC-7DA24C31C807}"/>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004416"/>
        <c:axId val="121005952"/>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BA7D-4648-8EAC-7DA24C31C807}"/>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BA7D-4648-8EAC-7DA24C31C807}"/>
            </c:ext>
          </c:extLst>
        </c:ser>
        <c:dLbls>
          <c:showLegendKey val="0"/>
          <c:showVal val="0"/>
          <c:showCatName val="0"/>
          <c:showSerName val="0"/>
          <c:showPercent val="0"/>
          <c:showBubbleSize val="0"/>
        </c:dLbls>
        <c:marker val="1"/>
        <c:smooth val="0"/>
        <c:axId val="121012224"/>
        <c:axId val="121013760"/>
      </c:lineChart>
      <c:catAx>
        <c:axId val="12100441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05952"/>
        <c:crosses val="autoZero"/>
        <c:auto val="0"/>
        <c:lblAlgn val="ctr"/>
        <c:lblOffset val="100"/>
        <c:tickLblSkip val="7"/>
        <c:tickMarkSkip val="1"/>
        <c:noMultiLvlLbl val="0"/>
      </c:catAx>
      <c:valAx>
        <c:axId val="121005952"/>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04416"/>
        <c:crosses val="autoZero"/>
        <c:crossBetween val="midCat"/>
        <c:majorUnit val="5"/>
      </c:valAx>
      <c:catAx>
        <c:axId val="121012224"/>
        <c:scaling>
          <c:orientation val="minMax"/>
        </c:scaling>
        <c:delete val="1"/>
        <c:axPos val="b"/>
        <c:numFmt formatCode="General" sourceLinked="1"/>
        <c:majorTickMark val="out"/>
        <c:minorTickMark val="none"/>
        <c:tickLblPos val="none"/>
        <c:crossAx val="121013760"/>
        <c:crosses val="autoZero"/>
        <c:auto val="0"/>
        <c:lblAlgn val="ctr"/>
        <c:lblOffset val="100"/>
        <c:noMultiLvlLbl val="0"/>
      </c:catAx>
      <c:valAx>
        <c:axId val="121013760"/>
        <c:scaling>
          <c:orientation val="minMax"/>
        </c:scaling>
        <c:delete val="1"/>
        <c:axPos val="l"/>
        <c:numFmt formatCode="General" sourceLinked="1"/>
        <c:majorTickMark val="out"/>
        <c:minorTickMark val="none"/>
        <c:tickLblPos val="none"/>
        <c:crossAx val="12101222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6027-4759-B12D-4479AA341DC0}"/>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6027-4759-B12D-4479AA341DC0}"/>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069952"/>
        <c:axId val="12107148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6027-4759-B12D-4479AA341DC0}"/>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6027-4759-B12D-4479AA341DC0}"/>
            </c:ext>
          </c:extLst>
        </c:ser>
        <c:dLbls>
          <c:showLegendKey val="0"/>
          <c:showVal val="0"/>
          <c:showCatName val="0"/>
          <c:showSerName val="0"/>
          <c:showPercent val="0"/>
          <c:showBubbleSize val="0"/>
        </c:dLbls>
        <c:marker val="1"/>
        <c:smooth val="0"/>
        <c:axId val="121073664"/>
        <c:axId val="121075200"/>
      </c:lineChart>
      <c:catAx>
        <c:axId val="12106995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71488"/>
        <c:crosses val="autoZero"/>
        <c:auto val="0"/>
        <c:lblAlgn val="ctr"/>
        <c:lblOffset val="100"/>
        <c:tickLblSkip val="7"/>
        <c:tickMarkSkip val="1"/>
        <c:noMultiLvlLbl val="0"/>
      </c:catAx>
      <c:valAx>
        <c:axId val="12107148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69952"/>
        <c:crosses val="autoZero"/>
        <c:crossBetween val="midCat"/>
        <c:majorUnit val="5"/>
      </c:valAx>
      <c:catAx>
        <c:axId val="121073664"/>
        <c:scaling>
          <c:orientation val="minMax"/>
        </c:scaling>
        <c:delete val="1"/>
        <c:axPos val="b"/>
        <c:numFmt formatCode="General" sourceLinked="1"/>
        <c:majorTickMark val="out"/>
        <c:minorTickMark val="none"/>
        <c:tickLblPos val="none"/>
        <c:crossAx val="121075200"/>
        <c:crosses val="autoZero"/>
        <c:auto val="0"/>
        <c:lblAlgn val="ctr"/>
        <c:lblOffset val="100"/>
        <c:noMultiLvlLbl val="0"/>
      </c:catAx>
      <c:valAx>
        <c:axId val="121075200"/>
        <c:scaling>
          <c:orientation val="minMax"/>
        </c:scaling>
        <c:delete val="1"/>
        <c:axPos val="l"/>
        <c:numFmt formatCode="General" sourceLinked="1"/>
        <c:majorTickMark val="out"/>
        <c:minorTickMark val="none"/>
        <c:tickLblPos val="none"/>
        <c:crossAx val="12107366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A76-47A9-A9E4-14376A92E45B}"/>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A76-47A9-A9E4-14376A92E45B}"/>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131392"/>
        <c:axId val="12113292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2A76-47A9-A9E4-14376A92E45B}"/>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2A76-47A9-A9E4-14376A92E45B}"/>
            </c:ext>
          </c:extLst>
        </c:ser>
        <c:dLbls>
          <c:showLegendKey val="0"/>
          <c:showVal val="0"/>
          <c:showCatName val="0"/>
          <c:showSerName val="0"/>
          <c:showPercent val="0"/>
          <c:showBubbleSize val="0"/>
        </c:dLbls>
        <c:marker val="1"/>
        <c:smooth val="0"/>
        <c:axId val="121139200"/>
        <c:axId val="121140736"/>
      </c:lineChart>
      <c:catAx>
        <c:axId val="12113139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132928"/>
        <c:crosses val="autoZero"/>
        <c:auto val="0"/>
        <c:lblAlgn val="ctr"/>
        <c:lblOffset val="100"/>
        <c:tickLblSkip val="7"/>
        <c:tickMarkSkip val="1"/>
        <c:noMultiLvlLbl val="0"/>
      </c:catAx>
      <c:valAx>
        <c:axId val="12113292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131392"/>
        <c:crosses val="autoZero"/>
        <c:crossBetween val="midCat"/>
        <c:majorUnit val="5"/>
      </c:valAx>
      <c:catAx>
        <c:axId val="121139200"/>
        <c:scaling>
          <c:orientation val="minMax"/>
        </c:scaling>
        <c:delete val="1"/>
        <c:axPos val="b"/>
        <c:numFmt formatCode="General" sourceLinked="1"/>
        <c:majorTickMark val="out"/>
        <c:minorTickMark val="none"/>
        <c:tickLblPos val="none"/>
        <c:crossAx val="121140736"/>
        <c:crosses val="autoZero"/>
        <c:auto val="0"/>
        <c:lblAlgn val="ctr"/>
        <c:lblOffset val="100"/>
        <c:noMultiLvlLbl val="0"/>
      </c:catAx>
      <c:valAx>
        <c:axId val="121140736"/>
        <c:scaling>
          <c:orientation val="minMax"/>
        </c:scaling>
        <c:delete val="1"/>
        <c:axPos val="l"/>
        <c:numFmt formatCode="General" sourceLinked="1"/>
        <c:majorTickMark val="out"/>
        <c:minorTickMark val="none"/>
        <c:tickLblPos val="none"/>
        <c:crossAx val="12113920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cat>
            <c:numRef>
              <c:f>Gytealder!$AF$105:$AK$105</c:f>
              <c:numCache>
                <c:formatCode>General</c:formatCode>
                <c:ptCount val="6"/>
              </c:numCache>
            </c:numRef>
          </c:cat>
          <c:val>
            <c:numRef>
              <c:f>Gytealder!$AF$106:$AK$106</c:f>
              <c:numCache>
                <c:formatCode>General</c:formatCode>
                <c:ptCount val="6"/>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0-55C4-43FB-BA74-B5704EC2919E}"/>
            </c:ext>
          </c:extLst>
        </c:ser>
        <c:ser>
          <c:idx val="3"/>
          <c:order val="1"/>
          <c:spPr>
            <a:ln w="28575">
              <a:noFill/>
            </a:ln>
          </c:spPr>
          <c:marker>
            <c:symbol val="none"/>
          </c:marker>
          <c:cat>
            <c:numRef>
              <c:f>Gytealder!$AF$105:$AK$105</c:f>
              <c:numCache>
                <c:formatCode>General</c:formatCode>
                <c:ptCount val="6"/>
              </c:numCache>
            </c:numRef>
          </c:cat>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1-55C4-43FB-BA74-B5704EC2919E}"/>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200640"/>
        <c:axId val="121202560"/>
      </c:lineChart>
      <c:lineChart>
        <c:grouping val="standard"/>
        <c:varyColors val="0"/>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Gytealder!$X$105:$AE$105</c:f>
              <c:numCache>
                <c:formatCode>General</c:formatCode>
                <c:ptCount val="8"/>
                <c:pt idx="5" formatCode="0">
                  <c:v>0</c:v>
                </c:pt>
                <c:pt idx="6" formatCode="0">
                  <c:v>0</c:v>
                </c:pt>
              </c:numCache>
            </c:numRef>
          </c:val>
          <c:smooth val="0"/>
          <c:extLst>
            <c:ext xmlns:c16="http://schemas.microsoft.com/office/drawing/2014/chart" uri="{C3380CC4-5D6E-409C-BE32-E72D297353CC}">
              <c16:uniqueId val="{00000002-55C4-43FB-BA74-B5704EC2919E}"/>
            </c:ext>
          </c:extLst>
        </c:ser>
        <c:ser>
          <c:idx val="1"/>
          <c:order val="3"/>
          <c:spPr>
            <a:ln w="28575">
              <a:noFill/>
            </a:ln>
          </c:spPr>
          <c:marker>
            <c:symbol val="dot"/>
            <c:size val="5"/>
            <c:spPr>
              <a:solidFill>
                <a:srgbClr val="000000"/>
              </a:solidFill>
              <a:ln>
                <a:solidFill>
                  <a:srgbClr val="000000"/>
                </a:solidFill>
                <a:prstDash val="solid"/>
              </a:ln>
            </c:spPr>
          </c:marker>
          <c:cat>
            <c:numRef>
              <c:f>Gytealder!$AF$105:$AK$105</c:f>
              <c:numCache>
                <c:formatCode>General</c:formatCode>
                <c:ptCount val="6"/>
              </c:numCache>
            </c:numRef>
          </c:cat>
          <c:val>
            <c:numRef>
              <c:f>Gytealder!$AF$107:$AK$107</c:f>
              <c:numCache>
                <c:formatCode>General</c:formatCode>
                <c:ptCount val="6"/>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6="http://schemas.microsoft.com/office/drawing/2014/chart" uri="{C3380CC4-5D6E-409C-BE32-E72D297353CC}">
              <c16:uniqueId val="{00000003-55C4-43FB-BA74-B5704EC2919E}"/>
            </c:ext>
          </c:extLst>
        </c:ser>
        <c:dLbls>
          <c:showLegendKey val="0"/>
          <c:showVal val="0"/>
          <c:showCatName val="0"/>
          <c:showSerName val="0"/>
          <c:showPercent val="0"/>
          <c:showBubbleSize val="0"/>
        </c:dLbls>
        <c:marker val="1"/>
        <c:smooth val="0"/>
        <c:axId val="121208832"/>
        <c:axId val="121210368"/>
      </c:lineChart>
      <c:catAx>
        <c:axId val="1212006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02560"/>
        <c:crosses val="autoZero"/>
        <c:auto val="0"/>
        <c:lblAlgn val="ctr"/>
        <c:lblOffset val="100"/>
        <c:tickLblSkip val="7"/>
        <c:tickMarkSkip val="1"/>
        <c:noMultiLvlLbl val="0"/>
      </c:catAx>
      <c:valAx>
        <c:axId val="121202560"/>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00640"/>
        <c:crosses val="autoZero"/>
        <c:crossBetween val="midCat"/>
        <c:majorUnit val="5"/>
      </c:valAx>
      <c:catAx>
        <c:axId val="121208832"/>
        <c:scaling>
          <c:orientation val="minMax"/>
        </c:scaling>
        <c:delete val="1"/>
        <c:axPos val="b"/>
        <c:numFmt formatCode="General" sourceLinked="1"/>
        <c:majorTickMark val="out"/>
        <c:minorTickMark val="none"/>
        <c:tickLblPos val="none"/>
        <c:crossAx val="121210368"/>
        <c:crosses val="autoZero"/>
        <c:auto val="0"/>
        <c:lblAlgn val="ctr"/>
        <c:lblOffset val="100"/>
        <c:noMultiLvlLbl val="0"/>
      </c:catAx>
      <c:valAx>
        <c:axId val="121210368"/>
        <c:scaling>
          <c:orientation val="minMax"/>
        </c:scaling>
        <c:delete val="1"/>
        <c:axPos val="l"/>
        <c:numFmt formatCode="General" sourceLinked="1"/>
        <c:majorTickMark val="out"/>
        <c:minorTickMark val="none"/>
        <c:tickLblPos val="none"/>
        <c:crossAx val="12120883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DCD-4747-A412-90DE79F6C27A}"/>
            </c:ext>
          </c:extLst>
        </c:ser>
        <c:ser>
          <c:idx val="3"/>
          <c:order val="1"/>
          <c:spPr>
            <a:ln w="28575">
              <a:noFill/>
            </a:ln>
          </c:spPr>
          <c:marker>
            <c:symbol val="none"/>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BDCD-4747-A412-90DE79F6C27A}"/>
            </c:ext>
          </c:extLst>
        </c:ser>
        <c:dLbls>
          <c:showLegendKey val="0"/>
          <c:showVal val="0"/>
          <c:showCatName val="0"/>
          <c:showSerName val="0"/>
          <c:showPercent val="0"/>
          <c:showBubbleSize val="0"/>
        </c:dLbls>
        <c:hiLowLines>
          <c:spPr>
            <a:ln w="25400">
              <a:solidFill>
                <a:srgbClr val="000000"/>
              </a:solidFill>
              <a:prstDash val="solid"/>
            </a:ln>
          </c:spPr>
        </c:hiLowLines>
        <c:marker val="1"/>
        <c:smooth val="0"/>
        <c:axId val="121254272"/>
        <c:axId val="121255808"/>
      </c:lineChart>
      <c:lineChart>
        <c:grouping val="standard"/>
        <c:varyColors val="0"/>
        <c:ser>
          <c:idx val="0"/>
          <c:order val="2"/>
          <c:spPr>
            <a:ln w="28575">
              <a:noFill/>
            </a:ln>
          </c:spPr>
          <c:marker>
            <c:symbol val="dot"/>
            <c:size val="5"/>
            <c:spPr>
              <a:solidFill>
                <a:srgbClr val="000000"/>
              </a:solidFill>
              <a:ln>
                <a:solidFill>
                  <a:srgbClr val="000000"/>
                </a:solidFill>
                <a:prstDash val="solid"/>
              </a:ln>
            </c:spPr>
          </c:marker>
          <c:val>
            <c:numRef>
              <c:f>Alder!#REF!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Alder!#REF!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BDCD-4747-A412-90DE79F6C27A}"/>
            </c:ext>
          </c:extLst>
        </c:ser>
        <c:ser>
          <c:idx val="1"/>
          <c:order val="3"/>
          <c:spPr>
            <a:ln w="3175">
              <a:solidFill>
                <a:srgbClr val="000000"/>
              </a:solidFill>
              <a:prstDash val="solid"/>
            </a:ln>
          </c:spPr>
          <c:marker>
            <c:symbol val="none"/>
          </c:marker>
          <c:val>
            <c:numRef>
              <c:f>Gytealder!$X$105:$AE$105</c:f>
              <c:numCache>
                <c:formatCode>General</c:formatCode>
                <c:ptCount val="8"/>
                <c:pt idx="5" formatCode="0">
                  <c:v>0</c:v>
                </c:pt>
                <c:pt idx="6" formatCode="0">
                  <c:v>0</c:v>
                </c:pt>
              </c:numCache>
            </c:numRef>
          </c:val>
          <c:smooth val="0"/>
          <c:extLst>
            <c:ext xmlns:c15="http://schemas.microsoft.com/office/drawing/2012/chart" uri="{02D57815-91ED-43cb-92C2-25804820EDAC}">
              <c15:filteredCategoryTitle>
                <c15:cat>
                  <c:numRef>
                    <c:extLst>
                      <c:ext uri="{02D57815-91ED-43cb-92C2-25804820EDAC}">
                        <c15:formulaRef>
                          <c15:sqref>Alder!#REF!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BDCD-4747-A412-90DE79F6C27A}"/>
            </c:ext>
          </c:extLst>
        </c:ser>
        <c:dLbls>
          <c:showLegendKey val="0"/>
          <c:showVal val="0"/>
          <c:showCatName val="0"/>
          <c:showSerName val="0"/>
          <c:showPercent val="0"/>
          <c:showBubbleSize val="0"/>
        </c:dLbls>
        <c:marker val="1"/>
        <c:smooth val="0"/>
        <c:axId val="121266176"/>
        <c:axId val="121267712"/>
      </c:lineChart>
      <c:catAx>
        <c:axId val="12125427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55808"/>
        <c:crosses val="autoZero"/>
        <c:auto val="0"/>
        <c:lblAlgn val="ctr"/>
        <c:lblOffset val="100"/>
        <c:tickLblSkip val="7"/>
        <c:tickMarkSkip val="1"/>
        <c:noMultiLvlLbl val="0"/>
      </c:catAx>
      <c:valAx>
        <c:axId val="121255808"/>
        <c:scaling>
          <c:orientation val="minMax"/>
          <c:max val="20"/>
          <c:min val="0"/>
        </c:scaling>
        <c:delete val="0"/>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overlay val="0"/>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54272"/>
        <c:crosses val="autoZero"/>
        <c:crossBetween val="midCat"/>
        <c:majorUnit val="5"/>
      </c:valAx>
      <c:catAx>
        <c:axId val="121266176"/>
        <c:scaling>
          <c:orientation val="minMax"/>
        </c:scaling>
        <c:delete val="1"/>
        <c:axPos val="b"/>
        <c:numFmt formatCode="General" sourceLinked="1"/>
        <c:majorTickMark val="out"/>
        <c:minorTickMark val="none"/>
        <c:tickLblPos val="none"/>
        <c:crossAx val="121267712"/>
        <c:crosses val="autoZero"/>
        <c:auto val="0"/>
        <c:lblAlgn val="ctr"/>
        <c:lblOffset val="100"/>
        <c:noMultiLvlLbl val="0"/>
      </c:catAx>
      <c:valAx>
        <c:axId val="121267712"/>
        <c:scaling>
          <c:orientation val="minMax"/>
        </c:scaling>
        <c:delete val="1"/>
        <c:axPos val="l"/>
        <c:numFmt formatCode="General" sourceLinked="1"/>
        <c:majorTickMark val="out"/>
        <c:minorTickMark val="none"/>
        <c:tickLblPos val="none"/>
        <c:crossAx val="12126617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95886659690334"/>
          <c:y val="8.3333690265600446E-2"/>
          <c:w val="0.813560818254212"/>
          <c:h val="0.76316116348497254"/>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Gytealder!$H$348:$H$363</c:f>
              <c:numCache>
                <c:formatCode>0.000</c:formatCode>
                <c:ptCount val="16"/>
                <c:pt idx="0">
                  <c:v>7.4650404085117854</c:v>
                </c:pt>
                <c:pt idx="1">
                  <c:v>0</c:v>
                </c:pt>
                <c:pt idx="2">
                  <c:v>0</c:v>
                </c:pt>
                <c:pt idx="3">
                  <c:v>0</c:v>
                </c:pt>
                <c:pt idx="4">
                  <c:v>5.747546895706428</c:v>
                </c:pt>
                <c:pt idx="5">
                  <c:v>8.8174866728344838</c:v>
                </c:pt>
                <c:pt idx="6">
                  <c:v>9.6817441928883774</c:v>
                </c:pt>
                <c:pt idx="7">
                  <c:v>11.154761807445123</c:v>
                </c:pt>
                <c:pt idx="8">
                  <c:v>13.277559051727795</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38A4-42BB-AB0D-B98E062C5B33}"/>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Gytealder!$H$369:$H$384</c:f>
              <c:numCache>
                <c:formatCode>0.000</c:formatCode>
                <c:ptCount val="16"/>
                <c:pt idx="0">
                  <c:v>-3.4650404085117854</c:v>
                </c:pt>
                <c:pt idx="1">
                  <c:v>0</c:v>
                </c:pt>
                <c:pt idx="2">
                  <c:v>0</c:v>
                </c:pt>
                <c:pt idx="3">
                  <c:v>0</c:v>
                </c:pt>
                <c:pt idx="4">
                  <c:v>2.9191197709602381</c:v>
                </c:pt>
                <c:pt idx="5">
                  <c:v>2.2195503642025529</c:v>
                </c:pt>
                <c:pt idx="6">
                  <c:v>1.1182558071116242</c:v>
                </c:pt>
                <c:pt idx="7">
                  <c:v>2.5375458848625678</c:v>
                </c:pt>
                <c:pt idx="8">
                  <c:v>-0.83311460728335174</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38A4-42BB-AB0D-B98E062C5B33}"/>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93536"/>
        <c:axId val="12139507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Gytealder!$H$326:$H$341</c:f>
              <c:numCache>
                <c:formatCode>0.00</c:formatCode>
                <c:ptCount val="16"/>
                <c:pt idx="0">
                  <c:v>2</c:v>
                </c:pt>
                <c:pt idx="1">
                  <c:v>0</c:v>
                </c:pt>
                <c:pt idx="2">
                  <c:v>0</c:v>
                </c:pt>
                <c:pt idx="3">
                  <c:v>3</c:v>
                </c:pt>
                <c:pt idx="4">
                  <c:v>4.333333333333333</c:v>
                </c:pt>
                <c:pt idx="5">
                  <c:v>5.5185185185185182</c:v>
                </c:pt>
                <c:pt idx="6">
                  <c:v>5.4</c:v>
                </c:pt>
                <c:pt idx="7">
                  <c:v>6.8461538461538458</c:v>
                </c:pt>
                <c:pt idx="8">
                  <c:v>6.2222222222222223</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38A4-42BB-AB0D-B98E062C5B33}"/>
            </c:ext>
          </c:extLst>
        </c:ser>
        <c:ser>
          <c:idx val="1"/>
          <c:order val="3"/>
          <c:spPr>
            <a:ln w="3175">
              <a:solidFill>
                <a:srgbClr val="000000"/>
              </a:solidFill>
              <a:prstDash val="solid"/>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38A4-42BB-AB0D-B98E062C5B33}"/>
            </c:ext>
          </c:extLst>
        </c:ser>
        <c:dLbls>
          <c:showLegendKey val="0"/>
          <c:showVal val="0"/>
          <c:showCatName val="0"/>
          <c:showSerName val="0"/>
          <c:showPercent val="0"/>
          <c:showBubbleSize val="0"/>
        </c:dLbls>
        <c:marker val="1"/>
        <c:smooth val="0"/>
        <c:axId val="121401344"/>
        <c:axId val="121402880"/>
      </c:lineChart>
      <c:catAx>
        <c:axId val="12139353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95072"/>
        <c:crosses val="autoZero"/>
        <c:auto val="0"/>
        <c:lblAlgn val="ctr"/>
        <c:lblOffset val="100"/>
        <c:tickLblSkip val="1"/>
        <c:tickMarkSkip val="1"/>
        <c:noMultiLvlLbl val="0"/>
      </c:catAx>
      <c:valAx>
        <c:axId val="12139507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6.5913568713515336E-2"/>
              <c:y val="0.1666675876041810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93536"/>
        <c:crosses val="autoZero"/>
        <c:crossBetween val="midCat"/>
        <c:majorUnit val="5"/>
      </c:valAx>
      <c:catAx>
        <c:axId val="121401344"/>
        <c:scaling>
          <c:orientation val="minMax"/>
        </c:scaling>
        <c:delete val="1"/>
        <c:axPos val="b"/>
        <c:numFmt formatCode="0" sourceLinked="1"/>
        <c:majorTickMark val="out"/>
        <c:minorTickMark val="none"/>
        <c:tickLblPos val="none"/>
        <c:crossAx val="121402880"/>
        <c:crosses val="autoZero"/>
        <c:auto val="0"/>
        <c:lblAlgn val="ctr"/>
        <c:lblOffset val="100"/>
        <c:noMultiLvlLbl val="0"/>
      </c:catAx>
      <c:valAx>
        <c:axId val="121402880"/>
        <c:scaling>
          <c:orientation val="minMax"/>
        </c:scaling>
        <c:delete val="1"/>
        <c:axPos val="l"/>
        <c:numFmt formatCode="0.00" sourceLinked="1"/>
        <c:majorTickMark val="out"/>
        <c:minorTickMark val="none"/>
        <c:tickLblPos val="none"/>
        <c:crossAx val="12140134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7842971449524"/>
          <c:y val="8.3333690265600446E-2"/>
          <c:w val="0.83141917994787917"/>
          <c:h val="0.76316116348497254"/>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Gytealder!$K$348:$K$363</c:f>
              <c:numCache>
                <c:formatCode>0.000</c:formatCode>
                <c:ptCount val="16"/>
                <c:pt idx="0">
                  <c:v>6.0294905660283016</c:v>
                </c:pt>
                <c:pt idx="1">
                  <c:v>0</c:v>
                </c:pt>
                <c:pt idx="2">
                  <c:v>0</c:v>
                </c:pt>
                <c:pt idx="3">
                  <c:v>0</c:v>
                </c:pt>
                <c:pt idx="4">
                  <c:v>5.6096481089450165</c:v>
                </c:pt>
                <c:pt idx="5">
                  <c:v>6.4492346132642417</c:v>
                </c:pt>
                <c:pt idx="6">
                  <c:v>6.8142135623730953</c:v>
                </c:pt>
                <c:pt idx="7">
                  <c:v>8.0565715502016442</c:v>
                </c:pt>
                <c:pt idx="8">
                  <c:v>7.0653841409022107</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710C-4251-BAA8-0E667C4822FF}"/>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Gytealder!$K$369:$K$384</c:f>
              <c:numCache>
                <c:formatCode>0.000</c:formatCode>
                <c:ptCount val="16"/>
                <c:pt idx="0">
                  <c:v>-3.4044905660283016</c:v>
                </c:pt>
                <c:pt idx="1">
                  <c:v>0</c:v>
                </c:pt>
                <c:pt idx="2">
                  <c:v>0</c:v>
                </c:pt>
                <c:pt idx="3">
                  <c:v>0</c:v>
                </c:pt>
                <c:pt idx="4">
                  <c:v>3.5014630021660942</c:v>
                </c:pt>
                <c:pt idx="5">
                  <c:v>3.6248394608098331</c:v>
                </c:pt>
                <c:pt idx="6">
                  <c:v>3.9857864376269054</c:v>
                </c:pt>
                <c:pt idx="7">
                  <c:v>3.3280438344137409</c:v>
                </c:pt>
                <c:pt idx="8">
                  <c:v>3.6012825257644558</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710C-4251-BAA8-0E667C4822FF}"/>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12000"/>
        <c:axId val="12131315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Gytealder!$K$326:$K$341</c:f>
              <c:numCache>
                <c:formatCode>0.00</c:formatCode>
                <c:ptCount val="16"/>
                <c:pt idx="0">
                  <c:v>1.3125</c:v>
                </c:pt>
                <c:pt idx="1">
                  <c:v>0</c:v>
                </c:pt>
                <c:pt idx="2">
                  <c:v>0</c:v>
                </c:pt>
                <c:pt idx="3">
                  <c:v>3</c:v>
                </c:pt>
                <c:pt idx="4">
                  <c:v>4.5555555555555554</c:v>
                </c:pt>
                <c:pt idx="5">
                  <c:v>5.0370370370370372</c:v>
                </c:pt>
                <c:pt idx="6">
                  <c:v>5.4</c:v>
                </c:pt>
                <c:pt idx="7">
                  <c:v>5.6923076923076925</c:v>
                </c:pt>
                <c:pt idx="8">
                  <c:v>5.333333333333333</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710C-4251-BAA8-0E667C4822FF}"/>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710C-4251-BAA8-0E667C4822FF}"/>
            </c:ext>
          </c:extLst>
        </c:ser>
        <c:dLbls>
          <c:showLegendKey val="0"/>
          <c:showVal val="0"/>
          <c:showCatName val="0"/>
          <c:showSerName val="0"/>
          <c:showPercent val="0"/>
          <c:showBubbleSize val="0"/>
        </c:dLbls>
        <c:marker val="1"/>
        <c:smooth val="0"/>
        <c:axId val="121315328"/>
        <c:axId val="121316864"/>
      </c:lineChart>
      <c:catAx>
        <c:axId val="12131200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13152"/>
        <c:crosses val="autoZero"/>
        <c:auto val="0"/>
        <c:lblAlgn val="ctr"/>
        <c:lblOffset val="100"/>
        <c:tickLblSkip val="1"/>
        <c:tickMarkSkip val="1"/>
        <c:noMultiLvlLbl val="0"/>
      </c:catAx>
      <c:valAx>
        <c:axId val="12131315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1885974121655846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12000"/>
        <c:crosses val="autoZero"/>
        <c:crossBetween val="midCat"/>
        <c:majorUnit val="5"/>
      </c:valAx>
      <c:catAx>
        <c:axId val="121315328"/>
        <c:scaling>
          <c:orientation val="minMax"/>
        </c:scaling>
        <c:delete val="1"/>
        <c:axPos val="b"/>
        <c:numFmt formatCode="0" sourceLinked="1"/>
        <c:majorTickMark val="out"/>
        <c:minorTickMark val="none"/>
        <c:tickLblPos val="none"/>
        <c:crossAx val="121316864"/>
        <c:crosses val="autoZero"/>
        <c:auto val="0"/>
        <c:lblAlgn val="ctr"/>
        <c:lblOffset val="100"/>
        <c:noMultiLvlLbl val="0"/>
      </c:catAx>
      <c:valAx>
        <c:axId val="121316864"/>
        <c:scaling>
          <c:orientation val="minMax"/>
        </c:scaling>
        <c:delete val="1"/>
        <c:axPos val="l"/>
        <c:numFmt formatCode="0.00" sourceLinked="1"/>
        <c:majorTickMark val="out"/>
        <c:minorTickMark val="none"/>
        <c:tickLblPos val="none"/>
        <c:crossAx val="12131532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630913869236027"/>
          <c:y val="7.9832096556789495E-2"/>
          <c:w val="0.8192105461587551"/>
          <c:h val="0.77311082981311929"/>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Gytesoner!#REF!</c:f>
              <c:numCache>
                <c:formatCode>General</c:formatCode>
                <c:ptCount val="1"/>
                <c:pt idx="0">
                  <c:v>1</c:v>
                </c:pt>
              </c:numCache>
            </c:numRef>
          </c:val>
          <c:smooth val="0"/>
          <c:extLst>
            <c:ext xmlns:c16="http://schemas.microsoft.com/office/drawing/2014/chart" uri="{C3380CC4-5D6E-409C-BE32-E72D297353CC}">
              <c16:uniqueId val="{00000000-BBF2-40AD-922D-DAE3BAE463C6}"/>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Gytesoner!#REF!</c:f>
              <c:numCache>
                <c:formatCode>General</c:formatCode>
                <c:ptCount val="1"/>
                <c:pt idx="0">
                  <c:v>1</c:v>
                </c:pt>
              </c:numCache>
            </c:numRef>
          </c:val>
          <c:smooth val="0"/>
          <c:extLst>
            <c:ext xmlns:c16="http://schemas.microsoft.com/office/drawing/2014/chart" uri="{C3380CC4-5D6E-409C-BE32-E72D297353CC}">
              <c16:uniqueId val="{00000001-BBF2-40AD-922D-DAE3BAE463C6}"/>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365248"/>
        <c:axId val="121366784"/>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Gytesoner!#REF!</c:f>
              <c:numCache>
                <c:formatCode>General</c:formatCode>
                <c:ptCount val="1"/>
                <c:pt idx="0">
                  <c:v>1</c:v>
                </c:pt>
              </c:numCache>
            </c:numRef>
          </c:val>
          <c:smooth val="0"/>
          <c:extLst>
            <c:ext xmlns:c16="http://schemas.microsoft.com/office/drawing/2014/chart" uri="{C3380CC4-5D6E-409C-BE32-E72D297353CC}">
              <c16:uniqueId val="{00000002-BBF2-40AD-922D-DAE3BAE463C6}"/>
            </c:ext>
          </c:extLst>
        </c:ser>
        <c:ser>
          <c:idx val="1"/>
          <c:order val="3"/>
          <c:spPr>
            <a:ln w="3175">
              <a:solidFill>
                <a:srgbClr val="000000"/>
              </a:solidFill>
              <a:prstDash val="solid"/>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BBF2-40AD-922D-DAE3BAE463C6}"/>
            </c:ext>
          </c:extLst>
        </c:ser>
        <c:dLbls>
          <c:showLegendKey val="0"/>
          <c:showVal val="0"/>
          <c:showCatName val="0"/>
          <c:showSerName val="0"/>
          <c:showPercent val="0"/>
          <c:showBubbleSize val="0"/>
        </c:dLbls>
        <c:marker val="1"/>
        <c:smooth val="0"/>
        <c:axId val="121442688"/>
        <c:axId val="121444224"/>
      </c:lineChart>
      <c:catAx>
        <c:axId val="121365248"/>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66784"/>
        <c:crosses val="autoZero"/>
        <c:auto val="0"/>
        <c:lblAlgn val="ctr"/>
        <c:lblOffset val="100"/>
        <c:tickLblSkip val="1"/>
        <c:tickMarkSkip val="1"/>
        <c:noMultiLvlLbl val="0"/>
      </c:catAx>
      <c:valAx>
        <c:axId val="121366784"/>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5781579934087183E-2"/>
              <c:y val="0.18907607137343124"/>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65248"/>
        <c:crosses val="autoZero"/>
        <c:crossBetween val="midCat"/>
        <c:majorUnit val="5"/>
      </c:valAx>
      <c:catAx>
        <c:axId val="121442688"/>
        <c:scaling>
          <c:orientation val="minMax"/>
        </c:scaling>
        <c:delete val="1"/>
        <c:axPos val="b"/>
        <c:numFmt formatCode="0" sourceLinked="1"/>
        <c:majorTickMark val="out"/>
        <c:minorTickMark val="none"/>
        <c:tickLblPos val="none"/>
        <c:crossAx val="121444224"/>
        <c:crosses val="autoZero"/>
        <c:auto val="0"/>
        <c:lblAlgn val="ctr"/>
        <c:lblOffset val="100"/>
        <c:noMultiLvlLbl val="0"/>
      </c:catAx>
      <c:valAx>
        <c:axId val="121444224"/>
        <c:scaling>
          <c:orientation val="minMax"/>
        </c:scaling>
        <c:delete val="1"/>
        <c:axPos val="l"/>
        <c:numFmt formatCode="General" sourceLinked="1"/>
        <c:majorTickMark val="out"/>
        <c:minorTickMark val="none"/>
        <c:tickLblPos val="none"/>
        <c:crossAx val="12144268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7842971449524"/>
          <c:y val="7.9832096556789495E-2"/>
          <c:w val="0.83141917994787917"/>
          <c:h val="0.77311082981311929"/>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Gytealder!$N$348:$N$363</c:f>
              <c:numCache>
                <c:formatCode>0.000</c:formatCode>
                <c:ptCount val="16"/>
                <c:pt idx="0">
                  <c:v>5.3817804600413286</c:v>
                </c:pt>
                <c:pt idx="1">
                  <c:v>0</c:v>
                </c:pt>
                <c:pt idx="2">
                  <c:v>0</c:v>
                </c:pt>
                <c:pt idx="3">
                  <c:v>0</c:v>
                </c:pt>
                <c:pt idx="4">
                  <c:v>5</c:v>
                </c:pt>
                <c:pt idx="5">
                  <c:v>7.4020224771642109</c:v>
                </c:pt>
                <c:pt idx="6">
                  <c:v>7.2909944487358054</c:v>
                </c:pt>
                <c:pt idx="7">
                  <c:v>11.00798359066815</c:v>
                </c:pt>
                <c:pt idx="8">
                  <c:v>11.143892241718328</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BC1D-4BD0-B7C8-69DC71F6CFA3}"/>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Gytealder!$N$369:$N$384</c:f>
              <c:numCache>
                <c:formatCode>0.000</c:formatCode>
                <c:ptCount val="16"/>
                <c:pt idx="0">
                  <c:v>-3.3817804600413286</c:v>
                </c:pt>
                <c:pt idx="1">
                  <c:v>0</c:v>
                </c:pt>
                <c:pt idx="2">
                  <c:v>0</c:v>
                </c:pt>
                <c:pt idx="3">
                  <c:v>0</c:v>
                </c:pt>
                <c:pt idx="4">
                  <c:v>3</c:v>
                </c:pt>
                <c:pt idx="5">
                  <c:v>2.4498293746876403</c:v>
                </c:pt>
                <c:pt idx="6">
                  <c:v>4.7090055512641946</c:v>
                </c:pt>
                <c:pt idx="7">
                  <c:v>0.37663179394723478</c:v>
                </c:pt>
                <c:pt idx="8">
                  <c:v>0.18944109161500577</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BC1D-4BD0-B7C8-69DC71F6CFA3}"/>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484032"/>
        <c:axId val="12148556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Gytealder!$N$326:$N$341</c:f>
              <c:numCache>
                <c:formatCode>0.00</c:formatCode>
                <c:ptCount val="16"/>
                <c:pt idx="0">
                  <c:v>1</c:v>
                </c:pt>
                <c:pt idx="1">
                  <c:v>0</c:v>
                </c:pt>
                <c:pt idx="2">
                  <c:v>0</c:v>
                </c:pt>
                <c:pt idx="3">
                  <c:v>3</c:v>
                </c:pt>
                <c:pt idx="4">
                  <c:v>4</c:v>
                </c:pt>
                <c:pt idx="5">
                  <c:v>4.9259259259259256</c:v>
                </c:pt>
                <c:pt idx="6">
                  <c:v>6</c:v>
                </c:pt>
                <c:pt idx="7">
                  <c:v>5.6923076923076925</c:v>
                </c:pt>
                <c:pt idx="8">
                  <c:v>5.666666666666667</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BC1D-4BD0-B7C8-69DC71F6CFA3}"/>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BC1D-4BD0-B7C8-69DC71F6CFA3}"/>
            </c:ext>
          </c:extLst>
        </c:ser>
        <c:dLbls>
          <c:showLegendKey val="0"/>
          <c:showVal val="0"/>
          <c:showCatName val="0"/>
          <c:showSerName val="0"/>
          <c:showPercent val="0"/>
          <c:showBubbleSize val="0"/>
        </c:dLbls>
        <c:marker val="1"/>
        <c:smooth val="0"/>
        <c:axId val="121495936"/>
        <c:axId val="121497472"/>
      </c:lineChart>
      <c:catAx>
        <c:axId val="12148403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485568"/>
        <c:crosses val="autoZero"/>
        <c:auto val="0"/>
        <c:lblAlgn val="ctr"/>
        <c:lblOffset val="100"/>
        <c:tickLblSkip val="1"/>
        <c:tickMarkSkip val="1"/>
        <c:noMultiLvlLbl val="0"/>
      </c:catAx>
      <c:valAx>
        <c:axId val="12148556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22268951675158244"/>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484032"/>
        <c:crosses val="autoZero"/>
        <c:crossBetween val="midCat"/>
        <c:majorUnit val="5"/>
      </c:valAx>
      <c:catAx>
        <c:axId val="121495936"/>
        <c:scaling>
          <c:orientation val="minMax"/>
        </c:scaling>
        <c:delete val="1"/>
        <c:axPos val="b"/>
        <c:numFmt formatCode="0" sourceLinked="1"/>
        <c:majorTickMark val="out"/>
        <c:minorTickMark val="none"/>
        <c:tickLblPos val="none"/>
        <c:crossAx val="121497472"/>
        <c:crosses val="autoZero"/>
        <c:auto val="0"/>
        <c:lblAlgn val="ctr"/>
        <c:lblOffset val="100"/>
        <c:noMultiLvlLbl val="0"/>
      </c:catAx>
      <c:valAx>
        <c:axId val="121497472"/>
        <c:scaling>
          <c:orientation val="minMax"/>
        </c:scaling>
        <c:delete val="1"/>
        <c:axPos val="l"/>
        <c:numFmt formatCode="0.00" sourceLinked="1"/>
        <c:majorTickMark val="out"/>
        <c:minorTickMark val="none"/>
        <c:tickLblPos val="none"/>
        <c:crossAx val="1214959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95886659690334"/>
          <c:y val="8.2251429972563142E-2"/>
          <c:w val="0.813560818254212"/>
          <c:h val="0.76623700553387775"/>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E88A-4023-AF26-BA9BEA011121}"/>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E88A-4023-AF26-BA9BEA011121}"/>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545856"/>
        <c:axId val="12154739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E88A-4023-AF26-BA9BEA011121}"/>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E88A-4023-AF26-BA9BEA011121}"/>
            </c:ext>
          </c:extLst>
        </c:ser>
        <c:dLbls>
          <c:showLegendKey val="0"/>
          <c:showVal val="0"/>
          <c:showCatName val="0"/>
          <c:showSerName val="0"/>
          <c:showPercent val="0"/>
          <c:showBubbleSize val="0"/>
        </c:dLbls>
        <c:marker val="1"/>
        <c:smooth val="0"/>
        <c:axId val="121553664"/>
        <c:axId val="121555200"/>
      </c:lineChart>
      <c:catAx>
        <c:axId val="12154585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547392"/>
        <c:crosses val="autoZero"/>
        <c:auto val="0"/>
        <c:lblAlgn val="ctr"/>
        <c:lblOffset val="100"/>
        <c:tickLblSkip val="1"/>
        <c:tickMarkSkip val="1"/>
        <c:noMultiLvlLbl val="0"/>
      </c:catAx>
      <c:valAx>
        <c:axId val="12154739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9.4162571783790224E-3"/>
              <c:y val="0.160173456578797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45856"/>
        <c:crosses val="autoZero"/>
        <c:crossBetween val="midCat"/>
        <c:majorUnit val="5"/>
      </c:valAx>
      <c:catAx>
        <c:axId val="121553664"/>
        <c:scaling>
          <c:orientation val="minMax"/>
        </c:scaling>
        <c:delete val="1"/>
        <c:axPos val="b"/>
        <c:numFmt formatCode="0" sourceLinked="1"/>
        <c:majorTickMark val="out"/>
        <c:minorTickMark val="none"/>
        <c:tickLblPos val="none"/>
        <c:crossAx val="121555200"/>
        <c:crosses val="autoZero"/>
        <c:auto val="0"/>
        <c:lblAlgn val="ctr"/>
        <c:lblOffset val="100"/>
        <c:noMultiLvlLbl val="0"/>
      </c:catAx>
      <c:valAx>
        <c:axId val="121555200"/>
        <c:scaling>
          <c:orientation val="minMax"/>
        </c:scaling>
        <c:delete val="1"/>
        <c:axPos val="l"/>
        <c:numFmt formatCode="General" sourceLinked="1"/>
        <c:majorTickMark val="out"/>
        <c:minorTickMark val="none"/>
        <c:tickLblPos val="none"/>
        <c:crossAx val="121553664"/>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59414211068855"/>
          <c:y val="8.2251429972563142E-2"/>
          <c:w val="0.82950346755168591"/>
          <c:h val="0.76623700553387775"/>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AFEA-43D6-95D8-25ABFBFA9A10}"/>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AFEA-43D6-95D8-25ABFBFA9A10}"/>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599104"/>
        <c:axId val="12160064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AFEA-43D6-95D8-25ABFBFA9A10}"/>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AFEA-43D6-95D8-25ABFBFA9A10}"/>
            </c:ext>
          </c:extLst>
        </c:ser>
        <c:dLbls>
          <c:showLegendKey val="0"/>
          <c:showVal val="0"/>
          <c:showCatName val="0"/>
          <c:showSerName val="0"/>
          <c:showPercent val="0"/>
          <c:showBubbleSize val="0"/>
        </c:dLbls>
        <c:marker val="1"/>
        <c:smooth val="0"/>
        <c:axId val="121611008"/>
        <c:axId val="121612544"/>
      </c:lineChart>
      <c:catAx>
        <c:axId val="12159910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600640"/>
        <c:crosses val="autoZero"/>
        <c:auto val="0"/>
        <c:lblAlgn val="ctr"/>
        <c:lblOffset val="100"/>
        <c:tickLblSkip val="1"/>
        <c:tickMarkSkip val="1"/>
        <c:noMultiLvlLbl val="0"/>
      </c:catAx>
      <c:valAx>
        <c:axId val="12160064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785440613026848E-3"/>
              <c:y val="0.199135108111486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99104"/>
        <c:crosses val="autoZero"/>
        <c:crossBetween val="midCat"/>
        <c:majorUnit val="5"/>
      </c:valAx>
      <c:catAx>
        <c:axId val="121611008"/>
        <c:scaling>
          <c:orientation val="minMax"/>
        </c:scaling>
        <c:delete val="1"/>
        <c:axPos val="b"/>
        <c:numFmt formatCode="0" sourceLinked="1"/>
        <c:majorTickMark val="out"/>
        <c:minorTickMark val="none"/>
        <c:tickLblPos val="none"/>
        <c:crossAx val="121612544"/>
        <c:crosses val="autoZero"/>
        <c:auto val="0"/>
        <c:lblAlgn val="ctr"/>
        <c:lblOffset val="100"/>
        <c:noMultiLvlLbl val="0"/>
      </c:catAx>
      <c:valAx>
        <c:axId val="121612544"/>
        <c:scaling>
          <c:orientation val="minMax"/>
        </c:scaling>
        <c:delete val="1"/>
        <c:axPos val="l"/>
        <c:numFmt formatCode="General" sourceLinked="1"/>
        <c:majorTickMark val="out"/>
        <c:minorTickMark val="none"/>
        <c:tickLblPos val="none"/>
        <c:crossAx val="121611008"/>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1415650408373"/>
          <c:y val="7.6612903225806467E-2"/>
          <c:w val="0.80037811981027807"/>
          <c:h val="0.782258064516129"/>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0-A2AB-4121-9822-8F12792E3EC3}"/>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1-A2AB-4121-9822-8F12792E3EC3}"/>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734272"/>
        <c:axId val="121735808"/>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Alder!#REF!</c:f>
              <c:numCache>
                <c:formatCode>General</c:formatCode>
                <c:ptCount val="1"/>
                <c:pt idx="0">
                  <c:v>1</c:v>
                </c:pt>
              </c:numCache>
            </c:numRef>
          </c:val>
          <c:smooth val="0"/>
          <c:extLst>
            <c:ext xmlns:c16="http://schemas.microsoft.com/office/drawing/2014/chart" uri="{C3380CC4-5D6E-409C-BE32-E72D297353CC}">
              <c16:uniqueId val="{00000002-A2AB-4121-9822-8F12792E3EC3}"/>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A2AB-4121-9822-8F12792E3EC3}"/>
            </c:ext>
          </c:extLst>
        </c:ser>
        <c:dLbls>
          <c:showLegendKey val="0"/>
          <c:showVal val="0"/>
          <c:showCatName val="0"/>
          <c:showSerName val="0"/>
          <c:showPercent val="0"/>
          <c:showBubbleSize val="0"/>
        </c:dLbls>
        <c:marker val="1"/>
        <c:smooth val="0"/>
        <c:axId val="121742080"/>
        <c:axId val="121743616"/>
      </c:lineChart>
      <c:catAx>
        <c:axId val="121734272"/>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35808"/>
        <c:crosses val="autoZero"/>
        <c:auto val="0"/>
        <c:lblAlgn val="ctr"/>
        <c:lblOffset val="100"/>
        <c:tickLblSkip val="1"/>
        <c:tickMarkSkip val="1"/>
        <c:noMultiLvlLbl val="0"/>
      </c:catAx>
      <c:valAx>
        <c:axId val="121735808"/>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9096165610877595E-2"/>
              <c:y val="0.2137100262467192"/>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34272"/>
        <c:crosses val="autoZero"/>
        <c:crossBetween val="midCat"/>
        <c:majorUnit val="5"/>
      </c:valAx>
      <c:catAx>
        <c:axId val="121742080"/>
        <c:scaling>
          <c:orientation val="minMax"/>
        </c:scaling>
        <c:delete val="1"/>
        <c:axPos val="b"/>
        <c:numFmt formatCode="0" sourceLinked="1"/>
        <c:majorTickMark val="out"/>
        <c:minorTickMark val="none"/>
        <c:tickLblPos val="none"/>
        <c:crossAx val="121743616"/>
        <c:crosses val="autoZero"/>
        <c:auto val="0"/>
        <c:lblAlgn val="ctr"/>
        <c:lblOffset val="100"/>
        <c:noMultiLvlLbl val="0"/>
      </c:catAx>
      <c:valAx>
        <c:axId val="121743616"/>
        <c:scaling>
          <c:orientation val="minMax"/>
        </c:scaling>
        <c:delete val="1"/>
        <c:axPos val="l"/>
        <c:numFmt formatCode="General" sourceLinked="1"/>
        <c:majorTickMark val="out"/>
        <c:minorTickMark val="none"/>
        <c:tickLblPos val="none"/>
        <c:crossAx val="121742080"/>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9152789227556"/>
          <c:y val="7.7236078966903932E-2"/>
          <c:w val="0.83365278595989367"/>
          <c:h val="0.78049090324450299"/>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Gytealder!$O$348:$O$363</c:f>
              <c:numCache>
                <c:formatCode>0.000</c:formatCode>
                <c:ptCount val="16"/>
                <c:pt idx="0">
                  <c:v>4.0565591380365991</c:v>
                </c:pt>
                <c:pt idx="1">
                  <c:v>0</c:v>
                </c:pt>
                <c:pt idx="2">
                  <c:v>0</c:v>
                </c:pt>
                <c:pt idx="3">
                  <c:v>0</c:v>
                </c:pt>
                <c:pt idx="4">
                  <c:v>7.3333333333333339</c:v>
                </c:pt>
                <c:pt idx="5">
                  <c:v>7.675340265319317</c:v>
                </c:pt>
                <c:pt idx="6">
                  <c:v>8.2457513110645912</c:v>
                </c:pt>
                <c:pt idx="7">
                  <c:v>8.2023541745549871</c:v>
                </c:pt>
                <c:pt idx="8">
                  <c:v>8.7948215179160076</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9E4F-4121-A420-1518199CA8D5}"/>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Gytealder!$O$369:$O$384</c:f>
              <c:numCache>
                <c:formatCode>0.000</c:formatCode>
                <c:ptCount val="16"/>
                <c:pt idx="0">
                  <c:v>-2.5565591380365986</c:v>
                </c:pt>
                <c:pt idx="1">
                  <c:v>0</c:v>
                </c:pt>
                <c:pt idx="2">
                  <c:v>0</c:v>
                </c:pt>
                <c:pt idx="3">
                  <c:v>0</c:v>
                </c:pt>
                <c:pt idx="4">
                  <c:v>-0.66666666666666652</c:v>
                </c:pt>
                <c:pt idx="5">
                  <c:v>1.5839189939399425</c:v>
                </c:pt>
                <c:pt idx="6">
                  <c:v>2.9542486889354089</c:v>
                </c:pt>
                <c:pt idx="7">
                  <c:v>4.4130304408296279</c:v>
                </c:pt>
                <c:pt idx="8">
                  <c:v>2.9829562598617714</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9E4F-4121-A420-1518199CA8D5}"/>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1787136"/>
        <c:axId val="121788672"/>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Gytealder!$O$326:$O$341</c:f>
              <c:numCache>
                <c:formatCode>0.00</c:formatCode>
                <c:ptCount val="16"/>
                <c:pt idx="0">
                  <c:v>0.75</c:v>
                </c:pt>
                <c:pt idx="1">
                  <c:v>0</c:v>
                </c:pt>
                <c:pt idx="2">
                  <c:v>0</c:v>
                </c:pt>
                <c:pt idx="3">
                  <c:v>0</c:v>
                </c:pt>
                <c:pt idx="4">
                  <c:v>3.3333333333333335</c:v>
                </c:pt>
                <c:pt idx="5">
                  <c:v>4.6296296296296298</c:v>
                </c:pt>
                <c:pt idx="6">
                  <c:v>5.6</c:v>
                </c:pt>
                <c:pt idx="7">
                  <c:v>6.3076923076923075</c:v>
                </c:pt>
                <c:pt idx="8">
                  <c:v>5.8888888888888893</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9E4F-4121-A420-1518199CA8D5}"/>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9E4F-4121-A420-1518199CA8D5}"/>
            </c:ext>
          </c:extLst>
        </c:ser>
        <c:dLbls>
          <c:showLegendKey val="0"/>
          <c:showVal val="0"/>
          <c:showCatName val="0"/>
          <c:showSerName val="0"/>
          <c:showPercent val="0"/>
          <c:showBubbleSize val="0"/>
        </c:dLbls>
        <c:marker val="1"/>
        <c:smooth val="0"/>
        <c:axId val="121803136"/>
        <c:axId val="121804672"/>
      </c:lineChart>
      <c:catAx>
        <c:axId val="121787136"/>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88672"/>
        <c:crosses val="autoZero"/>
        <c:auto val="0"/>
        <c:lblAlgn val="ctr"/>
        <c:lblOffset val="100"/>
        <c:tickLblSkip val="1"/>
        <c:tickMarkSkip val="1"/>
        <c:noMultiLvlLbl val="0"/>
      </c:catAx>
      <c:valAx>
        <c:axId val="121788672"/>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4.7801147227533466E-2"/>
              <c:y val="0.2276431299746068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87136"/>
        <c:crosses val="autoZero"/>
        <c:crossBetween val="midCat"/>
        <c:majorUnit val="5"/>
      </c:valAx>
      <c:catAx>
        <c:axId val="121803136"/>
        <c:scaling>
          <c:orientation val="minMax"/>
        </c:scaling>
        <c:delete val="1"/>
        <c:axPos val="b"/>
        <c:numFmt formatCode="0" sourceLinked="1"/>
        <c:majorTickMark val="out"/>
        <c:minorTickMark val="none"/>
        <c:tickLblPos val="none"/>
        <c:crossAx val="121804672"/>
        <c:crosses val="autoZero"/>
        <c:auto val="0"/>
        <c:lblAlgn val="ctr"/>
        <c:lblOffset val="100"/>
        <c:noMultiLvlLbl val="0"/>
      </c:catAx>
      <c:valAx>
        <c:axId val="121804672"/>
        <c:scaling>
          <c:orientation val="minMax"/>
        </c:scaling>
        <c:delete val="1"/>
        <c:axPos val="l"/>
        <c:numFmt formatCode="0.00" sourceLinked="1"/>
        <c:majorTickMark val="out"/>
        <c:minorTickMark val="none"/>
        <c:tickLblPos val="none"/>
        <c:crossAx val="1218031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510618067867054E-2"/>
          <c:y val="2.7777815453851263E-2"/>
          <c:w val="0.92299673139661964"/>
          <c:h val="0.92083458229516912"/>
        </c:manualLayout>
      </c:layout>
      <c:lineChart>
        <c:grouping val="standard"/>
        <c:varyColors val="0"/>
        <c:ser>
          <c:idx val="15"/>
          <c:order val="0"/>
          <c:tx>
            <c:strRef>
              <c:f>Gytealder!$AA$766</c:f>
              <c:strCache>
                <c:ptCount val="1"/>
                <c:pt idx="0">
                  <c:v>0</c:v>
                </c:pt>
              </c:strCache>
            </c:strRef>
          </c:tx>
          <c:spPr>
            <a:ln w="12700">
              <a:solidFill>
                <a:srgbClr val="FF00FF"/>
              </a:solidFill>
              <a:prstDash val="solid"/>
            </a:ln>
          </c:spPr>
          <c:marker>
            <c:symbol val="plus"/>
            <c:size val="5"/>
            <c:spPr>
              <a:noFill/>
              <a:ln>
                <a:solidFill>
                  <a:srgbClr val="FF00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Gytealder!$AB$766:$AQ$766</c:f>
              <c:numCache>
                <c:formatCode>General</c:formatCode>
                <c:ptCount val="16"/>
                <c:pt idx="7" formatCode="0%">
                  <c:v>0.796875</c:v>
                </c:pt>
                <c:pt idx="8" formatCode="0%">
                  <c:v>0</c:v>
                </c:pt>
                <c:pt idx="9" formatCode="0%">
                  <c:v>0</c:v>
                </c:pt>
                <c:pt idx="10" formatCode="0%">
                  <c:v>7.8125E-3</c:v>
                </c:pt>
                <c:pt idx="11" formatCode="0%">
                  <c:v>6.25E-2</c:v>
                </c:pt>
                <c:pt idx="12" formatCode="0%">
                  <c:v>5.46875E-2</c:v>
                </c:pt>
                <c:pt idx="13" formatCode="0%">
                  <c:v>7.8125E-2</c:v>
                </c:pt>
                <c:pt idx="14" formatCode="0%">
                  <c:v>0</c:v>
                </c:pt>
                <c:pt idx="15" formatCode="0%">
                  <c:v>0</c:v>
                </c:pt>
              </c:numCache>
            </c:numRef>
          </c:val>
          <c:smooth val="0"/>
          <c:extLst>
            <c:ext xmlns:c16="http://schemas.microsoft.com/office/drawing/2014/chart" uri="{C3380CC4-5D6E-409C-BE32-E72D297353CC}">
              <c16:uniqueId val="{00000000-526E-4EA8-8F33-0AB58C5614EC}"/>
            </c:ext>
          </c:extLst>
        </c:ser>
        <c:ser>
          <c:idx val="0"/>
          <c:order val="1"/>
          <c:tx>
            <c:strRef>
              <c:f>Gytealder!$AA$767</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Gytealder!$AB$767:$AQ$767</c:f>
              <c:numCache>
                <c:formatCode>General</c:formatCode>
                <c:ptCount val="16"/>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1-526E-4EA8-8F33-0AB58C5614EC}"/>
            </c:ext>
          </c:extLst>
        </c:ser>
        <c:ser>
          <c:idx val="1"/>
          <c:order val="2"/>
          <c:tx>
            <c:strRef>
              <c:f>Gytealder!$AA$768</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Gytealder!$AB$768:$AQ$768</c:f>
              <c:numCache>
                <c:formatCode>General</c:formatCode>
                <c:ptCount val="16"/>
                <c:pt idx="5" formatCode="0%">
                  <c:v>0</c:v>
                </c:pt>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2-526E-4EA8-8F33-0AB58C5614EC}"/>
            </c:ext>
          </c:extLst>
        </c:ser>
        <c:ser>
          <c:idx val="2"/>
          <c:order val="3"/>
          <c:tx>
            <c:strRef>
              <c:f>Gytealder!$AA$769</c:f>
              <c:strCache>
                <c:ptCount val="1"/>
                <c:pt idx="0">
                  <c:v>3</c:v>
                </c:pt>
              </c:strCache>
            </c:strRef>
          </c:tx>
          <c:spPr>
            <a:ln w="12700">
              <a:solidFill>
                <a:srgbClr val="800000"/>
              </a:solidFill>
              <a:prstDash val="solid"/>
            </a:ln>
          </c:spPr>
          <c:marker>
            <c:symbol val="triangle"/>
            <c:size val="5"/>
            <c:spPr>
              <a:solidFill>
                <a:srgbClr val="800000"/>
              </a:solidFill>
              <a:ln>
                <a:solidFill>
                  <a:srgbClr val="80000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Gytealder!$AB$769:$AQ$769</c:f>
              <c:numCache>
                <c:formatCode>General</c:formatCode>
                <c:ptCount val="16"/>
                <c:pt idx="4" formatCode="0%">
                  <c:v>0.375</c:v>
                </c:pt>
                <c:pt idx="5" formatCode="0%">
                  <c:v>0</c:v>
                </c:pt>
                <c:pt idx="6" formatCode="0%">
                  <c:v>0</c:v>
                </c:pt>
                <c:pt idx="7" formatCode="0%">
                  <c:v>0.5</c:v>
                </c:pt>
                <c:pt idx="8" formatCode="0%">
                  <c:v>0.125</c:v>
                </c:pt>
                <c:pt idx="9" formatCode="0%">
                  <c:v>0</c:v>
                </c:pt>
                <c:pt idx="10" formatCode="0%">
                  <c:v>0</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3-526E-4EA8-8F33-0AB58C5614EC}"/>
            </c:ext>
          </c:extLst>
        </c:ser>
        <c:ser>
          <c:idx val="3"/>
          <c:order val="4"/>
          <c:tx>
            <c:strRef>
              <c:f>Gytealder!$AA$770</c:f>
              <c:strCache>
                <c:ptCount val="1"/>
                <c:pt idx="0">
                  <c:v>4</c:v>
                </c:pt>
              </c:strCache>
            </c:strRef>
          </c:tx>
          <c:spPr>
            <a:ln w="12700">
              <a:solidFill>
                <a:srgbClr val="00FFFF"/>
              </a:solidFill>
              <a:prstDash val="solid"/>
            </a:ln>
          </c:spPr>
          <c:marker>
            <c:symbol val="x"/>
            <c:size val="5"/>
            <c:spPr>
              <a:noFill/>
              <a:ln>
                <a:solidFill>
                  <a:srgbClr val="00FF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Gytealder!$AB$770:$AQ$770</c:f>
              <c:numCache>
                <c:formatCode>General</c:formatCode>
                <c:ptCount val="16"/>
                <c:pt idx="3" formatCode="0%">
                  <c:v>0.1111111111111111</c:v>
                </c:pt>
                <c:pt idx="4" formatCode="0%">
                  <c:v>0</c:v>
                </c:pt>
                <c:pt idx="5" formatCode="0%">
                  <c:v>0</c:v>
                </c:pt>
                <c:pt idx="6" formatCode="0%">
                  <c:v>1.3888888888888888E-2</c:v>
                </c:pt>
                <c:pt idx="7" formatCode="0%">
                  <c:v>0.58333333333333337</c:v>
                </c:pt>
                <c:pt idx="8" formatCode="0%">
                  <c:v>0.16666666666666666</c:v>
                </c:pt>
                <c:pt idx="9" formatCode="0%">
                  <c:v>0.1111111111111111</c:v>
                </c:pt>
                <c:pt idx="10" formatCode="0%">
                  <c:v>1.3888888888888888E-2</c:v>
                </c:pt>
                <c:pt idx="11" formatCode="0%">
                  <c:v>0</c:v>
                </c:pt>
                <c:pt idx="12" formatCode="0%">
                  <c:v>0</c:v>
                </c:pt>
                <c:pt idx="13" formatCode="0%">
                  <c:v>0</c:v>
                </c:pt>
                <c:pt idx="14" formatCode="0%">
                  <c:v>0</c:v>
                </c:pt>
                <c:pt idx="15" formatCode="0%">
                  <c:v>0</c:v>
                </c:pt>
              </c:numCache>
            </c:numRef>
          </c:val>
          <c:smooth val="0"/>
          <c:extLst>
            <c:ext xmlns:c16="http://schemas.microsoft.com/office/drawing/2014/chart" uri="{C3380CC4-5D6E-409C-BE32-E72D297353CC}">
              <c16:uniqueId val="{00000004-526E-4EA8-8F33-0AB58C5614EC}"/>
            </c:ext>
          </c:extLst>
        </c:ser>
        <c:ser>
          <c:idx val="4"/>
          <c:order val="5"/>
          <c:tx>
            <c:strRef>
              <c:f>Gytealder!$AA$771</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Gytealder!$AB$771:$AQ$771</c:f>
              <c:numCache>
                <c:formatCode>General</c:formatCode>
                <c:ptCount val="16"/>
                <c:pt idx="2" formatCode="0%">
                  <c:v>0.11574074074074074</c:v>
                </c:pt>
                <c:pt idx="3" formatCode="0%">
                  <c:v>0</c:v>
                </c:pt>
                <c:pt idx="4" formatCode="0%">
                  <c:v>0</c:v>
                </c:pt>
                <c:pt idx="5" formatCode="0%">
                  <c:v>1.3888888888888888E-2</c:v>
                </c:pt>
                <c:pt idx="6" formatCode="0%">
                  <c:v>5.0925925925925923E-2</c:v>
                </c:pt>
                <c:pt idx="7" formatCode="0%">
                  <c:v>0.60648148148148151</c:v>
                </c:pt>
                <c:pt idx="8" formatCode="0%">
                  <c:v>0.13425925925925927</c:v>
                </c:pt>
                <c:pt idx="9" formatCode="0%">
                  <c:v>3.2407407407407406E-2</c:v>
                </c:pt>
                <c:pt idx="10" formatCode="0%">
                  <c:v>3.2407407407407406E-2</c:v>
                </c:pt>
                <c:pt idx="11" formatCode="0%">
                  <c:v>9.2592592592592587E-3</c:v>
                </c:pt>
                <c:pt idx="12" formatCode="0%">
                  <c:v>4.6296296296296294E-3</c:v>
                </c:pt>
                <c:pt idx="13" formatCode="0%">
                  <c:v>0</c:v>
                </c:pt>
                <c:pt idx="14" formatCode="0%">
                  <c:v>0</c:v>
                </c:pt>
                <c:pt idx="15" formatCode="0%">
                  <c:v>0</c:v>
                </c:pt>
              </c:numCache>
            </c:numRef>
          </c:val>
          <c:smooth val="0"/>
          <c:extLst>
            <c:ext xmlns:c16="http://schemas.microsoft.com/office/drawing/2014/chart" uri="{C3380CC4-5D6E-409C-BE32-E72D297353CC}">
              <c16:uniqueId val="{00000005-526E-4EA8-8F33-0AB58C5614EC}"/>
            </c:ext>
          </c:extLst>
        </c:ser>
        <c:ser>
          <c:idx val="5"/>
          <c:order val="6"/>
          <c:tx>
            <c:strRef>
              <c:f>Gytealder!$AA$772</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Gytealder!$AB$772:$AQ$772</c:f>
              <c:numCache>
                <c:formatCode>0%</c:formatCode>
                <c:ptCount val="16"/>
                <c:pt idx="1">
                  <c:v>4.4999999999999998E-2</c:v>
                </c:pt>
                <c:pt idx="2">
                  <c:v>0</c:v>
                </c:pt>
                <c:pt idx="3">
                  <c:v>0</c:v>
                </c:pt>
                <c:pt idx="4">
                  <c:v>0</c:v>
                </c:pt>
                <c:pt idx="5">
                  <c:v>0.03</c:v>
                </c:pt>
                <c:pt idx="6">
                  <c:v>0.16</c:v>
                </c:pt>
                <c:pt idx="7">
                  <c:v>0.63500000000000001</c:v>
                </c:pt>
                <c:pt idx="8">
                  <c:v>8.5000000000000006E-2</c:v>
                </c:pt>
                <c:pt idx="9">
                  <c:v>3.5000000000000003E-2</c:v>
                </c:pt>
                <c:pt idx="10">
                  <c:v>0.01</c:v>
                </c:pt>
                <c:pt idx="11">
                  <c:v>0</c:v>
                </c:pt>
                <c:pt idx="12">
                  <c:v>0</c:v>
                </c:pt>
                <c:pt idx="13">
                  <c:v>0</c:v>
                </c:pt>
                <c:pt idx="14">
                  <c:v>0</c:v>
                </c:pt>
                <c:pt idx="15">
                  <c:v>0</c:v>
                </c:pt>
              </c:numCache>
            </c:numRef>
          </c:val>
          <c:smooth val="0"/>
          <c:extLst>
            <c:ext xmlns:c16="http://schemas.microsoft.com/office/drawing/2014/chart" uri="{C3380CC4-5D6E-409C-BE32-E72D297353CC}">
              <c16:uniqueId val="{00000006-526E-4EA8-8F33-0AB58C5614EC}"/>
            </c:ext>
          </c:extLst>
        </c:ser>
        <c:ser>
          <c:idx val="6"/>
          <c:order val="7"/>
          <c:tx>
            <c:strRef>
              <c:f>Gytealder!$AA$773</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Gytealder!$AB$773:$AQ$773</c:f>
              <c:numCache>
                <c:formatCode>0%</c:formatCode>
                <c:ptCount val="16"/>
                <c:pt idx="0">
                  <c:v>9.6153846153846159E-2</c:v>
                </c:pt>
                <c:pt idx="1">
                  <c:v>0</c:v>
                </c:pt>
                <c:pt idx="2">
                  <c:v>0</c:v>
                </c:pt>
                <c:pt idx="3">
                  <c:v>0</c:v>
                </c:pt>
                <c:pt idx="4">
                  <c:v>2.8846153846153848E-2</c:v>
                </c:pt>
                <c:pt idx="5">
                  <c:v>0.14423076923076922</c:v>
                </c:pt>
                <c:pt idx="6">
                  <c:v>8.6538461538461536E-2</c:v>
                </c:pt>
                <c:pt idx="7">
                  <c:v>0.55769230769230771</c:v>
                </c:pt>
                <c:pt idx="8">
                  <c:v>5.7692307692307696E-2</c:v>
                </c:pt>
                <c:pt idx="9">
                  <c:v>1.9230769230769232E-2</c:v>
                </c:pt>
                <c:pt idx="10">
                  <c:v>9.6153846153846159E-3</c:v>
                </c:pt>
                <c:pt idx="11">
                  <c:v>0</c:v>
                </c:pt>
                <c:pt idx="12">
                  <c:v>0</c:v>
                </c:pt>
                <c:pt idx="13">
                  <c:v>0</c:v>
                </c:pt>
                <c:pt idx="14">
                  <c:v>0</c:v>
                </c:pt>
                <c:pt idx="15">
                  <c:v>0</c:v>
                </c:pt>
              </c:numCache>
            </c:numRef>
          </c:val>
          <c:smooth val="0"/>
          <c:extLst>
            <c:ext xmlns:c16="http://schemas.microsoft.com/office/drawing/2014/chart" uri="{C3380CC4-5D6E-409C-BE32-E72D297353CC}">
              <c16:uniqueId val="{00000007-526E-4EA8-8F33-0AB58C5614EC}"/>
            </c:ext>
          </c:extLst>
        </c:ser>
        <c:ser>
          <c:idx val="7"/>
          <c:order val="8"/>
          <c:tx>
            <c:strRef>
              <c:f>Gytealder!$AA$774</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Gytealder!$AB$774:$AQ$774</c:f>
              <c:numCache>
                <c:formatCode>0%</c:formatCode>
                <c:ptCount val="16"/>
                <c:pt idx="0">
                  <c:v>0</c:v>
                </c:pt>
                <c:pt idx="1">
                  <c:v>0</c:v>
                </c:pt>
                <c:pt idx="2">
                  <c:v>0</c:v>
                </c:pt>
                <c:pt idx="3">
                  <c:v>5.5555555555555552E-2</c:v>
                </c:pt>
                <c:pt idx="4">
                  <c:v>0.22222222222222221</c:v>
                </c:pt>
                <c:pt idx="5">
                  <c:v>0.1388888888888889</c:v>
                </c:pt>
                <c:pt idx="6">
                  <c:v>0.125</c:v>
                </c:pt>
                <c:pt idx="7">
                  <c:v>0.375</c:v>
                </c:pt>
                <c:pt idx="8">
                  <c:v>1.3888888888888888E-2</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8-526E-4EA8-8F33-0AB58C5614EC}"/>
            </c:ext>
          </c:extLst>
        </c:ser>
        <c:ser>
          <c:idx val="8"/>
          <c:order val="9"/>
          <c:tx>
            <c:strRef>
              <c:f>Gytealder!$AA$775</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Gytealder!$AB$775:$AQ$775</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9-526E-4EA8-8F33-0AB58C5614EC}"/>
            </c:ext>
          </c:extLst>
        </c:ser>
        <c:ser>
          <c:idx val="9"/>
          <c:order val="10"/>
          <c:tx>
            <c:strRef>
              <c:f>Gytealder!$AA$776</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Gytealder!$AB$776:$AQ$776</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A-526E-4EA8-8F33-0AB58C5614EC}"/>
            </c:ext>
          </c:extLst>
        </c:ser>
        <c:ser>
          <c:idx val="10"/>
          <c:order val="11"/>
          <c:tx>
            <c:strRef>
              <c:f>Gytealder!$AA$777</c:f>
              <c:strCache>
                <c:ptCount val="1"/>
                <c:pt idx="0">
                  <c:v>11</c:v>
                </c:pt>
              </c:strCache>
            </c:strRef>
          </c:tx>
          <c:spPr>
            <a:ln w="12700">
              <a:solidFill>
                <a:srgbClr val="008000"/>
              </a:solidFill>
              <a:prstDash val="solid"/>
            </a:ln>
          </c:spPr>
          <c:marker>
            <c:symbol val="square"/>
            <c:size val="5"/>
            <c:spPr>
              <a:solidFill>
                <a:srgbClr val="008000"/>
              </a:solidFill>
              <a:ln>
                <a:solidFill>
                  <a:srgbClr val="00800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Gytealder!$AB$777:$AQ$777</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B-526E-4EA8-8F33-0AB58C5614EC}"/>
            </c:ext>
          </c:extLst>
        </c:ser>
        <c:ser>
          <c:idx val="11"/>
          <c:order val="12"/>
          <c:tx>
            <c:strRef>
              <c:f>Gytealder!$AA$778</c:f>
              <c:strCache>
                <c:ptCount val="1"/>
                <c:pt idx="0">
                  <c:v>12</c:v>
                </c:pt>
              </c:strCache>
            </c:strRef>
          </c:tx>
          <c:spPr>
            <a:ln w="12700">
              <a:solidFill>
                <a:srgbClr val="0000FF"/>
              </a:solidFill>
              <a:prstDash val="solid"/>
            </a:ln>
          </c:spPr>
          <c:marker>
            <c:symbol val="triangle"/>
            <c:size val="5"/>
            <c:spPr>
              <a:solidFill>
                <a:srgbClr val="0000FF"/>
              </a:solidFill>
              <a:ln>
                <a:solidFill>
                  <a:srgbClr val="0000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Gytealder!$AB$778:$AQ$778</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C-526E-4EA8-8F33-0AB58C5614EC}"/>
            </c:ext>
          </c:extLst>
        </c:ser>
        <c:ser>
          <c:idx val="12"/>
          <c:order val="13"/>
          <c:tx>
            <c:strRef>
              <c:f>Gytealder!$AA$779</c:f>
              <c:strCache>
                <c:ptCount val="1"/>
                <c:pt idx="0">
                  <c:v>13</c:v>
                </c:pt>
              </c:strCache>
            </c:strRef>
          </c:tx>
          <c:spPr>
            <a:ln w="12700">
              <a:solidFill>
                <a:srgbClr val="FF0000"/>
              </a:solidFill>
              <a:prstDash val="solid"/>
            </a:ln>
          </c:spPr>
          <c:marker>
            <c:symbol val="x"/>
            <c:size val="5"/>
            <c:spPr>
              <a:noFill/>
              <a:ln>
                <a:solidFill>
                  <a:srgbClr val="FF0000"/>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Gytealder!$AB$779:$AQ$779</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D-526E-4EA8-8F33-0AB58C5614EC}"/>
            </c:ext>
          </c:extLst>
        </c:ser>
        <c:ser>
          <c:idx val="14"/>
          <c:order val="14"/>
          <c:tx>
            <c:strRef>
              <c:f>Gytealder!$AA$780</c:f>
              <c:strCache>
                <c:ptCount val="1"/>
                <c:pt idx="0">
                  <c:v>14</c:v>
                </c:pt>
              </c:strCache>
            </c:strRef>
          </c:tx>
          <c:spPr>
            <a:ln w="12700">
              <a:solidFill>
                <a:srgbClr val="CC99FF"/>
              </a:solidFill>
              <a:prstDash val="solid"/>
            </a:ln>
          </c:spPr>
          <c:marker>
            <c:symbol val="circle"/>
            <c:size val="5"/>
            <c:spPr>
              <a:solidFill>
                <a:srgbClr val="CC99FF"/>
              </a:solidFill>
              <a:ln>
                <a:solidFill>
                  <a:srgbClr val="CC99FF"/>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Gytealder!$AB$780:$AQ$780</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E-526E-4EA8-8F33-0AB58C5614EC}"/>
            </c:ext>
          </c:extLst>
        </c:ser>
        <c:ser>
          <c:idx val="13"/>
          <c:order val="15"/>
          <c:tx>
            <c:strRef>
              <c:f>Gytealder!$AA$781</c:f>
              <c:strCache>
                <c:ptCount val="1"/>
                <c:pt idx="0">
                  <c:v>15</c:v>
                </c:pt>
              </c:strCache>
            </c:strRef>
          </c:tx>
          <c:spPr>
            <a:ln w="12700">
              <a:solidFill>
                <a:srgbClr val="FF99CC"/>
              </a:solidFill>
              <a:prstDash val="solid"/>
            </a:ln>
          </c:spPr>
          <c:marker>
            <c:symbol val="star"/>
            <c:size val="5"/>
            <c:spPr>
              <a:noFill/>
              <a:ln>
                <a:solidFill>
                  <a:srgbClr val="CC9CCC"/>
                </a:solidFill>
                <a:prstDash val="solid"/>
              </a:ln>
            </c:spPr>
          </c:marker>
          <c:cat>
            <c:numRef>
              <c:f>Gytealder!$AB$765:$AQ$765</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Gytealder!$AB$781:$AQ$781</c:f>
              <c:numCache>
                <c:formatCode>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F-526E-4EA8-8F33-0AB58C5614EC}"/>
            </c:ext>
          </c:extLst>
        </c:ser>
        <c:dLbls>
          <c:showLegendKey val="0"/>
          <c:showVal val="0"/>
          <c:showCatName val="0"/>
          <c:showSerName val="0"/>
          <c:showPercent val="0"/>
          <c:showBubbleSize val="0"/>
        </c:dLbls>
        <c:marker val="1"/>
        <c:smooth val="0"/>
        <c:axId val="121681792"/>
        <c:axId val="121683328"/>
      </c:lineChart>
      <c:catAx>
        <c:axId val="121681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125" b="0" i="0" u="none" strike="noStrike" baseline="0">
                <a:solidFill>
                  <a:srgbClr val="000000"/>
                </a:solidFill>
                <a:latin typeface="Arial"/>
                <a:ea typeface="Arial"/>
                <a:cs typeface="Arial"/>
              </a:defRPr>
            </a:pPr>
            <a:endParaRPr lang="nb-NO"/>
          </a:p>
        </c:txPr>
        <c:crossAx val="121683328"/>
        <c:crosses val="autoZero"/>
        <c:auto val="1"/>
        <c:lblAlgn val="ctr"/>
        <c:lblOffset val="100"/>
        <c:tickLblSkip val="1"/>
        <c:tickMarkSkip val="1"/>
        <c:noMultiLvlLbl val="0"/>
      </c:catAx>
      <c:valAx>
        <c:axId val="121683328"/>
        <c:scaling>
          <c:orientation val="minMax"/>
          <c:max val="1"/>
        </c:scaling>
        <c:delete val="0"/>
        <c:axPos val="l"/>
        <c:majorGridlines>
          <c:spPr>
            <a:ln w="3175">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1681792"/>
        <c:crosses val="autoZero"/>
        <c:crossBetween val="between"/>
        <c:majorUnit val="0.1"/>
      </c:valAx>
      <c:spPr>
        <a:noFill/>
        <a:ln w="25400">
          <a:noFill/>
        </a:ln>
      </c:spPr>
    </c:plotArea>
    <c:legend>
      <c:legendPos val="r"/>
      <c:layout>
        <c:manualLayout>
          <c:xMode val="edge"/>
          <c:yMode val="edge"/>
          <c:x val="0.91983222033954615"/>
          <c:y val="0.29444488188976392"/>
          <c:w val="7.5949477834258108E-2"/>
          <c:h val="0.7013899095946341"/>
        </c:manualLayout>
      </c:layout>
      <c:overlay val="0"/>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190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152542372881353E-2"/>
          <c:y val="3.8112522686025406E-2"/>
          <c:w val="0.8951271186440678"/>
          <c:h val="0.81669691470054462"/>
        </c:manualLayout>
      </c:layout>
      <c:lineChart>
        <c:grouping val="standard"/>
        <c:varyColors val="0"/>
        <c:ser>
          <c:idx val="9"/>
          <c:order val="0"/>
          <c:tx>
            <c:strRef>
              <c:f>Gytealder!$G$267</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Gytealder!$H$267:$P$267</c:f>
              <c:numCache>
                <c:formatCode>0.0</c:formatCode>
                <c:ptCount val="9"/>
                <c:pt idx="0">
                  <c:v>0</c:v>
                </c:pt>
                <c:pt idx="1">
                  <c:v>0</c:v>
                </c:pt>
                <c:pt idx="2">
                  <c:v>97</c:v>
                </c:pt>
                <c:pt idx="3">
                  <c:v>0</c:v>
                </c:pt>
                <c:pt idx="4">
                  <c:v>96</c:v>
                </c:pt>
                <c:pt idx="5">
                  <c:v>0</c:v>
                </c:pt>
                <c:pt idx="6">
                  <c:v>0</c:v>
                </c:pt>
                <c:pt idx="7">
                  <c:v>0</c:v>
                </c:pt>
                <c:pt idx="8">
                  <c:v>96.5</c:v>
                </c:pt>
              </c:numCache>
            </c:numRef>
          </c:val>
          <c:smooth val="0"/>
          <c:extLst>
            <c:ext xmlns:c16="http://schemas.microsoft.com/office/drawing/2014/chart" uri="{C3380CC4-5D6E-409C-BE32-E72D297353CC}">
              <c16:uniqueId val="{00000000-8C1A-4041-998F-6636893D66B8}"/>
            </c:ext>
          </c:extLst>
        </c:ser>
        <c:ser>
          <c:idx val="8"/>
          <c:order val="1"/>
          <c:tx>
            <c:strRef>
              <c:f>Gytealder!$G$266</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Gytealder!$H$266:$P$266</c:f>
              <c:numCache>
                <c:formatCode>0.0</c:formatCode>
                <c:ptCount val="9"/>
                <c:pt idx="0">
                  <c:v>96</c:v>
                </c:pt>
                <c:pt idx="1">
                  <c:v>95</c:v>
                </c:pt>
                <c:pt idx="2">
                  <c:v>0</c:v>
                </c:pt>
                <c:pt idx="3">
                  <c:v>0</c:v>
                </c:pt>
                <c:pt idx="4">
                  <c:v>95</c:v>
                </c:pt>
                <c:pt idx="5">
                  <c:v>97</c:v>
                </c:pt>
                <c:pt idx="6">
                  <c:v>96</c:v>
                </c:pt>
                <c:pt idx="7">
                  <c:v>0</c:v>
                </c:pt>
                <c:pt idx="8">
                  <c:v>95.714285714285708</c:v>
                </c:pt>
              </c:numCache>
            </c:numRef>
          </c:val>
          <c:smooth val="0"/>
          <c:extLst>
            <c:ext xmlns:c16="http://schemas.microsoft.com/office/drawing/2014/chart" uri="{C3380CC4-5D6E-409C-BE32-E72D297353CC}">
              <c16:uniqueId val="{00000001-8C1A-4041-998F-6636893D66B8}"/>
            </c:ext>
          </c:extLst>
        </c:ser>
        <c:ser>
          <c:idx val="7"/>
          <c:order val="2"/>
          <c:tx>
            <c:strRef>
              <c:f>Gytealder!$G$265</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Gytealder!$H$265:$P$265</c:f>
              <c:numCache>
                <c:formatCode>0.0</c:formatCode>
                <c:ptCount val="9"/>
                <c:pt idx="0">
                  <c:v>84.666666666666671</c:v>
                </c:pt>
                <c:pt idx="1">
                  <c:v>85.666666666666671</c:v>
                </c:pt>
                <c:pt idx="2">
                  <c:v>91.25</c:v>
                </c:pt>
                <c:pt idx="3">
                  <c:v>0</c:v>
                </c:pt>
                <c:pt idx="4">
                  <c:v>90.909090909090907</c:v>
                </c:pt>
                <c:pt idx="5">
                  <c:v>88.285714285714292</c:v>
                </c:pt>
                <c:pt idx="6">
                  <c:v>88.5</c:v>
                </c:pt>
                <c:pt idx="7">
                  <c:v>99.333333333333329</c:v>
                </c:pt>
                <c:pt idx="8">
                  <c:v>88.553191489361708</c:v>
                </c:pt>
              </c:numCache>
            </c:numRef>
          </c:val>
          <c:smooth val="0"/>
          <c:extLst>
            <c:ext xmlns:c16="http://schemas.microsoft.com/office/drawing/2014/chart" uri="{C3380CC4-5D6E-409C-BE32-E72D297353CC}">
              <c16:uniqueId val="{00000002-8C1A-4041-998F-6636893D66B8}"/>
            </c:ext>
          </c:extLst>
        </c:ser>
        <c:ser>
          <c:idx val="6"/>
          <c:order val="3"/>
          <c:tx>
            <c:strRef>
              <c:f>Gytealder!$G$264</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Gytealder!$H$264:$P$264</c:f>
              <c:numCache>
                <c:formatCode>0.0</c:formatCode>
                <c:ptCount val="9"/>
                <c:pt idx="0">
                  <c:v>85.727272727272734</c:v>
                </c:pt>
                <c:pt idx="1">
                  <c:v>85.714285714285708</c:v>
                </c:pt>
                <c:pt idx="2">
                  <c:v>86.470588235294116</c:v>
                </c:pt>
                <c:pt idx="3">
                  <c:v>83.285714285714292</c:v>
                </c:pt>
                <c:pt idx="4">
                  <c:v>84.875</c:v>
                </c:pt>
                <c:pt idx="5">
                  <c:v>86</c:v>
                </c:pt>
                <c:pt idx="6">
                  <c:v>90.75</c:v>
                </c:pt>
                <c:pt idx="7">
                  <c:v>90.818181818181813</c:v>
                </c:pt>
                <c:pt idx="8">
                  <c:v>86.902173913043484</c:v>
                </c:pt>
              </c:numCache>
            </c:numRef>
          </c:val>
          <c:smooth val="0"/>
          <c:extLst>
            <c:ext xmlns:c16="http://schemas.microsoft.com/office/drawing/2014/chart" uri="{C3380CC4-5D6E-409C-BE32-E72D297353CC}">
              <c16:uniqueId val="{00000003-8C1A-4041-998F-6636893D66B8}"/>
            </c:ext>
          </c:extLst>
        </c:ser>
        <c:ser>
          <c:idx val="5"/>
          <c:order val="4"/>
          <c:tx>
            <c:strRef>
              <c:f>Gytealder!$G$263</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Gytealder!$H$263:$P$263</c:f>
              <c:numCache>
                <c:formatCode>0.0</c:formatCode>
                <c:ptCount val="9"/>
                <c:pt idx="0">
                  <c:v>68.875</c:v>
                </c:pt>
                <c:pt idx="1">
                  <c:v>76.599999999999994</c:v>
                </c:pt>
                <c:pt idx="2">
                  <c:v>73</c:v>
                </c:pt>
                <c:pt idx="3">
                  <c:v>77.150000000000006</c:v>
                </c:pt>
                <c:pt idx="4">
                  <c:v>70.956521739130437</c:v>
                </c:pt>
                <c:pt idx="5">
                  <c:v>79.041666666666671</c:v>
                </c:pt>
                <c:pt idx="6">
                  <c:v>68.319999999999993</c:v>
                </c:pt>
                <c:pt idx="7">
                  <c:v>75.75</c:v>
                </c:pt>
                <c:pt idx="8">
                  <c:v>73.569948186528492</c:v>
                </c:pt>
              </c:numCache>
            </c:numRef>
          </c:val>
          <c:smooth val="0"/>
          <c:extLst>
            <c:ext xmlns:c16="http://schemas.microsoft.com/office/drawing/2014/chart" uri="{C3380CC4-5D6E-409C-BE32-E72D297353CC}">
              <c16:uniqueId val="{00000004-8C1A-4041-998F-6636893D66B8}"/>
            </c:ext>
          </c:extLst>
        </c:ser>
        <c:ser>
          <c:idx val="4"/>
          <c:order val="5"/>
          <c:tx>
            <c:strRef>
              <c:f>Gytealder!$G$262</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Gytealder!$H$262:$P$262</c:f>
              <c:numCache>
                <c:formatCode>0.0</c:formatCode>
                <c:ptCount val="9"/>
                <c:pt idx="0">
                  <c:v>63.142857142857146</c:v>
                </c:pt>
                <c:pt idx="1">
                  <c:v>71.2</c:v>
                </c:pt>
                <c:pt idx="2">
                  <c:v>69.125</c:v>
                </c:pt>
                <c:pt idx="3">
                  <c:v>74.340425531914889</c:v>
                </c:pt>
                <c:pt idx="4">
                  <c:v>68.75</c:v>
                </c:pt>
                <c:pt idx="5">
                  <c:v>68.352941176470594</c:v>
                </c:pt>
                <c:pt idx="6">
                  <c:v>75.629629629629633</c:v>
                </c:pt>
                <c:pt idx="7">
                  <c:v>73</c:v>
                </c:pt>
                <c:pt idx="8">
                  <c:v>71.356807511737088</c:v>
                </c:pt>
              </c:numCache>
            </c:numRef>
          </c:val>
          <c:smooth val="0"/>
          <c:extLst>
            <c:ext xmlns:c16="http://schemas.microsoft.com/office/drawing/2014/chart" uri="{C3380CC4-5D6E-409C-BE32-E72D297353CC}">
              <c16:uniqueId val="{00000005-8C1A-4041-998F-6636893D66B8}"/>
            </c:ext>
          </c:extLst>
        </c:ser>
        <c:ser>
          <c:idx val="3"/>
          <c:order val="6"/>
          <c:tx>
            <c:strRef>
              <c:f>Gytealder!$G$261</c:f>
              <c:strCache>
                <c:ptCount val="1"/>
                <c:pt idx="0">
                  <c:v>4</c:v>
                </c:pt>
              </c:strCache>
            </c:strRef>
          </c:tx>
          <c:spPr>
            <a:ln w="12700">
              <a:solidFill>
                <a:srgbClr val="000000"/>
              </a:solidFill>
              <a:prstDash val="solid"/>
            </a:ln>
          </c:spPr>
          <c:marker>
            <c:symbol val="x"/>
            <c:size val="5"/>
            <c:spPr>
              <a:noFill/>
              <a:ln>
                <a:solidFill>
                  <a:srgbClr val="00000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Gytealder!$H$261:$P$261</c:f>
              <c:numCache>
                <c:formatCode>0.0</c:formatCode>
                <c:ptCount val="9"/>
                <c:pt idx="0">
                  <c:v>62.333333333333336</c:v>
                </c:pt>
                <c:pt idx="1">
                  <c:v>67.25</c:v>
                </c:pt>
                <c:pt idx="2">
                  <c:v>64.454545454545453</c:v>
                </c:pt>
                <c:pt idx="3">
                  <c:v>70.083333333333329</c:v>
                </c:pt>
                <c:pt idx="4">
                  <c:v>55</c:v>
                </c:pt>
                <c:pt idx="5">
                  <c:v>63.625</c:v>
                </c:pt>
                <c:pt idx="6">
                  <c:v>67.090909090909093</c:v>
                </c:pt>
                <c:pt idx="7">
                  <c:v>69.2</c:v>
                </c:pt>
                <c:pt idx="8">
                  <c:v>66.226666666666674</c:v>
                </c:pt>
              </c:numCache>
            </c:numRef>
          </c:val>
          <c:smooth val="0"/>
          <c:extLst>
            <c:ext xmlns:c16="http://schemas.microsoft.com/office/drawing/2014/chart" uri="{C3380CC4-5D6E-409C-BE32-E72D297353CC}">
              <c16:uniqueId val="{00000006-8C1A-4041-998F-6636893D66B8}"/>
            </c:ext>
          </c:extLst>
        </c:ser>
        <c:ser>
          <c:idx val="2"/>
          <c:order val="7"/>
          <c:tx>
            <c:strRef>
              <c:f>Gytealder!$G$260</c:f>
              <c:strCache>
                <c:ptCount val="1"/>
                <c:pt idx="0">
                  <c:v>3</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Gytealder!$H$260:$P$260</c:f>
              <c:numCache>
                <c:formatCode>0.0</c:formatCode>
                <c:ptCount val="9"/>
                <c:pt idx="0">
                  <c:v>57</c:v>
                </c:pt>
                <c:pt idx="1">
                  <c:v>0</c:v>
                </c:pt>
                <c:pt idx="2">
                  <c:v>57</c:v>
                </c:pt>
                <c:pt idx="3">
                  <c:v>57.5</c:v>
                </c:pt>
                <c:pt idx="4">
                  <c:v>0</c:v>
                </c:pt>
                <c:pt idx="5">
                  <c:v>0</c:v>
                </c:pt>
                <c:pt idx="6">
                  <c:v>56</c:v>
                </c:pt>
                <c:pt idx="7">
                  <c:v>59</c:v>
                </c:pt>
                <c:pt idx="8">
                  <c:v>57.222222222222221</c:v>
                </c:pt>
              </c:numCache>
            </c:numRef>
          </c:val>
          <c:smooth val="0"/>
          <c:extLst>
            <c:ext xmlns:c16="http://schemas.microsoft.com/office/drawing/2014/chart" uri="{C3380CC4-5D6E-409C-BE32-E72D297353CC}">
              <c16:uniqueId val="{00000007-8C1A-4041-998F-6636893D66B8}"/>
            </c:ext>
          </c:extLst>
        </c:ser>
        <c:ser>
          <c:idx val="1"/>
          <c:order val="8"/>
          <c:tx>
            <c:strRef>
              <c:f>Gytealder!$G$259</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Gytealder!$H$259:$P$259</c:f>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8-8C1A-4041-998F-6636893D66B8}"/>
            </c:ext>
          </c:extLst>
        </c:ser>
        <c:ser>
          <c:idx val="0"/>
          <c:order val="9"/>
          <c:tx>
            <c:strRef>
              <c:f>Gytealder!$G$258</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Gytealder!$H$258:$P$258</c:f>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9-8C1A-4041-998F-6636893D66B8}"/>
            </c:ext>
          </c:extLst>
        </c:ser>
        <c:ser>
          <c:idx val="13"/>
          <c:order val="10"/>
          <c:tx>
            <c:strRef>
              <c:f>Gytealder!$G$257</c:f>
              <c:strCache>
                <c:ptCount val="1"/>
                <c:pt idx="0">
                  <c:v>0</c:v>
                </c:pt>
              </c:strCache>
            </c:strRef>
          </c:tx>
          <c:spPr>
            <a:ln w="12700">
              <a:solidFill>
                <a:srgbClr val="FF99CC"/>
              </a:solidFill>
              <a:prstDash val="solid"/>
            </a:ln>
          </c:spPr>
          <c:marker>
            <c:symbol val="star"/>
            <c:size val="5"/>
            <c:spPr>
              <a:noFill/>
              <a:ln>
                <a:solidFill>
                  <a:srgbClr val="CC9CCC"/>
                </a:solidFill>
                <a:prstDash val="solid"/>
              </a:ln>
            </c:spPr>
          </c:marker>
          <c:cat>
            <c:strRef>
              <c:f>Gytealder!$H$256:$P$256</c:f>
              <c:strCache>
                <c:ptCount val="9"/>
                <c:pt idx="0">
                  <c:v>1</c:v>
                </c:pt>
                <c:pt idx="1">
                  <c:v>2</c:v>
                </c:pt>
                <c:pt idx="2">
                  <c:v>3</c:v>
                </c:pt>
                <c:pt idx="3">
                  <c:v>4</c:v>
                </c:pt>
                <c:pt idx="4">
                  <c:v>5</c:v>
                </c:pt>
                <c:pt idx="5">
                  <c:v>6</c:v>
                </c:pt>
                <c:pt idx="6">
                  <c:v>7</c:v>
                </c:pt>
                <c:pt idx="7">
                  <c:v>8</c:v>
                </c:pt>
                <c:pt idx="8">
                  <c:v>ALL</c:v>
                </c:pt>
              </c:strCache>
            </c:strRef>
          </c:cat>
          <c:val>
            <c:numRef>
              <c:f>Gytealder!$H$257:$P$257</c:f>
              <c:numCache>
                <c:formatCode>0.0</c:formatCode>
                <c:ptCount val="9"/>
                <c:pt idx="0">
                  <c:v>69.764705882352942</c:v>
                </c:pt>
                <c:pt idx="1">
                  <c:v>51.866666666666667</c:v>
                </c:pt>
                <c:pt idx="2">
                  <c:v>49.5</c:v>
                </c:pt>
                <c:pt idx="3">
                  <c:v>51</c:v>
                </c:pt>
                <c:pt idx="4">
                  <c:v>64.780487804878049</c:v>
                </c:pt>
                <c:pt idx="5">
                  <c:v>60.41935483870968</c:v>
                </c:pt>
                <c:pt idx="6">
                  <c:v>58.411764705882355</c:v>
                </c:pt>
                <c:pt idx="7">
                  <c:v>53.210526315789473</c:v>
                </c:pt>
                <c:pt idx="8">
                  <c:v>59.283950617283949</c:v>
                </c:pt>
              </c:numCache>
            </c:numRef>
          </c:val>
          <c:smooth val="0"/>
          <c:extLst>
            <c:ext xmlns:c16="http://schemas.microsoft.com/office/drawing/2014/chart" uri="{C3380CC4-5D6E-409C-BE32-E72D297353CC}">
              <c16:uniqueId val="{0000000A-8C1A-4041-998F-6636893D66B8}"/>
            </c:ext>
          </c:extLst>
        </c:ser>
        <c:dLbls>
          <c:showLegendKey val="0"/>
          <c:showVal val="0"/>
          <c:showCatName val="0"/>
          <c:showSerName val="0"/>
          <c:showPercent val="0"/>
          <c:showBubbleSize val="0"/>
        </c:dLbls>
        <c:marker val="1"/>
        <c:smooth val="0"/>
        <c:axId val="121981952"/>
        <c:axId val="122004608"/>
      </c:lineChart>
      <c:catAx>
        <c:axId val="121981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4500000" vert="horz"/>
          <a:lstStyle/>
          <a:p>
            <a:pPr>
              <a:defRPr sz="1200" b="1" i="0" u="none" strike="noStrike" baseline="0">
                <a:solidFill>
                  <a:srgbClr val="000000"/>
                </a:solidFill>
                <a:latin typeface="Arial"/>
                <a:ea typeface="Arial"/>
                <a:cs typeface="Arial"/>
              </a:defRPr>
            </a:pPr>
            <a:endParaRPr lang="nb-NO"/>
          </a:p>
        </c:txPr>
        <c:crossAx val="122004608"/>
        <c:crosses val="autoZero"/>
        <c:auto val="1"/>
        <c:lblAlgn val="ctr"/>
        <c:lblOffset val="100"/>
        <c:tickLblSkip val="1"/>
        <c:tickMarkSkip val="1"/>
        <c:noMultiLvlLbl val="0"/>
      </c:catAx>
      <c:valAx>
        <c:axId val="122004608"/>
        <c:scaling>
          <c:orientation val="minMax"/>
        </c:scaling>
        <c:delete val="0"/>
        <c:axPos val="l"/>
        <c:majorGridlines>
          <c:spPr>
            <a:ln w="3175">
              <a:solidFill>
                <a:srgbClr val="000000"/>
              </a:solidFill>
              <a:prstDash val="sysDash"/>
            </a:ln>
          </c:spPr>
        </c:majorGridlines>
        <c:title>
          <c:tx>
            <c:rich>
              <a:bodyPr/>
              <a:lstStyle/>
              <a:p>
                <a:pPr>
                  <a:defRPr sz="1425" b="1" i="0" u="none" strike="noStrike" baseline="0">
                    <a:solidFill>
                      <a:srgbClr val="000000"/>
                    </a:solidFill>
                    <a:latin typeface="Arial"/>
                    <a:ea typeface="Arial"/>
                    <a:cs typeface="Arial"/>
                  </a:defRPr>
                </a:pPr>
                <a:r>
                  <a:rPr lang="nb-NO"/>
                  <a:t>Mean length (cm)</a:t>
                </a:r>
              </a:p>
            </c:rich>
          </c:tx>
          <c:layout>
            <c:manualLayout>
              <c:xMode val="edge"/>
              <c:yMode val="edge"/>
              <c:x val="5.2966101694915269E-3"/>
              <c:y val="0.3012704174228676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nb-NO"/>
          </a:p>
        </c:txPr>
        <c:crossAx val="121981952"/>
        <c:crosses val="autoZero"/>
        <c:crossBetween val="between"/>
      </c:valAx>
      <c:spPr>
        <a:noFill/>
        <a:ln w="25400">
          <a:noFill/>
        </a:ln>
      </c:spPr>
    </c:plotArea>
    <c:legend>
      <c:legendPos val="r"/>
      <c:layout>
        <c:manualLayout>
          <c:xMode val="edge"/>
          <c:yMode val="edge"/>
          <c:x val="0.92796610169491511"/>
          <c:y val="0.18693284936479132"/>
          <c:w val="6.7796610169491595E-2"/>
          <c:h val="0.80762250453720508"/>
        </c:manualLayout>
      </c:layout>
      <c:overlay val="0"/>
      <c:spPr>
        <a:solidFill>
          <a:srgbClr val="FFFFFF"/>
        </a:solidFill>
        <a:ln w="3175">
          <a:solidFill>
            <a:srgbClr val="000000"/>
          </a:solidFill>
          <a:prstDash val="solid"/>
        </a:ln>
      </c:spPr>
      <c:txPr>
        <a:bodyPr/>
        <a:lstStyle/>
        <a:p>
          <a:pPr>
            <a:defRPr sz="1085"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25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721997027613646E-2"/>
          <c:y val="0.11528165225166023"/>
          <c:w val="0.90134578487695771"/>
          <c:h val="0.77748091053445278"/>
        </c:manualLayout>
      </c:layout>
      <c:lineChart>
        <c:grouping val="standard"/>
        <c:varyColors val="0"/>
        <c:ser>
          <c:idx val="1"/>
          <c:order val="0"/>
          <c:tx>
            <c:v>STDEV</c:v>
          </c:tx>
          <c:spPr>
            <a:ln w="25400">
              <a:pattFill prst="pct75">
                <a:fgClr>
                  <a:srgbClr val="000000"/>
                </a:fgClr>
                <a:bgClr>
                  <a:srgbClr val="FFFFFF"/>
                </a:bgClr>
              </a:pattFill>
              <a:prstDash val="solid"/>
            </a:ln>
          </c:spPr>
          <c:marker>
            <c:symbol val="square"/>
            <c:size val="6"/>
            <c:spPr>
              <a:noFill/>
              <a:ln>
                <a:solidFill>
                  <a:srgbClr val="000000"/>
                </a:solidFill>
                <a:prstDash val="solid"/>
              </a:ln>
            </c:spPr>
          </c:marker>
          <c:cat>
            <c:numRef>
              <c:f>Gytealder!$G$305:$G$320</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Gytealder!$Q$305:$Q$320</c:f>
              <c:numCache>
                <c:formatCode>0.000</c:formatCode>
                <c:ptCount val="16"/>
                <c:pt idx="0">
                  <c:v>2.0619705237817736</c:v>
                </c:pt>
                <c:pt idx="1">
                  <c:v>0</c:v>
                </c:pt>
                <c:pt idx="2">
                  <c:v>0</c:v>
                </c:pt>
                <c:pt idx="3">
                  <c:v>1.6903085094570331</c:v>
                </c:pt>
                <c:pt idx="4">
                  <c:v>1.6008116094895992</c:v>
                </c:pt>
                <c:pt idx="5">
                  <c:v>1.9355184568515724</c:v>
                </c:pt>
                <c:pt idx="6">
                  <c:v>1.4603555015662371</c:v>
                </c:pt>
                <c:pt idx="7">
                  <c:v>2.209842028829748</c:v>
                </c:pt>
                <c:pt idx="8">
                  <c:v>2.1754067128234165</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8073-4CEF-B931-4B51AE8715DE}"/>
            </c:ext>
          </c:extLst>
        </c:ser>
        <c:dLbls>
          <c:showLegendKey val="0"/>
          <c:showVal val="0"/>
          <c:showCatName val="0"/>
          <c:showSerName val="0"/>
          <c:showPercent val="0"/>
          <c:showBubbleSize val="0"/>
        </c:dLbls>
        <c:marker val="1"/>
        <c:smooth val="0"/>
        <c:axId val="122109312"/>
        <c:axId val="122115584"/>
      </c:lineChart>
      <c:lineChart>
        <c:grouping val="standard"/>
        <c:varyColors val="0"/>
        <c:ser>
          <c:idx val="2"/>
          <c:order val="1"/>
          <c:tx>
            <c:v>Agreement (%)</c:v>
          </c:tx>
          <c:spPr>
            <a:ln w="12700">
              <a:solidFill>
                <a:srgbClr val="000000"/>
              </a:solidFill>
              <a:prstDash val="sysDash"/>
            </a:ln>
          </c:spPr>
          <c:marker>
            <c:symbol val="triangle"/>
            <c:size val="6"/>
            <c:spPr>
              <a:solidFill>
                <a:srgbClr val="000000"/>
              </a:solidFill>
              <a:ln>
                <a:solidFill>
                  <a:srgbClr val="000000"/>
                </a:solidFill>
                <a:prstDash val="solid"/>
              </a:ln>
            </c:spPr>
          </c:marker>
          <c:cat>
            <c:numRef>
              <c:f>Gytealder!$G$305:$G$320</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Gytealder!$P$166:$P$181</c:f>
              <c:numCache>
                <c:formatCode>0%</c:formatCode>
                <c:ptCount val="16"/>
                <c:pt idx="0">
                  <c:v>0.796875</c:v>
                </c:pt>
                <c:pt idx="1">
                  <c:v>0</c:v>
                </c:pt>
                <c:pt idx="2">
                  <c:v>0</c:v>
                </c:pt>
                <c:pt idx="3">
                  <c:v>0.5</c:v>
                </c:pt>
                <c:pt idx="4">
                  <c:v>0.58333333333333337</c:v>
                </c:pt>
                <c:pt idx="5">
                  <c:v>0.60648148148148151</c:v>
                </c:pt>
                <c:pt idx="6">
                  <c:v>0.63500000000000001</c:v>
                </c:pt>
                <c:pt idx="7">
                  <c:v>0.55769230769230771</c:v>
                </c:pt>
                <c:pt idx="8">
                  <c:v>0.375</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8073-4CEF-B931-4B51AE8715DE}"/>
            </c:ext>
          </c:extLst>
        </c:ser>
        <c:ser>
          <c:idx val="0"/>
          <c:order val="2"/>
          <c:tx>
            <c:v>CV (%)</c:v>
          </c:tx>
          <c:spPr>
            <a:ln w="38100">
              <a:solidFill>
                <a:srgbClr val="FF0000"/>
              </a:solidFill>
              <a:prstDash val="solid"/>
            </a:ln>
          </c:spPr>
          <c:marker>
            <c:symbol val="circle"/>
            <c:size val="6"/>
            <c:spPr>
              <a:solidFill>
                <a:srgbClr val="FF0000"/>
              </a:solidFill>
              <a:ln>
                <a:solidFill>
                  <a:srgbClr val="FF0000"/>
                </a:solidFill>
                <a:prstDash val="solid"/>
              </a:ln>
            </c:spPr>
          </c:marker>
          <c:cat>
            <c:numRef>
              <c:f>Gytealder!$G$305:$G$320</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Gytealder!$P$144:$P$159</c:f>
              <c:numCache>
                <c:formatCode>0.0%</c:formatCode>
                <c:ptCount val="16"/>
                <c:pt idx="0">
                  <c:v>0.92849228164519637</c:v>
                </c:pt>
                <c:pt idx="1">
                  <c:v>0</c:v>
                </c:pt>
                <c:pt idx="2">
                  <c:v>0</c:v>
                </c:pt>
                <c:pt idx="3">
                  <c:v>0</c:v>
                </c:pt>
                <c:pt idx="4">
                  <c:v>0.37148944935186923</c:v>
                </c:pt>
                <c:pt idx="5">
                  <c:v>0.36357746186287326</c:v>
                </c:pt>
                <c:pt idx="6">
                  <c:v>0.20460370042193707</c:v>
                </c:pt>
                <c:pt idx="7">
                  <c:v>0.34738729332691415</c:v>
                </c:pt>
                <c:pt idx="8">
                  <c:v>0.35266073705382428</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8073-4CEF-B931-4B51AE8715DE}"/>
            </c:ext>
          </c:extLst>
        </c:ser>
        <c:dLbls>
          <c:showLegendKey val="0"/>
          <c:showVal val="0"/>
          <c:showCatName val="0"/>
          <c:showSerName val="0"/>
          <c:showPercent val="0"/>
          <c:showBubbleSize val="0"/>
        </c:dLbls>
        <c:marker val="1"/>
        <c:smooth val="0"/>
        <c:axId val="122117120"/>
        <c:axId val="122131200"/>
      </c:lineChart>
      <c:catAx>
        <c:axId val="12210931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2115584"/>
        <c:crosses val="autoZero"/>
        <c:auto val="1"/>
        <c:lblAlgn val="ctr"/>
        <c:lblOffset val="100"/>
        <c:tickLblSkip val="1"/>
        <c:tickMarkSkip val="1"/>
        <c:noMultiLvlLbl val="0"/>
      </c:catAx>
      <c:valAx>
        <c:axId val="122115584"/>
        <c:scaling>
          <c:orientation val="minMax"/>
        </c:scaling>
        <c:delete val="0"/>
        <c:axPos val="l"/>
        <c:numFmt formatCode="0.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nb-NO"/>
          </a:p>
        </c:txPr>
        <c:crossAx val="122109312"/>
        <c:crosses val="autoZero"/>
        <c:crossBetween val="between"/>
      </c:valAx>
      <c:catAx>
        <c:axId val="122117120"/>
        <c:scaling>
          <c:orientation val="minMax"/>
        </c:scaling>
        <c:delete val="1"/>
        <c:axPos val="b"/>
        <c:numFmt formatCode="0" sourceLinked="1"/>
        <c:majorTickMark val="out"/>
        <c:minorTickMark val="none"/>
        <c:tickLblPos val="none"/>
        <c:crossAx val="122131200"/>
        <c:crosses val="autoZero"/>
        <c:auto val="1"/>
        <c:lblAlgn val="ctr"/>
        <c:lblOffset val="100"/>
        <c:noMultiLvlLbl val="0"/>
      </c:catAx>
      <c:valAx>
        <c:axId val="122131200"/>
        <c:scaling>
          <c:orientation val="minMax"/>
          <c:max val="1"/>
        </c:scaling>
        <c:delete val="0"/>
        <c:axPos val="r"/>
        <c:numFmt formatCode="0%" sourceLinked="0"/>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nb-NO"/>
          </a:p>
        </c:txPr>
        <c:crossAx val="122117120"/>
        <c:crosses val="max"/>
        <c:crossBetween val="between"/>
      </c:valAx>
      <c:spPr>
        <a:noFill/>
        <a:ln w="25400">
          <a:noFill/>
        </a:ln>
      </c:spPr>
    </c:plotArea>
    <c:legend>
      <c:legendPos val="r"/>
      <c:layout>
        <c:manualLayout>
          <c:xMode val="edge"/>
          <c:yMode val="edge"/>
          <c:x val="0.27578487106152094"/>
          <c:y val="2.1447721179624672E-2"/>
          <c:w val="0.45291503360286245"/>
          <c:h val="8.5790884718498675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nb-NO"/>
        </a:p>
      </c:txPr>
    </c:legend>
    <c:plotVisOnly val="1"/>
    <c:dispBlanksAs val="gap"/>
    <c:showDLblsOverMax val="0"/>
  </c:chart>
  <c:spPr>
    <a:solidFill>
      <a:srgbClr val="FFFFFF"/>
    </a:solidFill>
    <a:ln w="9525">
      <a:noFill/>
    </a:ln>
  </c:spPr>
  <c:txPr>
    <a:bodyPr/>
    <a:lstStyle/>
    <a:p>
      <a:pPr>
        <a:defRPr sz="175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userShapes r:id="rId1"/>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190" b="0" i="0" u="none" strike="noStrike" baseline="0">
              <a:solidFill>
                <a:srgbClr val="000000"/>
              </a:solidFill>
              <a:latin typeface="Arial"/>
              <a:ea typeface="Arial"/>
              <a:cs typeface="Arial"/>
            </a:defRPr>
          </a:pPr>
          <a:endParaRPr lang="nb-NO"/>
        </a:p>
      </c:txPr>
    </c:title>
    <c:autoTitleDeleted val="0"/>
    <c:plotArea>
      <c:layout>
        <c:manualLayout>
          <c:layoutTarget val="inner"/>
          <c:xMode val="edge"/>
          <c:yMode val="edge"/>
          <c:x val="6.9989431786349157E-2"/>
          <c:y val="5.6565768161632266E-2"/>
          <c:w val="0.90668127541406851"/>
          <c:h val="0.90101187857457132"/>
        </c:manualLayout>
      </c:layout>
      <c:lineChart>
        <c:grouping val="standard"/>
        <c:varyColors val="0"/>
        <c:ser>
          <c:idx val="1"/>
          <c:order val="0"/>
          <c:tx>
            <c:strRef>
              <c:f>Gytealder!$AQ$459</c:f>
              <c:strCache>
                <c:ptCount val="1"/>
              </c:strCache>
            </c:strRef>
          </c:tx>
          <c:spPr>
            <a:ln w="25400">
              <a:solidFill>
                <a:srgbClr val="FF0000"/>
              </a:solidFill>
              <a:prstDash val="solid"/>
            </a:ln>
          </c:spPr>
          <c:marker>
            <c:symbol val="circle"/>
            <c:size val="6"/>
            <c:spPr>
              <a:solidFill>
                <a:srgbClr val="FF0000"/>
              </a:solidFill>
              <a:ln>
                <a:solidFill>
                  <a:srgbClr val="FF0000"/>
                </a:solidFill>
                <a:prstDash val="solid"/>
              </a:ln>
            </c:spPr>
          </c:marker>
          <c:cat>
            <c:numRef>
              <c:f>Gytealder!$AA$460:$AA$475</c:f>
              <c:numCache>
                <c:formatCode>0</c:formatCode>
                <c:ptCount val="16"/>
                <c:pt idx="0" formatCode="General">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Gytealder!$AN$460:$AN$475</c:f>
              <c:numCache>
                <c:formatCode>0.00_ ;[Red]\-0.00\ </c:formatCode>
                <c:ptCount val="16"/>
                <c:pt idx="0">
                  <c:v>1.015625</c:v>
                </c:pt>
                <c:pt idx="1">
                  <c:v>0</c:v>
                </c:pt>
                <c:pt idx="2">
                  <c:v>0</c:v>
                </c:pt>
                <c:pt idx="3">
                  <c:v>-1</c:v>
                </c:pt>
                <c:pt idx="4">
                  <c:v>-2.7777777777777679E-2</c:v>
                </c:pt>
                <c:pt idx="5">
                  <c:v>-0.3009259259259256</c:v>
                </c:pt>
                <c:pt idx="6">
                  <c:v>-0.30499999999999972</c:v>
                </c:pt>
                <c:pt idx="7">
                  <c:v>-1.009615384615385</c:v>
                </c:pt>
                <c:pt idx="8">
                  <c:v>-1.833333333333333</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6C8F-4DFF-A05A-B59EF2B95A10}"/>
            </c:ext>
          </c:extLst>
        </c:ser>
        <c:dLbls>
          <c:showLegendKey val="0"/>
          <c:showVal val="0"/>
          <c:showCatName val="0"/>
          <c:showSerName val="0"/>
          <c:showPercent val="0"/>
          <c:showBubbleSize val="0"/>
        </c:dLbls>
        <c:marker val="1"/>
        <c:smooth val="0"/>
        <c:axId val="122145792"/>
        <c:axId val="122180736"/>
      </c:lineChart>
      <c:catAx>
        <c:axId val="122145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80736"/>
        <c:crosses val="autoZero"/>
        <c:auto val="1"/>
        <c:lblAlgn val="ctr"/>
        <c:lblOffset val="100"/>
        <c:tickLblSkip val="1"/>
        <c:tickMarkSkip val="1"/>
        <c:noMultiLvlLbl val="0"/>
      </c:catAx>
      <c:valAx>
        <c:axId val="122180736"/>
        <c:scaling>
          <c:orientation val="minMax"/>
        </c:scaling>
        <c:delete val="0"/>
        <c:axPos val="l"/>
        <c:majorGridlines>
          <c:spPr>
            <a:ln w="3175">
              <a:solidFill>
                <a:srgbClr val="000000"/>
              </a:solidFill>
              <a:prstDash val="sysDash"/>
            </a:ln>
          </c:spPr>
        </c:majorGridlines>
        <c:numFmt formatCode="0.00_ ;[Red]\-0.00\ " sourceLinked="1"/>
        <c:majorTickMark val="out"/>
        <c:minorTickMark val="none"/>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45792"/>
        <c:crosses val="autoZero"/>
        <c:crossBetween val="between"/>
        <c:majorUnit val="0.2"/>
      </c:valAx>
      <c:spPr>
        <a:noFill/>
        <a:ln w="25400">
          <a:noFill/>
        </a:ln>
      </c:spPr>
    </c:plotArea>
    <c:plotVisOnly val="1"/>
    <c:dispBlanksAs val="gap"/>
    <c:showDLblsOverMax val="0"/>
  </c:chart>
  <c:spPr>
    <a:solidFill>
      <a:srgbClr val="FFFFFF"/>
    </a:solidFill>
    <a:ln w="9525">
      <a:noFill/>
    </a:ln>
  </c:spPr>
  <c:txPr>
    <a:bodyPr/>
    <a:lstStyle/>
    <a:p>
      <a:pPr>
        <a:defRPr sz="18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47621740367821"/>
          <c:y val="8.0169106709465282E-2"/>
          <c:w val="0.83047773526364443"/>
          <c:h val="0.77215508041221825"/>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Gytealder!$P$348:$P$363</c:f>
              <c:numCache>
                <c:formatCode>0.00</c:formatCode>
                <c:ptCount val="16"/>
                <c:pt idx="0">
                  <c:v>5.1395660475635472</c:v>
                </c:pt>
                <c:pt idx="1">
                  <c:v>0</c:v>
                </c:pt>
                <c:pt idx="2">
                  <c:v>0</c:v>
                </c:pt>
                <c:pt idx="3">
                  <c:v>5.3806170189140659</c:v>
                </c:pt>
                <c:pt idx="4">
                  <c:v>7.1738454412014203</c:v>
                </c:pt>
                <c:pt idx="5">
                  <c:v>8.5701109877772197</c:v>
                </c:pt>
                <c:pt idx="6">
                  <c:v>8.6157110031324748</c:v>
                </c:pt>
                <c:pt idx="7">
                  <c:v>10.410068673044112</c:v>
                </c:pt>
                <c:pt idx="8">
                  <c:v>10.5174800923135</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006A-4048-983D-64976D67337C}"/>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Gytealder!$P$369:$P$384</c:f>
              <c:numCache>
                <c:formatCode>0.000</c:formatCode>
                <c:ptCount val="16"/>
                <c:pt idx="0">
                  <c:v>-3.1083160475635472</c:v>
                </c:pt>
                <c:pt idx="1">
                  <c:v>0</c:v>
                </c:pt>
                <c:pt idx="2">
                  <c:v>0</c:v>
                </c:pt>
                <c:pt idx="3">
                  <c:v>-1.3806170189140663</c:v>
                </c:pt>
                <c:pt idx="4">
                  <c:v>0.77059900324302388</c:v>
                </c:pt>
                <c:pt idx="5">
                  <c:v>0.82803716037092956</c:v>
                </c:pt>
                <c:pt idx="6">
                  <c:v>2.7742889968675262</c:v>
                </c:pt>
                <c:pt idx="7">
                  <c:v>1.570700557725119</c:v>
                </c:pt>
                <c:pt idx="8">
                  <c:v>1.815853241019834</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006A-4048-983D-64976D67337C}"/>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2044800"/>
        <c:axId val="122046336"/>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Gytealder!$P$326:$P$341</c:f>
              <c:numCache>
                <c:formatCode>0.00</c:formatCode>
                <c:ptCount val="16"/>
                <c:pt idx="0">
                  <c:v>1.015625</c:v>
                </c:pt>
                <c:pt idx="1">
                  <c:v>0</c:v>
                </c:pt>
                <c:pt idx="2">
                  <c:v>0</c:v>
                </c:pt>
                <c:pt idx="3">
                  <c:v>2</c:v>
                </c:pt>
                <c:pt idx="4">
                  <c:v>3.9722222222222223</c:v>
                </c:pt>
                <c:pt idx="5">
                  <c:v>4.6990740740740744</c:v>
                </c:pt>
                <c:pt idx="6">
                  <c:v>5.6950000000000003</c:v>
                </c:pt>
                <c:pt idx="7">
                  <c:v>5.990384615384615</c:v>
                </c:pt>
                <c:pt idx="8">
                  <c:v>6.166666666666667</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006A-4048-983D-64976D67337C}"/>
            </c:ext>
          </c:extLst>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006A-4048-983D-64976D67337C}"/>
            </c:ext>
          </c:extLst>
        </c:ser>
        <c:dLbls>
          <c:showLegendKey val="0"/>
          <c:showVal val="0"/>
          <c:showCatName val="0"/>
          <c:showSerName val="0"/>
          <c:showPercent val="0"/>
          <c:showBubbleSize val="0"/>
        </c:dLbls>
        <c:marker val="1"/>
        <c:smooth val="0"/>
        <c:axId val="122048512"/>
        <c:axId val="122050048"/>
      </c:lineChart>
      <c:catAx>
        <c:axId val="122044800"/>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046336"/>
        <c:crosses val="autoZero"/>
        <c:auto val="0"/>
        <c:lblAlgn val="ctr"/>
        <c:lblOffset val="100"/>
        <c:tickLblSkip val="1"/>
        <c:tickMarkSkip val="1"/>
        <c:noMultiLvlLbl val="0"/>
      </c:catAx>
      <c:valAx>
        <c:axId val="122046336"/>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238095238095247E-3"/>
              <c:y val="0.20253253153482401"/>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044800"/>
        <c:crosses val="autoZero"/>
        <c:crossBetween val="midCat"/>
        <c:majorUnit val="5"/>
      </c:valAx>
      <c:catAx>
        <c:axId val="122048512"/>
        <c:scaling>
          <c:orientation val="minMax"/>
        </c:scaling>
        <c:delete val="1"/>
        <c:axPos val="b"/>
        <c:numFmt formatCode="0" sourceLinked="1"/>
        <c:majorTickMark val="out"/>
        <c:minorTickMark val="none"/>
        <c:tickLblPos val="none"/>
        <c:crossAx val="122050048"/>
        <c:crosses val="autoZero"/>
        <c:auto val="0"/>
        <c:lblAlgn val="ctr"/>
        <c:lblOffset val="100"/>
        <c:noMultiLvlLbl val="0"/>
      </c:catAx>
      <c:valAx>
        <c:axId val="122050048"/>
        <c:scaling>
          <c:orientation val="minMax"/>
        </c:scaling>
        <c:delete val="1"/>
        <c:axPos val="l"/>
        <c:numFmt formatCode="0.00" sourceLinked="1"/>
        <c:majorTickMark val="out"/>
        <c:minorTickMark val="none"/>
        <c:tickLblPos val="none"/>
        <c:crossAx val="122048512"/>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293248954829377"/>
          <c:y val="8.1196920059261726E-2"/>
          <c:w val="0.80263231562088444"/>
          <c:h val="0.7692339795087958"/>
        </c:manualLayout>
      </c:layout>
      <c:lineChart>
        <c:grouping val="standard"/>
        <c:varyColors val="0"/>
        <c:ser>
          <c:idx val="2"/>
          <c:order val="0"/>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Gytealder!$I$348:$I$363</c:f>
              <c:numCache>
                <c:formatCode>0.000</c:formatCode>
                <c:ptCount val="16"/>
                <c:pt idx="0">
                  <c:v>4.6609388972001824</c:v>
                </c:pt>
                <c:pt idx="1">
                  <c:v>0</c:v>
                </c:pt>
                <c:pt idx="2">
                  <c:v>0</c:v>
                </c:pt>
                <c:pt idx="3">
                  <c:v>0</c:v>
                </c:pt>
                <c:pt idx="4">
                  <c:v>7.5810023264413973</c:v>
                </c:pt>
                <c:pt idx="5">
                  <c:v>6.9022624144388054</c:v>
                </c:pt>
                <c:pt idx="6">
                  <c:v>7.1543755588800719</c:v>
                </c:pt>
                <c:pt idx="7">
                  <c:v>8.9350402965226543</c:v>
                </c:pt>
                <c:pt idx="8">
                  <c:v>9.1161564094498448</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B70B-4AF3-9C42-9E7310013139}"/>
            </c:ext>
          </c:extLst>
        </c:ser>
        <c:ser>
          <c:idx val="3"/>
          <c:order val="1"/>
          <c:spPr>
            <a:ln w="28575">
              <a:noFill/>
            </a:ln>
          </c:spPr>
          <c:marker>
            <c:symbol val="none"/>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Gytealder!$I$369:$I$384</c:f>
              <c:numCache>
                <c:formatCode>0.000</c:formatCode>
                <c:ptCount val="16"/>
                <c:pt idx="0">
                  <c:v>-2.9109388972001824</c:v>
                </c:pt>
                <c:pt idx="1">
                  <c:v>0</c:v>
                </c:pt>
                <c:pt idx="2">
                  <c:v>0</c:v>
                </c:pt>
                <c:pt idx="3">
                  <c:v>0</c:v>
                </c:pt>
                <c:pt idx="4">
                  <c:v>-0.69211343755250798</c:v>
                </c:pt>
                <c:pt idx="5">
                  <c:v>3.7644042522278607</c:v>
                </c:pt>
                <c:pt idx="6">
                  <c:v>4.1256244411199274</c:v>
                </c:pt>
                <c:pt idx="7">
                  <c:v>4.1418827804004223</c:v>
                </c:pt>
                <c:pt idx="8">
                  <c:v>4.2171769238834891</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B70B-4AF3-9C42-9E7310013139}"/>
            </c:ext>
          </c:extLst>
        </c:ser>
        <c:dLbls>
          <c:showLegendKey val="0"/>
          <c:showVal val="0"/>
          <c:showCatName val="0"/>
          <c:showSerName val="0"/>
          <c:showPercent val="0"/>
          <c:showBubbleSize val="0"/>
        </c:dLbls>
        <c:hiLowLines>
          <c:spPr>
            <a:ln w="38100">
              <a:solidFill>
                <a:srgbClr val="000000"/>
              </a:solidFill>
              <a:prstDash val="solid"/>
            </a:ln>
          </c:spPr>
        </c:hiLowLines>
        <c:marker val="1"/>
        <c:smooth val="0"/>
        <c:axId val="122225024"/>
        <c:axId val="122226560"/>
      </c:lineChart>
      <c:lineChart>
        <c:grouping val="standard"/>
        <c:varyColors val="0"/>
        <c:ser>
          <c:idx val="0"/>
          <c:order val="2"/>
          <c:spPr>
            <a:ln w="28575">
              <a:noFill/>
            </a:ln>
          </c:spPr>
          <c:marker>
            <c:symbol val="dot"/>
            <c:size val="7"/>
            <c:spPr>
              <a:solidFill>
                <a:srgbClr val="000000"/>
              </a:solidFill>
              <a:ln>
                <a:solidFill>
                  <a:srgbClr val="000000"/>
                </a:solidFill>
                <a:prstDash val="solid"/>
              </a:ln>
            </c:spPr>
          </c:marker>
          <c:cat>
            <c:numRef>
              <c:f>Gytealder!$G$348:$G$363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Gytealder!$I$326:$I$341</c:f>
              <c:numCache>
                <c:formatCode>0.00</c:formatCode>
                <c:ptCount val="16"/>
                <c:pt idx="0">
                  <c:v>0.875</c:v>
                </c:pt>
                <c:pt idx="1">
                  <c:v>0</c:v>
                </c:pt>
                <c:pt idx="2">
                  <c:v>0</c:v>
                </c:pt>
                <c:pt idx="3">
                  <c:v>4</c:v>
                </c:pt>
                <c:pt idx="4">
                  <c:v>3.4444444444444446</c:v>
                </c:pt>
                <c:pt idx="5">
                  <c:v>5.333333333333333</c:v>
                </c:pt>
                <c:pt idx="6">
                  <c:v>5.64</c:v>
                </c:pt>
                <c:pt idx="7">
                  <c:v>6.5384615384615383</c:v>
                </c:pt>
                <c:pt idx="8">
                  <c:v>6.666666666666667</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B70B-4AF3-9C42-9E7310013139}"/>
            </c:ext>
          </c:extLst>
        </c:ser>
        <c:ser>
          <c:idx val="1"/>
          <c:order val="3"/>
          <c:spPr>
            <a:ln w="3175">
              <a:solidFill>
                <a:srgbClr val="000000"/>
              </a:solidFill>
              <a:prstDash val="solid"/>
            </a:ln>
          </c:spPr>
          <c:marker>
            <c:symbol val="none"/>
          </c:marker>
          <c:val>
            <c:numRef>
              <c:f>Gytealder!$G$369:$G$384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mooth val="0"/>
          <c:extLst>
            <c:ext xmlns:c16="http://schemas.microsoft.com/office/drawing/2014/chart" uri="{C3380CC4-5D6E-409C-BE32-E72D297353CC}">
              <c16:uniqueId val="{00000003-B70B-4AF3-9C42-9E7310013139}"/>
            </c:ext>
          </c:extLst>
        </c:ser>
        <c:dLbls>
          <c:showLegendKey val="0"/>
          <c:showVal val="0"/>
          <c:showCatName val="0"/>
          <c:showSerName val="0"/>
          <c:showPercent val="0"/>
          <c:showBubbleSize val="0"/>
        </c:dLbls>
        <c:marker val="1"/>
        <c:smooth val="0"/>
        <c:axId val="122228736"/>
        <c:axId val="122230272"/>
      </c:lineChart>
      <c:catAx>
        <c:axId val="122225024"/>
        <c:scaling>
          <c:orientation val="minMax"/>
        </c:scaling>
        <c:delete val="0"/>
        <c:axPos val="b"/>
        <c:numFmt formatCode="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226560"/>
        <c:crosses val="autoZero"/>
        <c:auto val="0"/>
        <c:lblAlgn val="ctr"/>
        <c:lblOffset val="100"/>
        <c:tickLblSkip val="1"/>
        <c:tickMarkSkip val="1"/>
        <c:noMultiLvlLbl val="0"/>
      </c:catAx>
      <c:valAx>
        <c:axId val="122226560"/>
        <c:scaling>
          <c:orientation val="minMax"/>
          <c:max val="20"/>
          <c:min val="0"/>
        </c:scaling>
        <c:delete val="0"/>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706766917293234E-2"/>
              <c:y val="0.19230832987981766"/>
            </c:manualLayout>
          </c:layout>
          <c:overlay val="0"/>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225024"/>
        <c:crosses val="autoZero"/>
        <c:crossBetween val="midCat"/>
        <c:majorUnit val="5"/>
      </c:valAx>
      <c:catAx>
        <c:axId val="122228736"/>
        <c:scaling>
          <c:orientation val="minMax"/>
        </c:scaling>
        <c:delete val="1"/>
        <c:axPos val="b"/>
        <c:numFmt formatCode="0" sourceLinked="1"/>
        <c:majorTickMark val="out"/>
        <c:minorTickMark val="none"/>
        <c:tickLblPos val="none"/>
        <c:crossAx val="122230272"/>
        <c:crosses val="autoZero"/>
        <c:auto val="0"/>
        <c:lblAlgn val="ctr"/>
        <c:lblOffset val="100"/>
        <c:noMultiLvlLbl val="0"/>
      </c:catAx>
      <c:valAx>
        <c:axId val="122230272"/>
        <c:scaling>
          <c:orientation val="minMax"/>
        </c:scaling>
        <c:delete val="1"/>
        <c:axPos val="l"/>
        <c:numFmt formatCode="0.00" sourceLinked="1"/>
        <c:majorTickMark val="out"/>
        <c:minorTickMark val="none"/>
        <c:tickLblPos val="none"/>
        <c:crossAx val="122228736"/>
        <c:crosses val="autoZero"/>
        <c:crossBetween val="midCat"/>
      </c:valAx>
      <c:spPr>
        <a:noFill/>
        <a:ln w="25400">
          <a:noFill/>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3" Type="http://schemas.openxmlformats.org/officeDocument/2006/relationships/chart" Target="../charts/chart3.xml"/><Relationship Id="rId21" Type="http://schemas.openxmlformats.org/officeDocument/2006/relationships/chart" Target="../charts/chart21.xml"/><Relationship Id="rId34" Type="http://schemas.openxmlformats.org/officeDocument/2006/relationships/chart" Target="../charts/chart34.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41" Type="http://schemas.openxmlformats.org/officeDocument/2006/relationships/chart" Target="../charts/chart41.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s>
</file>

<file path=xl/drawings/_rels/drawing29.xml.rels><?xml version="1.0" encoding="UTF-8" standalone="yes"?>
<Relationships xmlns="http://schemas.openxmlformats.org/package/2006/relationships"><Relationship Id="rId8" Type="http://schemas.openxmlformats.org/officeDocument/2006/relationships/chart" Target="../charts/chart49.xml"/><Relationship Id="rId13" Type="http://schemas.openxmlformats.org/officeDocument/2006/relationships/chart" Target="../charts/chart54.xml"/><Relationship Id="rId18" Type="http://schemas.openxmlformats.org/officeDocument/2006/relationships/chart" Target="../charts/chart59.xml"/><Relationship Id="rId26" Type="http://schemas.openxmlformats.org/officeDocument/2006/relationships/chart" Target="../charts/chart67.xml"/><Relationship Id="rId39" Type="http://schemas.openxmlformats.org/officeDocument/2006/relationships/chart" Target="../charts/chart80.xml"/><Relationship Id="rId3" Type="http://schemas.openxmlformats.org/officeDocument/2006/relationships/chart" Target="../charts/chart44.xml"/><Relationship Id="rId21" Type="http://schemas.openxmlformats.org/officeDocument/2006/relationships/chart" Target="../charts/chart62.xml"/><Relationship Id="rId34" Type="http://schemas.openxmlformats.org/officeDocument/2006/relationships/chart" Target="../charts/chart75.xml"/><Relationship Id="rId7" Type="http://schemas.openxmlformats.org/officeDocument/2006/relationships/chart" Target="../charts/chart48.xml"/><Relationship Id="rId12" Type="http://schemas.openxmlformats.org/officeDocument/2006/relationships/chart" Target="../charts/chart53.xml"/><Relationship Id="rId17" Type="http://schemas.openxmlformats.org/officeDocument/2006/relationships/chart" Target="../charts/chart58.xml"/><Relationship Id="rId25" Type="http://schemas.openxmlformats.org/officeDocument/2006/relationships/chart" Target="../charts/chart66.xml"/><Relationship Id="rId33" Type="http://schemas.openxmlformats.org/officeDocument/2006/relationships/chart" Target="../charts/chart74.xml"/><Relationship Id="rId38" Type="http://schemas.openxmlformats.org/officeDocument/2006/relationships/chart" Target="../charts/chart79.xml"/><Relationship Id="rId2" Type="http://schemas.openxmlformats.org/officeDocument/2006/relationships/chart" Target="../charts/chart43.xml"/><Relationship Id="rId16" Type="http://schemas.openxmlformats.org/officeDocument/2006/relationships/chart" Target="../charts/chart57.xml"/><Relationship Id="rId20" Type="http://schemas.openxmlformats.org/officeDocument/2006/relationships/chart" Target="../charts/chart61.xml"/><Relationship Id="rId29" Type="http://schemas.openxmlformats.org/officeDocument/2006/relationships/chart" Target="../charts/chart70.xml"/><Relationship Id="rId41" Type="http://schemas.openxmlformats.org/officeDocument/2006/relationships/chart" Target="../charts/chart82.xml"/><Relationship Id="rId1" Type="http://schemas.openxmlformats.org/officeDocument/2006/relationships/chart" Target="../charts/chart42.xml"/><Relationship Id="rId6" Type="http://schemas.openxmlformats.org/officeDocument/2006/relationships/chart" Target="../charts/chart47.xml"/><Relationship Id="rId11" Type="http://schemas.openxmlformats.org/officeDocument/2006/relationships/chart" Target="../charts/chart52.xml"/><Relationship Id="rId24" Type="http://schemas.openxmlformats.org/officeDocument/2006/relationships/chart" Target="../charts/chart65.xml"/><Relationship Id="rId32" Type="http://schemas.openxmlformats.org/officeDocument/2006/relationships/chart" Target="../charts/chart73.xml"/><Relationship Id="rId37" Type="http://schemas.openxmlformats.org/officeDocument/2006/relationships/chart" Target="../charts/chart78.xml"/><Relationship Id="rId40" Type="http://schemas.openxmlformats.org/officeDocument/2006/relationships/chart" Target="../charts/chart81.xml"/><Relationship Id="rId5" Type="http://schemas.openxmlformats.org/officeDocument/2006/relationships/chart" Target="../charts/chart46.xml"/><Relationship Id="rId15" Type="http://schemas.openxmlformats.org/officeDocument/2006/relationships/chart" Target="../charts/chart56.xml"/><Relationship Id="rId23" Type="http://schemas.openxmlformats.org/officeDocument/2006/relationships/chart" Target="../charts/chart64.xml"/><Relationship Id="rId28" Type="http://schemas.openxmlformats.org/officeDocument/2006/relationships/chart" Target="../charts/chart69.xml"/><Relationship Id="rId36" Type="http://schemas.openxmlformats.org/officeDocument/2006/relationships/chart" Target="../charts/chart77.xml"/><Relationship Id="rId10" Type="http://schemas.openxmlformats.org/officeDocument/2006/relationships/chart" Target="../charts/chart51.xml"/><Relationship Id="rId19" Type="http://schemas.openxmlformats.org/officeDocument/2006/relationships/chart" Target="../charts/chart60.xml"/><Relationship Id="rId31" Type="http://schemas.openxmlformats.org/officeDocument/2006/relationships/chart" Target="../charts/chart72.xml"/><Relationship Id="rId4" Type="http://schemas.openxmlformats.org/officeDocument/2006/relationships/chart" Target="../charts/chart45.xml"/><Relationship Id="rId9" Type="http://schemas.openxmlformats.org/officeDocument/2006/relationships/chart" Target="../charts/chart50.xml"/><Relationship Id="rId14" Type="http://schemas.openxmlformats.org/officeDocument/2006/relationships/chart" Target="../charts/chart55.xml"/><Relationship Id="rId22" Type="http://schemas.openxmlformats.org/officeDocument/2006/relationships/chart" Target="../charts/chart63.xml"/><Relationship Id="rId27" Type="http://schemas.openxmlformats.org/officeDocument/2006/relationships/chart" Target="../charts/chart68.xml"/><Relationship Id="rId30" Type="http://schemas.openxmlformats.org/officeDocument/2006/relationships/chart" Target="../charts/chart71.xml"/><Relationship Id="rId35" Type="http://schemas.openxmlformats.org/officeDocument/2006/relationships/chart" Target="../charts/chart76.xml"/></Relationships>
</file>

<file path=xl/drawings/drawing1.xml><?xml version="1.0" encoding="utf-8"?>
<xdr:wsDr xmlns:xdr="http://schemas.openxmlformats.org/drawingml/2006/spreadsheetDrawing" xmlns:a="http://schemas.openxmlformats.org/drawingml/2006/main">
  <xdr:twoCellAnchor>
    <xdr:from>
      <xdr:col>48</xdr:col>
      <xdr:colOff>0</xdr:colOff>
      <xdr:row>4</xdr:row>
      <xdr:rowOff>0</xdr:rowOff>
    </xdr:from>
    <xdr:to>
      <xdr:col>48</xdr:col>
      <xdr:colOff>0</xdr:colOff>
      <xdr:row>4</xdr:row>
      <xdr:rowOff>0</xdr:rowOff>
    </xdr:to>
    <xdr:graphicFrame macro="">
      <xdr:nvGraphicFramePr>
        <xdr:cNvPr id="6540934" name="Chart 1">
          <a:extLst>
            <a:ext uri="{FF2B5EF4-FFF2-40B4-BE49-F238E27FC236}">
              <a16:creationId xmlns:a16="http://schemas.microsoft.com/office/drawing/2014/main" id="{00000000-0008-0000-0000-000086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35" name="Chart 2">
          <a:extLst>
            <a:ext uri="{FF2B5EF4-FFF2-40B4-BE49-F238E27FC236}">
              <a16:creationId xmlns:a16="http://schemas.microsoft.com/office/drawing/2014/main" id="{00000000-0008-0000-0000-000087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36" name="Chart 3">
          <a:extLst>
            <a:ext uri="{FF2B5EF4-FFF2-40B4-BE49-F238E27FC236}">
              <a16:creationId xmlns:a16="http://schemas.microsoft.com/office/drawing/2014/main" id="{00000000-0008-0000-0000-000088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37" name="Chart 4">
          <a:extLst>
            <a:ext uri="{FF2B5EF4-FFF2-40B4-BE49-F238E27FC236}">
              <a16:creationId xmlns:a16="http://schemas.microsoft.com/office/drawing/2014/main" id="{00000000-0008-0000-0000-000089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38" name="Chart 5">
          <a:extLst>
            <a:ext uri="{FF2B5EF4-FFF2-40B4-BE49-F238E27FC236}">
              <a16:creationId xmlns:a16="http://schemas.microsoft.com/office/drawing/2014/main" id="{00000000-0008-0000-0000-00008A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39" name="Chart 6">
          <a:extLst>
            <a:ext uri="{FF2B5EF4-FFF2-40B4-BE49-F238E27FC236}">
              <a16:creationId xmlns:a16="http://schemas.microsoft.com/office/drawing/2014/main" id="{00000000-0008-0000-0000-00008B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40" name="Chart 7">
          <a:extLst>
            <a:ext uri="{FF2B5EF4-FFF2-40B4-BE49-F238E27FC236}">
              <a16:creationId xmlns:a16="http://schemas.microsoft.com/office/drawing/2014/main" id="{00000000-0008-0000-0000-00008C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41" name="Chart 8">
          <a:extLst>
            <a:ext uri="{FF2B5EF4-FFF2-40B4-BE49-F238E27FC236}">
              <a16:creationId xmlns:a16="http://schemas.microsoft.com/office/drawing/2014/main" id="{00000000-0008-0000-0000-00008D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42" name="Chart 9">
          <a:extLst>
            <a:ext uri="{FF2B5EF4-FFF2-40B4-BE49-F238E27FC236}">
              <a16:creationId xmlns:a16="http://schemas.microsoft.com/office/drawing/2014/main" id="{00000000-0008-0000-0000-00008E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43" name="Chart 10">
          <a:extLst>
            <a:ext uri="{FF2B5EF4-FFF2-40B4-BE49-F238E27FC236}">
              <a16:creationId xmlns:a16="http://schemas.microsoft.com/office/drawing/2014/main" id="{00000000-0008-0000-0000-00008F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540944" name="Chart 11">
          <a:extLst>
            <a:ext uri="{FF2B5EF4-FFF2-40B4-BE49-F238E27FC236}">
              <a16:creationId xmlns:a16="http://schemas.microsoft.com/office/drawing/2014/main" id="{00000000-0008-0000-0000-000090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45" name="Chart 12">
          <a:extLst>
            <a:ext uri="{FF2B5EF4-FFF2-40B4-BE49-F238E27FC236}">
              <a16:creationId xmlns:a16="http://schemas.microsoft.com/office/drawing/2014/main" id="{00000000-0008-0000-0000-000091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46" name="Chart 13">
          <a:extLst>
            <a:ext uri="{FF2B5EF4-FFF2-40B4-BE49-F238E27FC236}">
              <a16:creationId xmlns:a16="http://schemas.microsoft.com/office/drawing/2014/main" id="{00000000-0008-0000-0000-000092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47" name="Chart 14">
          <a:extLst>
            <a:ext uri="{FF2B5EF4-FFF2-40B4-BE49-F238E27FC236}">
              <a16:creationId xmlns:a16="http://schemas.microsoft.com/office/drawing/2014/main" id="{00000000-0008-0000-0000-000093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48" name="Chart 15">
          <a:extLst>
            <a:ext uri="{FF2B5EF4-FFF2-40B4-BE49-F238E27FC236}">
              <a16:creationId xmlns:a16="http://schemas.microsoft.com/office/drawing/2014/main" id="{00000000-0008-0000-0000-000094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49" name="Chart 16">
          <a:extLst>
            <a:ext uri="{FF2B5EF4-FFF2-40B4-BE49-F238E27FC236}">
              <a16:creationId xmlns:a16="http://schemas.microsoft.com/office/drawing/2014/main" id="{00000000-0008-0000-0000-000095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0" name="Chart 17">
          <a:extLst>
            <a:ext uri="{FF2B5EF4-FFF2-40B4-BE49-F238E27FC236}">
              <a16:creationId xmlns:a16="http://schemas.microsoft.com/office/drawing/2014/main" id="{00000000-0008-0000-0000-000096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1" name="Chart 18">
          <a:extLst>
            <a:ext uri="{FF2B5EF4-FFF2-40B4-BE49-F238E27FC236}">
              <a16:creationId xmlns:a16="http://schemas.microsoft.com/office/drawing/2014/main" id="{00000000-0008-0000-0000-000097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2" name="Chart 19">
          <a:extLst>
            <a:ext uri="{FF2B5EF4-FFF2-40B4-BE49-F238E27FC236}">
              <a16:creationId xmlns:a16="http://schemas.microsoft.com/office/drawing/2014/main" id="{00000000-0008-0000-0000-000098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3" name="Chart 20">
          <a:extLst>
            <a:ext uri="{FF2B5EF4-FFF2-40B4-BE49-F238E27FC236}">
              <a16:creationId xmlns:a16="http://schemas.microsoft.com/office/drawing/2014/main" id="{00000000-0008-0000-0000-000099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4" name="Chart 21">
          <a:extLst>
            <a:ext uri="{FF2B5EF4-FFF2-40B4-BE49-F238E27FC236}">
              <a16:creationId xmlns:a16="http://schemas.microsoft.com/office/drawing/2014/main" id="{00000000-0008-0000-0000-00009A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5" name="Chart 22">
          <a:extLst>
            <a:ext uri="{FF2B5EF4-FFF2-40B4-BE49-F238E27FC236}">
              <a16:creationId xmlns:a16="http://schemas.microsoft.com/office/drawing/2014/main" id="{00000000-0008-0000-0000-00009B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6" name="Chart 23">
          <a:extLst>
            <a:ext uri="{FF2B5EF4-FFF2-40B4-BE49-F238E27FC236}">
              <a16:creationId xmlns:a16="http://schemas.microsoft.com/office/drawing/2014/main" id="{00000000-0008-0000-0000-00009C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7" name="Chart 24">
          <a:extLst>
            <a:ext uri="{FF2B5EF4-FFF2-40B4-BE49-F238E27FC236}">
              <a16:creationId xmlns:a16="http://schemas.microsoft.com/office/drawing/2014/main" id="{00000000-0008-0000-0000-00009D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8" name="Chart 25">
          <a:extLst>
            <a:ext uri="{FF2B5EF4-FFF2-40B4-BE49-F238E27FC236}">
              <a16:creationId xmlns:a16="http://schemas.microsoft.com/office/drawing/2014/main" id="{00000000-0008-0000-0000-00009E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59" name="Chart 26">
          <a:extLst>
            <a:ext uri="{FF2B5EF4-FFF2-40B4-BE49-F238E27FC236}">
              <a16:creationId xmlns:a16="http://schemas.microsoft.com/office/drawing/2014/main" id="{00000000-0008-0000-0000-00009F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6540960" name="Chart 27">
          <a:extLst>
            <a:ext uri="{FF2B5EF4-FFF2-40B4-BE49-F238E27FC236}">
              <a16:creationId xmlns:a16="http://schemas.microsoft.com/office/drawing/2014/main" id="{00000000-0008-0000-0000-0000A0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26</xdr:col>
      <xdr:colOff>0</xdr:colOff>
      <xdr:row>587</xdr:row>
      <xdr:rowOff>0</xdr:rowOff>
    </xdr:from>
    <xdr:to>
      <xdr:col>35</xdr:col>
      <xdr:colOff>0</xdr:colOff>
      <xdr:row>600</xdr:row>
      <xdr:rowOff>0</xdr:rowOff>
    </xdr:to>
    <xdr:graphicFrame macro="">
      <xdr:nvGraphicFramePr>
        <xdr:cNvPr id="6540961" name="Chart 28">
          <a:extLst>
            <a:ext uri="{FF2B5EF4-FFF2-40B4-BE49-F238E27FC236}">
              <a16:creationId xmlns:a16="http://schemas.microsoft.com/office/drawing/2014/main" id="{00000000-0008-0000-0000-0000A1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35</xdr:col>
      <xdr:colOff>0</xdr:colOff>
      <xdr:row>587</xdr:row>
      <xdr:rowOff>0</xdr:rowOff>
    </xdr:from>
    <xdr:to>
      <xdr:col>44</xdr:col>
      <xdr:colOff>0</xdr:colOff>
      <xdr:row>600</xdr:row>
      <xdr:rowOff>0</xdr:rowOff>
    </xdr:to>
    <xdr:graphicFrame macro="">
      <xdr:nvGraphicFramePr>
        <xdr:cNvPr id="6540962" name="Chart 29">
          <a:extLst>
            <a:ext uri="{FF2B5EF4-FFF2-40B4-BE49-F238E27FC236}">
              <a16:creationId xmlns:a16="http://schemas.microsoft.com/office/drawing/2014/main" id="{00000000-0008-0000-0000-0000A2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25</xdr:col>
      <xdr:colOff>723900</xdr:colOff>
      <xdr:row>613</xdr:row>
      <xdr:rowOff>47625</xdr:rowOff>
    </xdr:from>
    <xdr:to>
      <xdr:col>34</xdr:col>
      <xdr:colOff>552450</xdr:colOff>
      <xdr:row>626</xdr:row>
      <xdr:rowOff>114300</xdr:rowOff>
    </xdr:to>
    <xdr:graphicFrame macro="">
      <xdr:nvGraphicFramePr>
        <xdr:cNvPr id="6540963" name="Chart 30">
          <a:extLst>
            <a:ext uri="{FF2B5EF4-FFF2-40B4-BE49-F238E27FC236}">
              <a16:creationId xmlns:a16="http://schemas.microsoft.com/office/drawing/2014/main" id="{00000000-0008-0000-0000-0000A3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35</xdr:col>
      <xdr:colOff>0</xdr:colOff>
      <xdr:row>600</xdr:row>
      <xdr:rowOff>0</xdr:rowOff>
    </xdr:from>
    <xdr:to>
      <xdr:col>44</xdr:col>
      <xdr:colOff>0</xdr:colOff>
      <xdr:row>613</xdr:row>
      <xdr:rowOff>0</xdr:rowOff>
    </xdr:to>
    <xdr:graphicFrame macro="">
      <xdr:nvGraphicFramePr>
        <xdr:cNvPr id="6540964" name="Chart 31">
          <a:extLst>
            <a:ext uri="{FF2B5EF4-FFF2-40B4-BE49-F238E27FC236}">
              <a16:creationId xmlns:a16="http://schemas.microsoft.com/office/drawing/2014/main" id="{00000000-0008-0000-0000-0000A4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25</xdr:col>
      <xdr:colOff>723900</xdr:colOff>
      <xdr:row>626</xdr:row>
      <xdr:rowOff>114300</xdr:rowOff>
    </xdr:from>
    <xdr:to>
      <xdr:col>34</xdr:col>
      <xdr:colOff>552450</xdr:colOff>
      <xdr:row>639</xdr:row>
      <xdr:rowOff>9525</xdr:rowOff>
    </xdr:to>
    <xdr:graphicFrame macro="">
      <xdr:nvGraphicFramePr>
        <xdr:cNvPr id="6540965" name="Chart 32">
          <a:extLst>
            <a:ext uri="{FF2B5EF4-FFF2-40B4-BE49-F238E27FC236}">
              <a16:creationId xmlns:a16="http://schemas.microsoft.com/office/drawing/2014/main" id="{00000000-0008-0000-0000-0000A5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35</xdr:col>
      <xdr:colOff>0</xdr:colOff>
      <xdr:row>613</xdr:row>
      <xdr:rowOff>0</xdr:rowOff>
    </xdr:from>
    <xdr:to>
      <xdr:col>44</xdr:col>
      <xdr:colOff>0</xdr:colOff>
      <xdr:row>626</xdr:row>
      <xdr:rowOff>0</xdr:rowOff>
    </xdr:to>
    <xdr:graphicFrame macro="">
      <xdr:nvGraphicFramePr>
        <xdr:cNvPr id="6540966" name="Chart 33">
          <a:extLst>
            <a:ext uri="{FF2B5EF4-FFF2-40B4-BE49-F238E27FC236}">
              <a16:creationId xmlns:a16="http://schemas.microsoft.com/office/drawing/2014/main" id="{00000000-0008-0000-0000-0000A6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25</xdr:col>
      <xdr:colOff>723900</xdr:colOff>
      <xdr:row>639</xdr:row>
      <xdr:rowOff>9525</xdr:rowOff>
    </xdr:from>
    <xdr:to>
      <xdr:col>34</xdr:col>
      <xdr:colOff>552450</xdr:colOff>
      <xdr:row>653</xdr:row>
      <xdr:rowOff>123825</xdr:rowOff>
    </xdr:to>
    <xdr:graphicFrame macro="">
      <xdr:nvGraphicFramePr>
        <xdr:cNvPr id="6540967" name="Chart 34">
          <a:extLst>
            <a:ext uri="{FF2B5EF4-FFF2-40B4-BE49-F238E27FC236}">
              <a16:creationId xmlns:a16="http://schemas.microsoft.com/office/drawing/2014/main" id="{00000000-0008-0000-0000-0000A7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35</xdr:col>
      <xdr:colOff>0</xdr:colOff>
      <xdr:row>625</xdr:row>
      <xdr:rowOff>152400</xdr:rowOff>
    </xdr:from>
    <xdr:to>
      <xdr:col>44</xdr:col>
      <xdr:colOff>9525</xdr:colOff>
      <xdr:row>639</xdr:row>
      <xdr:rowOff>38100</xdr:rowOff>
    </xdr:to>
    <xdr:graphicFrame macro="">
      <xdr:nvGraphicFramePr>
        <xdr:cNvPr id="6540968" name="Chart 35">
          <a:extLst>
            <a:ext uri="{FF2B5EF4-FFF2-40B4-BE49-F238E27FC236}">
              <a16:creationId xmlns:a16="http://schemas.microsoft.com/office/drawing/2014/main" id="{00000000-0008-0000-0000-0000A8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editAs="oneCell">
    <xdr:from>
      <xdr:col>4</xdr:col>
      <xdr:colOff>381001</xdr:colOff>
      <xdr:row>110</xdr:row>
      <xdr:rowOff>0</xdr:rowOff>
    </xdr:from>
    <xdr:to>
      <xdr:col>19</xdr:col>
      <xdr:colOff>157657</xdr:colOff>
      <xdr:row>117</xdr:row>
      <xdr:rowOff>28576</xdr:rowOff>
    </xdr:to>
    <xdr:sp macro="" textlink="">
      <xdr:nvSpPr>
        <xdr:cNvPr id="1068" name="Text Box 44">
          <a:extLst>
            <a:ext uri="{FF2B5EF4-FFF2-40B4-BE49-F238E27FC236}">
              <a16:creationId xmlns:a16="http://schemas.microsoft.com/office/drawing/2014/main" id="{00000000-0008-0000-0000-00002C040000}"/>
            </a:ext>
          </a:extLst>
        </xdr:cNvPr>
        <xdr:cNvSpPr txBox="1">
          <a:spLocks noChangeArrowheads="1"/>
        </xdr:cNvSpPr>
      </xdr:nvSpPr>
      <xdr:spPr bwMode="auto">
        <a:xfrm>
          <a:off x="2342030" y="20887765"/>
          <a:ext cx="7687236" cy="1395694"/>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number of age readings,  the coefficient of variation (CV), the percent agreement and the RELATIVE bias are presented by MODAL age for each age reader and for all readers combined. A weighted mean CV and a weighted mean percent agreement are given by reader and all readers combined. The CV's by MODAL age for each individual age reader and all readers combined indicate the precision in age reading by MODAL age. The weighted mean CV's over all MODAL age groups comined indicate the precision in age reading by reader and for all age readers combined.</a:t>
          </a:r>
        </a:p>
      </xdr:txBody>
    </xdr:sp>
    <xdr:clientData/>
  </xdr:twoCellAnchor>
  <xdr:twoCellAnchor editAs="oneCell">
    <xdr:from>
      <xdr:col>5</xdr:col>
      <xdr:colOff>152400</xdr:colOff>
      <xdr:row>224</xdr:row>
      <xdr:rowOff>152400</xdr:rowOff>
    </xdr:from>
    <xdr:to>
      <xdr:col>24</xdr:col>
      <xdr:colOff>14240</xdr:colOff>
      <xdr:row>229</xdr:row>
      <xdr:rowOff>114300</xdr:rowOff>
    </xdr:to>
    <xdr:sp macro="" textlink="">
      <xdr:nvSpPr>
        <xdr:cNvPr id="1069" name="Text Box 45">
          <a:extLst>
            <a:ext uri="{FF2B5EF4-FFF2-40B4-BE49-F238E27FC236}">
              <a16:creationId xmlns:a16="http://schemas.microsoft.com/office/drawing/2014/main" id="{00000000-0008-0000-0000-00002D040000}"/>
            </a:ext>
          </a:extLst>
        </xdr:cNvPr>
        <xdr:cNvSpPr txBox="1">
          <a:spLocks noChangeArrowheads="1"/>
        </xdr:cNvSpPr>
      </xdr:nvSpPr>
      <xdr:spPr bwMode="auto">
        <a:xfrm>
          <a:off x="2590800" y="38195250"/>
          <a:ext cx="9858375" cy="9144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sng" strike="noStrike" baseline="0">
              <a:solidFill>
                <a:srgbClr val="000000"/>
              </a:solidFill>
              <a:latin typeface="Times New Roman"/>
              <a:cs typeface="Times New Roman"/>
            </a:rPr>
            <a:t>Upper table</a:t>
          </a:r>
          <a:r>
            <a:rPr lang="nb-NO" sz="1300" b="0" i="0" u="none" strike="noStrike" baseline="0">
              <a:solidFill>
                <a:srgbClr val="000000"/>
              </a:solidFill>
              <a:latin typeface="Times New Roman"/>
              <a:cs typeface="Times New Roman"/>
            </a:rPr>
            <a:t>: The age compositions estimated by each age reader and all age readers combined.</a:t>
          </a:r>
        </a:p>
        <a:p>
          <a:pPr algn="l" rtl="0">
            <a:defRPr sz="1000"/>
          </a:pPr>
          <a:r>
            <a:rPr lang="nb-NO" sz="1300" b="0" i="0" u="sng" strike="noStrike" baseline="0">
              <a:solidFill>
                <a:srgbClr val="000000"/>
              </a:solidFill>
              <a:latin typeface="Times New Roman"/>
              <a:cs typeface="Times New Roman"/>
            </a:rPr>
            <a:t>Midle table</a:t>
          </a:r>
          <a:r>
            <a:rPr lang="nb-NO" sz="1300" b="0" i="0" u="none" strike="noStrike" baseline="0">
              <a:solidFill>
                <a:srgbClr val="000000"/>
              </a:solidFill>
              <a:latin typeface="Times New Roman"/>
              <a:cs typeface="Times New Roman"/>
            </a:rPr>
            <a:t>: The estimated mean length at age by age reader and by all age readers combined.</a:t>
          </a:r>
        </a:p>
        <a:p>
          <a:pPr algn="l" rtl="0">
            <a:defRPr sz="1000"/>
          </a:pPr>
          <a:r>
            <a:rPr lang="nb-NO" sz="1300" b="0" i="0" u="sng" strike="noStrike" baseline="0">
              <a:solidFill>
                <a:srgbClr val="000000"/>
              </a:solidFill>
              <a:latin typeface="Times New Roman"/>
              <a:cs typeface="Times New Roman"/>
            </a:rPr>
            <a:t>Lower table</a:t>
          </a:r>
          <a:r>
            <a:rPr lang="nb-NO" sz="1300" b="0" i="0" u="none" strike="noStrike" baseline="0">
              <a:solidFill>
                <a:srgbClr val="000000"/>
              </a:solidFill>
              <a:latin typeface="Times New Roman"/>
              <a:cs typeface="Times New Roman"/>
            </a:rPr>
            <a:t>: Bias tests: non-parametrically with a one-sample Wilcoxon rank sum test.The inter-reader bias test and the reader against MODAL</a:t>
          </a:r>
        </a:p>
        <a:p>
          <a:pPr algn="l" rtl="0">
            <a:defRPr sz="1000"/>
          </a:pPr>
          <a:r>
            <a:rPr lang="nb-NO" sz="1300" b="0" i="0" u="none" strike="noStrike" baseline="0">
              <a:solidFill>
                <a:srgbClr val="000000"/>
              </a:solidFill>
              <a:latin typeface="Times New Roman"/>
              <a:cs typeface="Times New Roman"/>
            </a:rPr>
            <a:t>                       age bias   test.</a:t>
          </a:r>
        </a:p>
      </xdr:txBody>
    </xdr:sp>
    <xdr:clientData/>
  </xdr:twoCellAnchor>
  <xdr:twoCellAnchor editAs="oneCell">
    <xdr:from>
      <xdr:col>25</xdr:col>
      <xdr:colOff>714375</xdr:colOff>
      <xdr:row>583</xdr:row>
      <xdr:rowOff>0</xdr:rowOff>
    </xdr:from>
    <xdr:to>
      <xdr:col>35</xdr:col>
      <xdr:colOff>331134</xdr:colOff>
      <xdr:row>586</xdr:row>
      <xdr:rowOff>180975</xdr:rowOff>
    </xdr:to>
    <xdr:sp macro="" textlink="">
      <xdr:nvSpPr>
        <xdr:cNvPr id="1070" name="Text Box 46">
          <a:extLst>
            <a:ext uri="{FF2B5EF4-FFF2-40B4-BE49-F238E27FC236}">
              <a16:creationId xmlns:a16="http://schemas.microsoft.com/office/drawing/2014/main" id="{00000000-0008-0000-0000-00002E040000}"/>
            </a:ext>
          </a:extLst>
        </xdr:cNvPr>
        <xdr:cNvSpPr txBox="1">
          <a:spLocks noChangeArrowheads="1"/>
        </xdr:cNvSpPr>
      </xdr:nvSpPr>
      <xdr:spPr bwMode="auto">
        <a:xfrm>
          <a:off x="15363825" y="98469450"/>
          <a:ext cx="9458325" cy="89535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In the age bias plots below the mean age recorded +/- 2stdev of each age reader and all readers combined are plotted against the MODAL age. The estimated mean age corresponds to MODAL age, if the estimated mean age is on the 1:1 equilibrium line (solid line). RELATIVE bias is the age difference between estimated mean age and MODAL age.</a:t>
          </a:r>
        </a:p>
      </xdr:txBody>
    </xdr:sp>
    <xdr:clientData/>
  </xdr:twoCellAnchor>
  <xdr:twoCellAnchor editAs="oneCell">
    <xdr:from>
      <xdr:col>18</xdr:col>
      <xdr:colOff>320565</xdr:colOff>
      <xdr:row>4</xdr:row>
      <xdr:rowOff>117913</xdr:rowOff>
    </xdr:from>
    <xdr:to>
      <xdr:col>20</xdr:col>
      <xdr:colOff>311039</xdr:colOff>
      <xdr:row>17</xdr:row>
      <xdr:rowOff>136964</xdr:rowOff>
    </xdr:to>
    <xdr:sp macro="" textlink="">
      <xdr:nvSpPr>
        <xdr:cNvPr id="1071" name="Text Box 47">
          <a:extLst>
            <a:ext uri="{FF2B5EF4-FFF2-40B4-BE49-F238E27FC236}">
              <a16:creationId xmlns:a16="http://schemas.microsoft.com/office/drawing/2014/main" id="{00000000-0008-0000-0000-00002F040000}"/>
            </a:ext>
          </a:extLst>
        </xdr:cNvPr>
        <xdr:cNvSpPr txBox="1">
          <a:spLocks noChangeArrowheads="1"/>
        </xdr:cNvSpPr>
      </xdr:nvSpPr>
      <xdr:spPr bwMode="auto">
        <a:xfrm>
          <a:off x="11763703" y="1070413"/>
          <a:ext cx="1034940" cy="1983172"/>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If the modal age can not be estimated by excel, then the </a:t>
          </a:r>
          <a:r>
            <a:rPr lang="nb-NO" sz="1300" b="0" i="0" u="sng" strike="noStrike" baseline="0">
              <a:solidFill>
                <a:srgbClr val="000000"/>
              </a:solidFill>
              <a:latin typeface="Times New Roman"/>
              <a:cs typeface="Times New Roman"/>
            </a:rPr>
            <a:t>rounded mean age</a:t>
          </a:r>
          <a:r>
            <a:rPr lang="nb-NO" sz="1300" b="0" i="0" u="none" strike="noStrike" baseline="0">
              <a:solidFill>
                <a:srgbClr val="000000"/>
              </a:solidFill>
              <a:latin typeface="Times New Roman"/>
              <a:cs typeface="Times New Roman"/>
            </a:rPr>
            <a:t> can be inserted instead. </a:t>
          </a:r>
        </a:p>
      </xdr:txBody>
    </xdr:sp>
    <xdr:clientData/>
  </xdr:twoCellAnchor>
  <xdr:twoCellAnchor>
    <xdr:from>
      <xdr:col>26</xdr:col>
      <xdr:colOff>0</xdr:colOff>
      <xdr:row>793</xdr:row>
      <xdr:rowOff>0</xdr:rowOff>
    </xdr:from>
    <xdr:to>
      <xdr:col>42</xdr:col>
      <xdr:colOff>9525</xdr:colOff>
      <xdr:row>835</xdr:row>
      <xdr:rowOff>57150</xdr:rowOff>
    </xdr:to>
    <xdr:graphicFrame macro="">
      <xdr:nvGraphicFramePr>
        <xdr:cNvPr id="6540973" name="Chart 48">
          <a:extLst>
            <a:ext uri="{FF2B5EF4-FFF2-40B4-BE49-F238E27FC236}">
              <a16:creationId xmlns:a16="http://schemas.microsoft.com/office/drawing/2014/main" id="{00000000-0008-0000-0000-0000AD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editAs="oneCell">
    <xdr:from>
      <xdr:col>28</xdr:col>
      <xdr:colOff>9525</xdr:colOff>
      <xdr:row>835</xdr:row>
      <xdr:rowOff>133350</xdr:rowOff>
    </xdr:from>
    <xdr:to>
      <xdr:col>34</xdr:col>
      <xdr:colOff>672352</xdr:colOff>
      <xdr:row>842</xdr:row>
      <xdr:rowOff>33619</xdr:rowOff>
    </xdr:to>
    <xdr:sp macro="" textlink="">
      <xdr:nvSpPr>
        <xdr:cNvPr id="1073" name="Text Box 49">
          <a:extLst>
            <a:ext uri="{FF2B5EF4-FFF2-40B4-BE49-F238E27FC236}">
              <a16:creationId xmlns:a16="http://schemas.microsoft.com/office/drawing/2014/main" id="{00000000-0008-0000-0000-000031040000}"/>
            </a:ext>
          </a:extLst>
        </xdr:cNvPr>
        <xdr:cNvSpPr txBox="1">
          <a:spLocks noChangeArrowheads="1"/>
        </xdr:cNvSpPr>
      </xdr:nvSpPr>
      <xdr:spPr bwMode="auto">
        <a:xfrm>
          <a:off x="16571819" y="140240497"/>
          <a:ext cx="7050181" cy="998444"/>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distribution of the age reading errors in percentage by MODAL age as observed from the whole group of age readers in an age reading comparison to MODAL age. The achieved precision in age reading by MODAL age group  is shown by the spread of the age readings errors. There appears to be no RELATIVE bias, if the age reading errors are normally distributed. The distributions are skewed, if RELATIVE bias occurs. </a:t>
          </a:r>
        </a:p>
      </xdr:txBody>
    </xdr:sp>
    <xdr:clientData/>
  </xdr:twoCellAnchor>
  <xdr:twoCellAnchor editAs="oneCell">
    <xdr:from>
      <xdr:col>39</xdr:col>
      <xdr:colOff>0</xdr:colOff>
      <xdr:row>4</xdr:row>
      <xdr:rowOff>28575</xdr:rowOff>
    </xdr:from>
    <xdr:to>
      <xdr:col>41</xdr:col>
      <xdr:colOff>333375</xdr:colOff>
      <xdr:row>24</xdr:row>
      <xdr:rowOff>66675</xdr:rowOff>
    </xdr:to>
    <xdr:sp macro="" textlink="">
      <xdr:nvSpPr>
        <xdr:cNvPr id="1074" name="Text Box 50">
          <a:extLst>
            <a:ext uri="{FF2B5EF4-FFF2-40B4-BE49-F238E27FC236}">
              <a16:creationId xmlns:a16="http://schemas.microsoft.com/office/drawing/2014/main" id="{00000000-0008-0000-0000-000032040000}"/>
            </a:ext>
          </a:extLst>
        </xdr:cNvPr>
        <xdr:cNvSpPr txBox="1">
          <a:spLocks noChangeArrowheads="1"/>
        </xdr:cNvSpPr>
      </xdr:nvSpPr>
      <xdr:spPr bwMode="auto">
        <a:xfrm>
          <a:off x="22698075" y="1514475"/>
          <a:ext cx="1543050" cy="32766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Only two readers can be compared at the same time in the work table for the bias test.  Please insert the bias test results in Table 3 "Inter-reader bias test". If you have extended the set to over 200 calcified structures, make sure that you have dragged down the formulas of this work table!</a:t>
          </a:r>
        </a:p>
      </xdr:txBody>
    </xdr:sp>
    <xdr:clientData/>
  </xdr:twoCellAnchor>
  <xdr:twoCellAnchor editAs="oneCell">
    <xdr:from>
      <xdr:col>16</xdr:col>
      <xdr:colOff>9525</xdr:colOff>
      <xdr:row>283</xdr:row>
      <xdr:rowOff>133350</xdr:rowOff>
    </xdr:from>
    <xdr:to>
      <xdr:col>19</xdr:col>
      <xdr:colOff>600076</xdr:colOff>
      <xdr:row>294</xdr:row>
      <xdr:rowOff>156882</xdr:rowOff>
    </xdr:to>
    <xdr:sp macro="" textlink="">
      <xdr:nvSpPr>
        <xdr:cNvPr id="1075" name="Text Box 51">
          <a:extLst>
            <a:ext uri="{FF2B5EF4-FFF2-40B4-BE49-F238E27FC236}">
              <a16:creationId xmlns:a16="http://schemas.microsoft.com/office/drawing/2014/main" id="{00000000-0008-0000-0000-000033040000}"/>
            </a:ext>
          </a:extLst>
        </xdr:cNvPr>
        <xdr:cNvSpPr txBox="1">
          <a:spLocks noChangeArrowheads="1"/>
        </xdr:cNvSpPr>
      </xdr:nvSpPr>
      <xdr:spPr bwMode="auto">
        <a:xfrm>
          <a:off x="9963150" y="48310800"/>
          <a:ext cx="2247900" cy="196215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inter-reader bias test table has to be filled in by hand. There is a work table on the right hand side of Table 1, where age reading results of only 2 readers can be inserted at the same time. The results on bias should be inserted manually in this Table 3!</a:t>
          </a:r>
        </a:p>
      </xdr:txBody>
    </xdr:sp>
    <xdr:clientData/>
  </xdr:twoCellAnchor>
  <xdr:twoCellAnchor>
    <xdr:from>
      <xdr:col>26</xdr:col>
      <xdr:colOff>9525</xdr:colOff>
      <xdr:row>881</xdr:row>
      <xdr:rowOff>0</xdr:rowOff>
    </xdr:from>
    <xdr:to>
      <xdr:col>41</xdr:col>
      <xdr:colOff>485775</xdr:colOff>
      <xdr:row>913</xdr:row>
      <xdr:rowOff>0</xdr:rowOff>
    </xdr:to>
    <xdr:graphicFrame macro="">
      <xdr:nvGraphicFramePr>
        <xdr:cNvPr id="6540977" name="Chart 52">
          <a:extLst>
            <a:ext uri="{FF2B5EF4-FFF2-40B4-BE49-F238E27FC236}">
              <a16:creationId xmlns:a16="http://schemas.microsoft.com/office/drawing/2014/main" id="{00000000-0008-0000-0000-0000B1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editAs="oneCell">
    <xdr:from>
      <xdr:col>28</xdr:col>
      <xdr:colOff>0</xdr:colOff>
      <xdr:row>914</xdr:row>
      <xdr:rowOff>0</xdr:rowOff>
    </xdr:from>
    <xdr:to>
      <xdr:col>34</xdr:col>
      <xdr:colOff>662827</xdr:colOff>
      <xdr:row>915</xdr:row>
      <xdr:rowOff>28574</xdr:rowOff>
    </xdr:to>
    <xdr:sp macro="" textlink="">
      <xdr:nvSpPr>
        <xdr:cNvPr id="1077" name="Text Box 53">
          <a:extLst>
            <a:ext uri="{FF2B5EF4-FFF2-40B4-BE49-F238E27FC236}">
              <a16:creationId xmlns:a16="http://schemas.microsoft.com/office/drawing/2014/main" id="{00000000-0008-0000-0000-000035040000}"/>
            </a:ext>
          </a:extLst>
        </xdr:cNvPr>
        <xdr:cNvSpPr txBox="1">
          <a:spLocks noChangeArrowheads="1"/>
        </xdr:cNvSpPr>
      </xdr:nvSpPr>
      <xdr:spPr bwMode="auto">
        <a:xfrm>
          <a:off x="16516350" y="153676350"/>
          <a:ext cx="7067550" cy="25717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1" i="0" u="none" strike="noStrike" baseline="0">
              <a:solidFill>
                <a:srgbClr val="000000"/>
              </a:solidFill>
              <a:latin typeface="Tms Rmn"/>
            </a:rPr>
            <a:t>The mean length at age as estimated by each age reader.</a:t>
          </a:r>
        </a:p>
      </xdr:txBody>
    </xdr:sp>
    <xdr:clientData/>
  </xdr:twoCellAnchor>
  <xdr:twoCellAnchor>
    <xdr:from>
      <xdr:col>26</xdr:col>
      <xdr:colOff>9525</xdr:colOff>
      <xdr:row>739</xdr:row>
      <xdr:rowOff>9525</xdr:rowOff>
    </xdr:from>
    <xdr:to>
      <xdr:col>40</xdr:col>
      <xdr:colOff>495300</xdr:colOff>
      <xdr:row>761</xdr:row>
      <xdr:rowOff>0</xdr:rowOff>
    </xdr:to>
    <xdr:graphicFrame macro="">
      <xdr:nvGraphicFramePr>
        <xdr:cNvPr id="6540979" name="Chart 54">
          <a:extLst>
            <a:ext uri="{FF2B5EF4-FFF2-40B4-BE49-F238E27FC236}">
              <a16:creationId xmlns:a16="http://schemas.microsoft.com/office/drawing/2014/main" id="{00000000-0008-0000-0000-0000B3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28</xdr:col>
      <xdr:colOff>0</xdr:colOff>
      <xdr:row>761</xdr:row>
      <xdr:rowOff>0</xdr:rowOff>
    </xdr:from>
    <xdr:to>
      <xdr:col>34</xdr:col>
      <xdr:colOff>375955</xdr:colOff>
      <xdr:row>766</xdr:row>
      <xdr:rowOff>1</xdr:rowOff>
    </xdr:to>
    <xdr:sp macro="" textlink="">
      <xdr:nvSpPr>
        <xdr:cNvPr id="1079" name="Text Box 55">
          <a:extLst>
            <a:ext uri="{FF2B5EF4-FFF2-40B4-BE49-F238E27FC236}">
              <a16:creationId xmlns:a16="http://schemas.microsoft.com/office/drawing/2014/main" id="{00000000-0008-0000-0000-000037040000}"/>
            </a:ext>
          </a:extLst>
        </xdr:cNvPr>
        <xdr:cNvSpPr txBox="1">
          <a:spLocks noChangeArrowheads="1"/>
        </xdr:cNvSpPr>
      </xdr:nvSpPr>
      <xdr:spPr bwMode="auto">
        <a:xfrm>
          <a:off x="16516350" y="128330325"/>
          <a:ext cx="6781800" cy="962025"/>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coefficient of variation (CV%), percent agreement and the standard deviation (STDEV) are plotted against MODAL age. </a:t>
          </a:r>
        </a:p>
        <a:p>
          <a:pPr algn="l" rtl="0">
            <a:defRPr sz="1000"/>
          </a:pPr>
          <a:r>
            <a:rPr lang="nb-NO" sz="1200" b="0" i="0" u="none" strike="noStrike" baseline="0">
              <a:solidFill>
                <a:srgbClr val="000000"/>
              </a:solidFill>
              <a:latin typeface="Tms Rmn"/>
            </a:rPr>
            <a:t>CV is much less age dependent than the standard deviation (STDEV) and the percent agreement. CV is therefore a better index for the precision in age reading. Problems in age reading are indicated by relatively high CV's at age.</a:t>
          </a:r>
        </a:p>
      </xdr:txBody>
    </xdr:sp>
    <xdr:clientData/>
  </xdr:twoCellAnchor>
  <xdr:twoCellAnchor editAs="oneCell">
    <xdr:from>
      <xdr:col>16</xdr:col>
      <xdr:colOff>38100</xdr:colOff>
      <xdr:row>295</xdr:row>
      <xdr:rowOff>0</xdr:rowOff>
    </xdr:from>
    <xdr:to>
      <xdr:col>19</xdr:col>
      <xdr:colOff>638176</xdr:colOff>
      <xdr:row>308</xdr:row>
      <xdr:rowOff>238126</xdr:rowOff>
    </xdr:to>
    <xdr:sp macro="" textlink="">
      <xdr:nvSpPr>
        <xdr:cNvPr id="1080" name="Text Box 56">
          <a:extLst>
            <a:ext uri="{FF2B5EF4-FFF2-40B4-BE49-F238E27FC236}">
              <a16:creationId xmlns:a16="http://schemas.microsoft.com/office/drawing/2014/main" id="{00000000-0008-0000-0000-000038040000}"/>
            </a:ext>
          </a:extLst>
        </xdr:cNvPr>
        <xdr:cNvSpPr txBox="1">
          <a:spLocks noChangeArrowheads="1"/>
        </xdr:cNvSpPr>
      </xdr:nvSpPr>
      <xdr:spPr bwMode="auto">
        <a:xfrm>
          <a:off x="9991725" y="50434875"/>
          <a:ext cx="2257425" cy="2705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reader against MODAL age bias test table has to be filled in by hand. There is a work table on the right hand side of Table 1, where age reading results of one reader and the modal age can be inserted at the same time. The results on bias should be inserted manually in Table 3!</a:t>
          </a:r>
        </a:p>
      </xdr:txBody>
    </xdr:sp>
    <xdr:clientData/>
  </xdr:twoCellAnchor>
  <xdr:twoCellAnchor editAs="oneCell">
    <xdr:from>
      <xdr:col>40</xdr:col>
      <xdr:colOff>38100</xdr:colOff>
      <xdr:row>493</xdr:row>
      <xdr:rowOff>0</xdr:rowOff>
    </xdr:from>
    <xdr:to>
      <xdr:col>43</xdr:col>
      <xdr:colOff>257174</xdr:colOff>
      <xdr:row>507</xdr:row>
      <xdr:rowOff>16669</xdr:rowOff>
    </xdr:to>
    <xdr:sp macro="" textlink="">
      <xdr:nvSpPr>
        <xdr:cNvPr id="1081" name="Text Box 57">
          <a:extLst>
            <a:ext uri="{FF2B5EF4-FFF2-40B4-BE49-F238E27FC236}">
              <a16:creationId xmlns:a16="http://schemas.microsoft.com/office/drawing/2014/main" id="{00000000-0008-0000-0000-000039040000}"/>
            </a:ext>
          </a:extLst>
        </xdr:cNvPr>
        <xdr:cNvSpPr txBox="1">
          <a:spLocks noChangeArrowheads="1"/>
        </xdr:cNvSpPr>
      </xdr:nvSpPr>
      <xdr:spPr bwMode="auto">
        <a:xfrm>
          <a:off x="23441025" y="83724750"/>
          <a:ext cx="1733550" cy="229552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names of the strata still have to be filled in!   The names of the strata given in </a:t>
          </a:r>
          <a:r>
            <a:rPr lang="nb-NO" sz="1400" b="1" i="0" u="none" strike="noStrike" baseline="0">
              <a:solidFill>
                <a:srgbClr val="003366"/>
              </a:solidFill>
              <a:latin typeface="Times New Roman"/>
              <a:cs typeface="Times New Roman"/>
            </a:rPr>
            <a:t>blue</a:t>
          </a:r>
          <a:r>
            <a:rPr lang="nb-NO" sz="1400" b="0" i="0" u="none" strike="noStrike" baseline="0">
              <a:solidFill>
                <a:srgbClr val="000000"/>
              </a:solidFill>
              <a:latin typeface="Times New Roman"/>
              <a:cs typeface="Times New Roman"/>
            </a:rPr>
            <a:t> in Table 5 should exactly correspond to the names of the strata as used in column A of Table 1.</a:t>
          </a:r>
        </a:p>
      </xdr:txBody>
    </xdr:sp>
    <xdr:clientData/>
  </xdr:twoCellAnchor>
  <xdr:twoCellAnchor>
    <xdr:from>
      <xdr:col>26</xdr:col>
      <xdr:colOff>28575</xdr:colOff>
      <xdr:row>845</xdr:row>
      <xdr:rowOff>9525</xdr:rowOff>
    </xdr:from>
    <xdr:to>
      <xdr:col>41</xdr:col>
      <xdr:colOff>495300</xdr:colOff>
      <xdr:row>874</xdr:row>
      <xdr:rowOff>28575</xdr:rowOff>
    </xdr:to>
    <xdr:graphicFrame macro="">
      <xdr:nvGraphicFramePr>
        <xdr:cNvPr id="6540983" name="Chart 58">
          <a:extLst>
            <a:ext uri="{FF2B5EF4-FFF2-40B4-BE49-F238E27FC236}">
              <a16:creationId xmlns:a16="http://schemas.microsoft.com/office/drawing/2014/main" id="{00000000-0008-0000-0000-0000B7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35</xdr:col>
      <xdr:colOff>0</xdr:colOff>
      <xdr:row>639</xdr:row>
      <xdr:rowOff>47625</xdr:rowOff>
    </xdr:from>
    <xdr:to>
      <xdr:col>44</xdr:col>
      <xdr:colOff>28575</xdr:colOff>
      <xdr:row>653</xdr:row>
      <xdr:rowOff>38100</xdr:rowOff>
    </xdr:to>
    <xdr:graphicFrame macro="">
      <xdr:nvGraphicFramePr>
        <xdr:cNvPr id="6540984" name="Chart 64">
          <a:extLst>
            <a:ext uri="{FF2B5EF4-FFF2-40B4-BE49-F238E27FC236}">
              <a16:creationId xmlns:a16="http://schemas.microsoft.com/office/drawing/2014/main" id="{00000000-0008-0000-0000-0000B8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25</xdr:col>
      <xdr:colOff>714375</xdr:colOff>
      <xdr:row>599</xdr:row>
      <xdr:rowOff>104775</xdr:rowOff>
    </xdr:from>
    <xdr:to>
      <xdr:col>34</xdr:col>
      <xdr:colOff>542925</xdr:colOff>
      <xdr:row>613</xdr:row>
      <xdr:rowOff>28575</xdr:rowOff>
    </xdr:to>
    <xdr:graphicFrame macro="">
      <xdr:nvGraphicFramePr>
        <xdr:cNvPr id="6540985" name="Chart 81">
          <a:extLst>
            <a:ext uri="{FF2B5EF4-FFF2-40B4-BE49-F238E27FC236}">
              <a16:creationId xmlns:a16="http://schemas.microsoft.com/office/drawing/2014/main" id="{00000000-0008-0000-0000-0000B9CE6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0.14216</cdr:x>
      <cdr:y>0</cdr:y>
    </cdr:from>
    <cdr:to>
      <cdr:x>0.58571</cdr:x>
      <cdr:y>0.44812</cdr:y>
    </cdr:to>
    <cdr:sp macro="" textlink="">
      <cdr:nvSpPr>
        <cdr:cNvPr id="2049" name="Text 1"/>
        <cdr:cNvSpPr txBox="1">
          <a:spLocks xmlns:a="http://schemas.openxmlformats.org/drawingml/2006/main" noChangeArrowheads="1"/>
        </cdr:cNvSpPr>
      </cdr:nvSpPr>
      <cdr:spPr bwMode="auto">
        <a:xfrm xmlns:a="http://schemas.openxmlformats.org/drawingml/2006/main">
          <a:off x="107438" y="-86248"/>
          <a:ext cx="325310" cy="3286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xml><?xml version="1.0" encoding="utf-8"?>
<c:userShapes xmlns:c="http://schemas.openxmlformats.org/drawingml/2006/chart">
  <cdr:relSizeAnchor xmlns:cdr="http://schemas.openxmlformats.org/drawingml/2006/chartDrawing">
    <cdr:from>
      <cdr:x>0.42843</cdr:x>
      <cdr:y>0</cdr:y>
    </cdr:from>
    <cdr:to>
      <cdr:x>0.58136</cdr:x>
      <cdr:y>0.36371</cdr:y>
    </cdr:to>
    <cdr:sp macro="" textlink="">
      <cdr:nvSpPr>
        <cdr:cNvPr id="3073" name="Text 1"/>
        <cdr:cNvSpPr txBox="1">
          <a:spLocks xmlns:a="http://schemas.openxmlformats.org/drawingml/2006/main" noChangeArrowheads="1"/>
        </cdr:cNvSpPr>
      </cdr:nvSpPr>
      <cdr:spPr bwMode="auto">
        <a:xfrm xmlns:a="http://schemas.openxmlformats.org/drawingml/2006/main">
          <a:off x="317398" y="-31525"/>
          <a:ext cx="112159"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4.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4097"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5.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5121"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6.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6145"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7.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7169"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8.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8193"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9.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9217"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0.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10241"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1.xml><?xml version="1.0" encoding="utf-8"?>
<c:userShapes xmlns:c="http://schemas.openxmlformats.org/drawingml/2006/chart">
  <cdr:relSizeAnchor xmlns:cdr="http://schemas.openxmlformats.org/drawingml/2006/chartDrawing">
    <cdr:from>
      <cdr:x>0.13933</cdr:x>
      <cdr:y>0</cdr:y>
    </cdr:from>
    <cdr:to>
      <cdr:x>0.99402</cdr:x>
      <cdr:y>0.66804</cdr:y>
    </cdr:to>
    <cdr:sp macro="" textlink="">
      <cdr:nvSpPr>
        <cdr:cNvPr id="11265" name="Text 1"/>
        <cdr:cNvSpPr txBox="1">
          <a:spLocks xmlns:a="http://schemas.openxmlformats.org/drawingml/2006/main" noChangeArrowheads="1"/>
        </cdr:cNvSpPr>
      </cdr:nvSpPr>
      <cdr:spPr bwMode="auto">
        <a:xfrm xmlns:a="http://schemas.openxmlformats.org/drawingml/2006/main">
          <a:off x="105364" y="-94544"/>
          <a:ext cx="626847" cy="48995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2.xml><?xml version="1.0" encoding="utf-8"?>
<c:userShapes xmlns:c="http://schemas.openxmlformats.org/drawingml/2006/chart">
  <cdr:relSizeAnchor xmlns:cdr="http://schemas.openxmlformats.org/drawingml/2006/chartDrawing">
    <cdr:from>
      <cdr:x>0</cdr:x>
      <cdr:y>0.49456</cdr:y>
    </cdr:from>
    <cdr:to>
      <cdr:x>1</cdr:x>
      <cdr:y>0.87111</cdr:y>
    </cdr:to>
    <cdr:sp macro="" textlink="">
      <cdr:nvSpPr>
        <cdr:cNvPr id="12289" name="Text 1"/>
        <cdr:cNvSpPr txBox="1">
          <a:spLocks xmlns:a="http://schemas.openxmlformats.org/drawingml/2006/main" noChangeArrowheads="1"/>
        </cdr:cNvSpPr>
      </cdr:nvSpPr>
      <cdr:spPr bwMode="auto">
        <a:xfrm xmlns:a="http://schemas.openxmlformats.org/drawingml/2006/main">
          <a:off x="673978" y="365899"/>
          <a:ext cx="914345" cy="27617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13.xml><?xml version="1.0" encoding="utf-8"?>
<c:userShapes xmlns:c="http://schemas.openxmlformats.org/drawingml/2006/chart">
  <cdr:relSizeAnchor xmlns:cdr="http://schemas.openxmlformats.org/drawingml/2006/chartDrawing">
    <cdr:from>
      <cdr:x>0.79824</cdr:x>
      <cdr:y>0.06515</cdr:y>
    </cdr:from>
    <cdr:to>
      <cdr:x>0.82195</cdr:x>
      <cdr:y>0.06515</cdr:y>
    </cdr:to>
    <cdr:sp macro="" textlink="">
      <cdr:nvSpPr>
        <cdr:cNvPr id="13313" name="Text 1"/>
        <cdr:cNvSpPr txBox="1">
          <a:spLocks xmlns:a="http://schemas.openxmlformats.org/drawingml/2006/main" noChangeArrowheads="1"/>
        </cdr:cNvSpPr>
      </cdr:nvSpPr>
      <cdr:spPr bwMode="auto">
        <a:xfrm xmlns:a="http://schemas.openxmlformats.org/drawingml/2006/main">
          <a:off x="588622" y="50960"/>
          <a:ext cx="17390"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4.xml><?xml version="1.0" encoding="utf-8"?>
<c:userShapes xmlns:c="http://schemas.openxmlformats.org/drawingml/2006/chart">
  <cdr:relSizeAnchor xmlns:cdr="http://schemas.openxmlformats.org/drawingml/2006/chartDrawing">
    <cdr:from>
      <cdr:x>0.79867</cdr:x>
      <cdr:y>0.06537</cdr:y>
    </cdr:from>
    <cdr:to>
      <cdr:x>0.83021</cdr:x>
      <cdr:y>0.06537</cdr:y>
    </cdr:to>
    <cdr:sp macro="" textlink="">
      <cdr:nvSpPr>
        <cdr:cNvPr id="14337" name="Text 1"/>
        <cdr:cNvSpPr txBox="1">
          <a:spLocks xmlns:a="http://schemas.openxmlformats.org/drawingml/2006/main" noChangeArrowheads="1"/>
        </cdr:cNvSpPr>
      </cdr:nvSpPr>
      <cdr:spPr bwMode="auto">
        <a:xfrm xmlns:a="http://schemas.openxmlformats.org/drawingml/2006/main">
          <a:off x="588941" y="51119"/>
          <a:ext cx="23134"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5.xml><?xml version="1.0" encoding="utf-8"?>
<c:userShapes xmlns:c="http://schemas.openxmlformats.org/drawingml/2006/chart">
  <cdr:relSizeAnchor xmlns:cdr="http://schemas.openxmlformats.org/drawingml/2006/chartDrawing">
    <cdr:from>
      <cdr:x>0.79889</cdr:x>
      <cdr:y>0.11192</cdr:y>
    </cdr:from>
    <cdr:to>
      <cdr:x>0.83631</cdr:x>
      <cdr:y>0.11475</cdr:y>
    </cdr:to>
    <cdr:sp macro="" textlink="">
      <cdr:nvSpPr>
        <cdr:cNvPr id="15361" name="Text 1"/>
        <cdr:cNvSpPr txBox="1">
          <a:spLocks xmlns:a="http://schemas.openxmlformats.org/drawingml/2006/main" noChangeArrowheads="1"/>
        </cdr:cNvSpPr>
      </cdr:nvSpPr>
      <cdr:spPr bwMode="auto">
        <a:xfrm xmlns:a="http://schemas.openxmlformats.org/drawingml/2006/main">
          <a:off x="589101" y="85261"/>
          <a:ext cx="27441" cy="207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6.xml><?xml version="1.0" encoding="utf-8"?>
<c:userShapes xmlns:c="http://schemas.openxmlformats.org/drawingml/2006/chart">
  <cdr:relSizeAnchor xmlns:cdr="http://schemas.openxmlformats.org/drawingml/2006/chartDrawing">
    <cdr:from>
      <cdr:x>0.79889</cdr:x>
      <cdr:y>0.10931</cdr:y>
    </cdr:from>
    <cdr:to>
      <cdr:x>0.83913</cdr:x>
      <cdr:y>0.11236</cdr:y>
    </cdr:to>
    <cdr:sp macro="" textlink="">
      <cdr:nvSpPr>
        <cdr:cNvPr id="16385" name="Text 1"/>
        <cdr:cNvSpPr txBox="1">
          <a:spLocks xmlns:a="http://schemas.openxmlformats.org/drawingml/2006/main" noChangeArrowheads="1"/>
        </cdr:cNvSpPr>
      </cdr:nvSpPr>
      <cdr:spPr bwMode="auto">
        <a:xfrm xmlns:a="http://schemas.openxmlformats.org/drawingml/2006/main">
          <a:off x="589101" y="83347"/>
          <a:ext cx="29515"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7.xml><?xml version="1.0" encoding="utf-8"?>
<c:userShapes xmlns:c="http://schemas.openxmlformats.org/drawingml/2006/chart">
  <cdr:relSizeAnchor xmlns:cdr="http://schemas.openxmlformats.org/drawingml/2006/chartDrawing">
    <cdr:from>
      <cdr:x>0.79954</cdr:x>
      <cdr:y>0.10931</cdr:y>
    </cdr:from>
    <cdr:to>
      <cdr:x>0.84392</cdr:x>
      <cdr:y>0.11236</cdr:y>
    </cdr:to>
    <cdr:sp macro="" textlink="">
      <cdr:nvSpPr>
        <cdr:cNvPr id="17409" name="Text 1"/>
        <cdr:cNvSpPr txBox="1">
          <a:spLocks xmlns:a="http://schemas.openxmlformats.org/drawingml/2006/main" noChangeArrowheads="1"/>
        </cdr:cNvSpPr>
      </cdr:nvSpPr>
      <cdr:spPr bwMode="auto">
        <a:xfrm xmlns:a="http://schemas.openxmlformats.org/drawingml/2006/main">
          <a:off x="589579" y="83347"/>
          <a:ext cx="3254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8.xml><?xml version="1.0" encoding="utf-8"?>
<c:userShapes xmlns:c="http://schemas.openxmlformats.org/drawingml/2006/chart">
  <cdr:relSizeAnchor xmlns:cdr="http://schemas.openxmlformats.org/drawingml/2006/chartDrawing">
    <cdr:from>
      <cdr:x>0.79954</cdr:x>
      <cdr:y>0.10931</cdr:y>
    </cdr:from>
    <cdr:to>
      <cdr:x>0.84392</cdr:x>
      <cdr:y>0.1117</cdr:y>
    </cdr:to>
    <cdr:sp macro="" textlink="">
      <cdr:nvSpPr>
        <cdr:cNvPr id="18433" name="Text 1"/>
        <cdr:cNvSpPr txBox="1">
          <a:spLocks xmlns:a="http://schemas.openxmlformats.org/drawingml/2006/main" noChangeArrowheads="1"/>
        </cdr:cNvSpPr>
      </cdr:nvSpPr>
      <cdr:spPr bwMode="auto">
        <a:xfrm xmlns:a="http://schemas.openxmlformats.org/drawingml/2006/main">
          <a:off x="589579" y="83347"/>
          <a:ext cx="32547" cy="175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9.xml><?xml version="1.0" encoding="utf-8"?>
<c:userShapes xmlns:c="http://schemas.openxmlformats.org/drawingml/2006/chart">
  <cdr:relSizeAnchor xmlns:cdr="http://schemas.openxmlformats.org/drawingml/2006/chartDrawing">
    <cdr:from>
      <cdr:x>0.7978</cdr:x>
      <cdr:y>0.11323</cdr:y>
    </cdr:from>
    <cdr:to>
      <cdr:x>0.82195</cdr:x>
      <cdr:y>0.11627</cdr:y>
    </cdr:to>
    <cdr:sp macro="" textlink="">
      <cdr:nvSpPr>
        <cdr:cNvPr id="19457" name="Text 1"/>
        <cdr:cNvSpPr txBox="1">
          <a:spLocks xmlns:a="http://schemas.openxmlformats.org/drawingml/2006/main" noChangeArrowheads="1"/>
        </cdr:cNvSpPr>
      </cdr:nvSpPr>
      <cdr:spPr bwMode="auto">
        <a:xfrm xmlns:a="http://schemas.openxmlformats.org/drawingml/2006/main">
          <a:off x="588303" y="86219"/>
          <a:ext cx="17709"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0.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0481"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1.xml><?xml version="1.0" encoding="utf-8"?>
<c:userShapes xmlns:c="http://schemas.openxmlformats.org/drawingml/2006/chart">
  <cdr:relSizeAnchor xmlns:cdr="http://schemas.openxmlformats.org/drawingml/2006/chartDrawing">
    <cdr:from>
      <cdr:x>0.79715</cdr:x>
      <cdr:y>0.22743</cdr:y>
    </cdr:from>
    <cdr:to>
      <cdr:x>0.81912</cdr:x>
      <cdr:y>0.24027</cdr:y>
    </cdr:to>
    <cdr:sp macro="" textlink="">
      <cdr:nvSpPr>
        <cdr:cNvPr id="21505" name="Text 1"/>
        <cdr:cNvSpPr txBox="1">
          <a:spLocks xmlns:a="http://schemas.openxmlformats.org/drawingml/2006/main" noChangeArrowheads="1"/>
        </cdr:cNvSpPr>
      </cdr:nvSpPr>
      <cdr:spPr bwMode="auto">
        <a:xfrm xmlns:a="http://schemas.openxmlformats.org/drawingml/2006/main">
          <a:off x="587824" y="169979"/>
          <a:ext cx="16114" cy="941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2.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2529"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3.xml><?xml version="1.0" encoding="utf-8"?>
<c:userShapes xmlns:c="http://schemas.openxmlformats.org/drawingml/2006/chart">
  <cdr:relSizeAnchor xmlns:cdr="http://schemas.openxmlformats.org/drawingml/2006/chartDrawing">
    <cdr:from>
      <cdr:x>0.79715</cdr:x>
      <cdr:y>0.14107</cdr:y>
    </cdr:from>
    <cdr:to>
      <cdr:x>0.82043</cdr:x>
      <cdr:y>0.1452</cdr:y>
    </cdr:to>
    <cdr:sp macro="" textlink="">
      <cdr:nvSpPr>
        <cdr:cNvPr id="23553" name="Text 1"/>
        <cdr:cNvSpPr txBox="1">
          <a:spLocks xmlns:a="http://schemas.openxmlformats.org/drawingml/2006/main" noChangeArrowheads="1"/>
        </cdr:cNvSpPr>
      </cdr:nvSpPr>
      <cdr:spPr bwMode="auto">
        <a:xfrm xmlns:a="http://schemas.openxmlformats.org/drawingml/2006/main">
          <a:off x="587824" y="106640"/>
          <a:ext cx="17071" cy="303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4.xml><?xml version="1.0" encoding="utf-8"?>
<c:userShapes xmlns:c="http://schemas.openxmlformats.org/drawingml/2006/chart">
  <cdr:relSizeAnchor xmlns:cdr="http://schemas.openxmlformats.org/drawingml/2006/chartDrawing">
    <cdr:from>
      <cdr:x>0.79715</cdr:x>
      <cdr:y>0.11257</cdr:y>
    </cdr:from>
    <cdr:to>
      <cdr:x>0.81912</cdr:x>
      <cdr:y>0.11519</cdr:y>
    </cdr:to>
    <cdr:sp macro="" textlink="">
      <cdr:nvSpPr>
        <cdr:cNvPr id="24577" name="Text 1"/>
        <cdr:cNvSpPr txBox="1">
          <a:spLocks xmlns:a="http://schemas.openxmlformats.org/drawingml/2006/main" noChangeArrowheads="1"/>
        </cdr:cNvSpPr>
      </cdr:nvSpPr>
      <cdr:spPr bwMode="auto">
        <a:xfrm xmlns:a="http://schemas.openxmlformats.org/drawingml/2006/main">
          <a:off x="587824" y="85740"/>
          <a:ext cx="16114" cy="191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5.xml><?xml version="1.0" encoding="utf-8"?>
<c:userShapes xmlns:c="http://schemas.openxmlformats.org/drawingml/2006/chart">
  <cdr:relSizeAnchor xmlns:cdr="http://schemas.openxmlformats.org/drawingml/2006/chartDrawing">
    <cdr:from>
      <cdr:x>0.79715</cdr:x>
      <cdr:y>0.11301</cdr:y>
    </cdr:from>
    <cdr:to>
      <cdr:x>0.81999</cdr:x>
      <cdr:y>0.11606</cdr:y>
    </cdr:to>
    <cdr:sp macro="" textlink="">
      <cdr:nvSpPr>
        <cdr:cNvPr id="25601" name="Text 1"/>
        <cdr:cNvSpPr txBox="1">
          <a:spLocks xmlns:a="http://schemas.openxmlformats.org/drawingml/2006/main" noChangeArrowheads="1"/>
        </cdr:cNvSpPr>
      </cdr:nvSpPr>
      <cdr:spPr bwMode="auto">
        <a:xfrm xmlns:a="http://schemas.openxmlformats.org/drawingml/2006/main">
          <a:off x="587824" y="86059"/>
          <a:ext cx="16752"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6.xml><?xml version="1.0" encoding="utf-8"?>
<c:userShapes xmlns:c="http://schemas.openxmlformats.org/drawingml/2006/chart">
  <cdr:relSizeAnchor xmlns:cdr="http://schemas.openxmlformats.org/drawingml/2006/chartDrawing">
    <cdr:from>
      <cdr:x>0.7978</cdr:x>
      <cdr:y>0.06515</cdr:y>
    </cdr:from>
    <cdr:to>
      <cdr:x>0.82043</cdr:x>
      <cdr:y>0.06515</cdr:y>
    </cdr:to>
    <cdr:sp macro="" textlink="">
      <cdr:nvSpPr>
        <cdr:cNvPr id="26625" name="Text 1"/>
        <cdr:cNvSpPr txBox="1">
          <a:spLocks xmlns:a="http://schemas.openxmlformats.org/drawingml/2006/main" noChangeArrowheads="1"/>
        </cdr:cNvSpPr>
      </cdr:nvSpPr>
      <cdr:spPr bwMode="auto">
        <a:xfrm xmlns:a="http://schemas.openxmlformats.org/drawingml/2006/main">
          <a:off x="588303" y="50960"/>
          <a:ext cx="1659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7.xml><?xml version="1.0" encoding="utf-8"?>
<c:userShapes xmlns:c="http://schemas.openxmlformats.org/drawingml/2006/chart">
  <cdr:relSizeAnchor xmlns:cdr="http://schemas.openxmlformats.org/drawingml/2006/chartDrawing">
    <cdr:from>
      <cdr:x>0.79954</cdr:x>
      <cdr:y>0.22852</cdr:y>
    </cdr:from>
    <cdr:to>
      <cdr:x>0.83631</cdr:x>
      <cdr:y>0.24244</cdr:y>
    </cdr:to>
    <cdr:sp macro="" textlink="">
      <cdr:nvSpPr>
        <cdr:cNvPr id="27649" name="Text 1"/>
        <cdr:cNvSpPr txBox="1">
          <a:spLocks xmlns:a="http://schemas.openxmlformats.org/drawingml/2006/main" noChangeArrowheads="1"/>
        </cdr:cNvSpPr>
      </cdr:nvSpPr>
      <cdr:spPr bwMode="auto">
        <a:xfrm xmlns:a="http://schemas.openxmlformats.org/drawingml/2006/main">
          <a:off x="589579" y="170777"/>
          <a:ext cx="26963" cy="1021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8.xml><?xml version="1.0" encoding="utf-8"?>
<c:userShapes xmlns:c="http://schemas.openxmlformats.org/drawingml/2006/chart">
  <cdr:relSizeAnchor xmlns:cdr="http://schemas.openxmlformats.org/drawingml/2006/chartDrawing">
    <cdr:from>
      <cdr:x>0.00954</cdr:x>
      <cdr:y>0.0218</cdr:y>
    </cdr:from>
    <cdr:to>
      <cdr:x>0.0867</cdr:x>
      <cdr:y>0.09788</cdr:y>
    </cdr:to>
    <cdr:sp macro="" textlink="">
      <cdr:nvSpPr>
        <cdr:cNvPr id="46081" name="Text Box 2049"/>
        <cdr:cNvSpPr txBox="1">
          <a:spLocks xmlns:a="http://schemas.openxmlformats.org/drawingml/2006/main" noChangeArrowheads="1"/>
        </cdr:cNvSpPr>
      </cdr:nvSpPr>
      <cdr:spPr bwMode="auto">
        <a:xfrm xmlns:a="http://schemas.openxmlformats.org/drawingml/2006/main">
          <a:off x="80832" y="75029"/>
          <a:ext cx="654025"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STDEV</a:t>
          </a:r>
        </a:p>
      </cdr:txBody>
    </cdr:sp>
  </cdr:relSizeAnchor>
  <cdr:relSizeAnchor xmlns:cdr="http://schemas.openxmlformats.org/drawingml/2006/chartDrawing">
    <cdr:from>
      <cdr:x>0.82632</cdr:x>
      <cdr:y>0.0218</cdr:y>
    </cdr:from>
    <cdr:to>
      <cdr:x>1</cdr:x>
      <cdr:y>0.09788</cdr:y>
    </cdr:to>
    <cdr:sp macro="" textlink="">
      <cdr:nvSpPr>
        <cdr:cNvPr id="46082" name="Text Box 2050"/>
        <cdr:cNvSpPr txBox="1">
          <a:spLocks xmlns:a="http://schemas.openxmlformats.org/drawingml/2006/main" noChangeArrowheads="1"/>
        </cdr:cNvSpPr>
      </cdr:nvSpPr>
      <cdr:spPr bwMode="auto">
        <a:xfrm xmlns:a="http://schemas.openxmlformats.org/drawingml/2006/main">
          <a:off x="7017156" y="75029"/>
          <a:ext cx="1472006"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Agreement &amp; CV</a:t>
          </a:r>
        </a:p>
      </cdr:txBody>
    </cdr:sp>
  </cdr:relSizeAnchor>
</c:userShapes>
</file>

<file path=xl/drawings/drawing29.xml><?xml version="1.0" encoding="utf-8"?>
<xdr:wsDr xmlns:xdr="http://schemas.openxmlformats.org/drawingml/2006/spreadsheetDrawing" xmlns:a="http://schemas.openxmlformats.org/drawingml/2006/main">
  <xdr:twoCellAnchor>
    <xdr:from>
      <xdr:col>48</xdr:col>
      <xdr:colOff>0</xdr:colOff>
      <xdr:row>4</xdr:row>
      <xdr:rowOff>0</xdr:rowOff>
    </xdr:from>
    <xdr:to>
      <xdr:col>48</xdr:col>
      <xdr:colOff>0</xdr:colOff>
      <xdr:row>4</xdr:row>
      <xdr:rowOff>0</xdr:rowOff>
    </xdr:to>
    <xdr:graphicFrame macro="">
      <xdr:nvGraphicFramePr>
        <xdr:cNvPr id="2" name="Chart 1">
          <a:extLst>
            <a:ext uri="{FF2B5EF4-FFF2-40B4-BE49-F238E27FC236}">
              <a16:creationId xmlns:a16="http://schemas.microsoft.com/office/drawing/2014/main" id="{87379305-2519-4C0F-84C5-1B266C733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3" name="Chart 2">
          <a:extLst>
            <a:ext uri="{FF2B5EF4-FFF2-40B4-BE49-F238E27FC236}">
              <a16:creationId xmlns:a16="http://schemas.microsoft.com/office/drawing/2014/main" id="{AA667E02-9BC8-4BEF-9F96-40E38243C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4" name="Chart 3">
          <a:extLst>
            <a:ext uri="{FF2B5EF4-FFF2-40B4-BE49-F238E27FC236}">
              <a16:creationId xmlns:a16="http://schemas.microsoft.com/office/drawing/2014/main" id="{F9919475-A40E-42F1-BEB6-EE445BE8B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5" name="Chart 4">
          <a:extLst>
            <a:ext uri="{FF2B5EF4-FFF2-40B4-BE49-F238E27FC236}">
              <a16:creationId xmlns:a16="http://schemas.microsoft.com/office/drawing/2014/main" id="{96AACB47-9A66-4988-8567-04F4F1D08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6" name="Chart 5">
          <a:extLst>
            <a:ext uri="{FF2B5EF4-FFF2-40B4-BE49-F238E27FC236}">
              <a16:creationId xmlns:a16="http://schemas.microsoft.com/office/drawing/2014/main" id="{7D39F072-7A34-4C95-BD55-77EF7E3A7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7" name="Chart 6">
          <a:extLst>
            <a:ext uri="{FF2B5EF4-FFF2-40B4-BE49-F238E27FC236}">
              <a16:creationId xmlns:a16="http://schemas.microsoft.com/office/drawing/2014/main" id="{66BE67F9-DD77-49EB-80D3-7773A64D8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8" name="Chart 7">
          <a:extLst>
            <a:ext uri="{FF2B5EF4-FFF2-40B4-BE49-F238E27FC236}">
              <a16:creationId xmlns:a16="http://schemas.microsoft.com/office/drawing/2014/main" id="{B1063C41-81AF-4C68-A4B4-20EC9DE05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9" name="Chart 8">
          <a:extLst>
            <a:ext uri="{FF2B5EF4-FFF2-40B4-BE49-F238E27FC236}">
              <a16:creationId xmlns:a16="http://schemas.microsoft.com/office/drawing/2014/main" id="{F3D89D83-E06E-481A-90F1-AC8C8EAF1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10" name="Chart 9">
          <a:extLst>
            <a:ext uri="{FF2B5EF4-FFF2-40B4-BE49-F238E27FC236}">
              <a16:creationId xmlns:a16="http://schemas.microsoft.com/office/drawing/2014/main" id="{022D1F7D-02A9-4BE6-863E-0111EB97F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11" name="Chart 10">
          <a:extLst>
            <a:ext uri="{FF2B5EF4-FFF2-40B4-BE49-F238E27FC236}">
              <a16:creationId xmlns:a16="http://schemas.microsoft.com/office/drawing/2014/main" id="{67B61A0F-C972-4572-AC6E-F606B7EAA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48</xdr:col>
      <xdr:colOff>0</xdr:colOff>
      <xdr:row>4</xdr:row>
      <xdr:rowOff>0</xdr:rowOff>
    </xdr:from>
    <xdr:to>
      <xdr:col>48</xdr:col>
      <xdr:colOff>0</xdr:colOff>
      <xdr:row>4</xdr:row>
      <xdr:rowOff>0</xdr:rowOff>
    </xdr:to>
    <xdr:graphicFrame macro="">
      <xdr:nvGraphicFramePr>
        <xdr:cNvPr id="12" name="Chart 11">
          <a:extLst>
            <a:ext uri="{FF2B5EF4-FFF2-40B4-BE49-F238E27FC236}">
              <a16:creationId xmlns:a16="http://schemas.microsoft.com/office/drawing/2014/main" id="{725066CD-1078-41A8-8B8B-727EFE3C0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3" name="Chart 12">
          <a:extLst>
            <a:ext uri="{FF2B5EF4-FFF2-40B4-BE49-F238E27FC236}">
              <a16:creationId xmlns:a16="http://schemas.microsoft.com/office/drawing/2014/main" id="{AF686A67-343C-45B7-A0C8-75939B490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4" name="Chart 13">
          <a:extLst>
            <a:ext uri="{FF2B5EF4-FFF2-40B4-BE49-F238E27FC236}">
              <a16:creationId xmlns:a16="http://schemas.microsoft.com/office/drawing/2014/main" id="{339A2FFF-8F68-4172-BB5A-931C283D2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5" name="Chart 14">
          <a:extLst>
            <a:ext uri="{FF2B5EF4-FFF2-40B4-BE49-F238E27FC236}">
              <a16:creationId xmlns:a16="http://schemas.microsoft.com/office/drawing/2014/main" id="{0FBC5F2B-0DE3-4324-82D8-DCC92043A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6" name="Chart 15">
          <a:extLst>
            <a:ext uri="{FF2B5EF4-FFF2-40B4-BE49-F238E27FC236}">
              <a16:creationId xmlns:a16="http://schemas.microsoft.com/office/drawing/2014/main" id="{BE1A01D9-ACDE-4A3E-B051-C5B487C1E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7" name="Chart 16">
          <a:extLst>
            <a:ext uri="{FF2B5EF4-FFF2-40B4-BE49-F238E27FC236}">
              <a16:creationId xmlns:a16="http://schemas.microsoft.com/office/drawing/2014/main" id="{4839C02B-B996-46A7-A677-F52AB984B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8" name="Chart 17">
          <a:extLst>
            <a:ext uri="{FF2B5EF4-FFF2-40B4-BE49-F238E27FC236}">
              <a16:creationId xmlns:a16="http://schemas.microsoft.com/office/drawing/2014/main" id="{9A86765E-849C-4CAB-B86A-FFAE6E449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19" name="Chart 18">
          <a:extLst>
            <a:ext uri="{FF2B5EF4-FFF2-40B4-BE49-F238E27FC236}">
              <a16:creationId xmlns:a16="http://schemas.microsoft.com/office/drawing/2014/main" id="{4E33D857-0508-4BCD-AC26-177C19DD0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0" name="Chart 19">
          <a:extLst>
            <a:ext uri="{FF2B5EF4-FFF2-40B4-BE49-F238E27FC236}">
              <a16:creationId xmlns:a16="http://schemas.microsoft.com/office/drawing/2014/main" id="{9B5B1AD6-087D-47C6-B8D6-07C58C233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1" name="Chart 20">
          <a:extLst>
            <a:ext uri="{FF2B5EF4-FFF2-40B4-BE49-F238E27FC236}">
              <a16:creationId xmlns:a16="http://schemas.microsoft.com/office/drawing/2014/main" id="{3A7DF6A3-E6B7-4497-ADEA-03FE37959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2" name="Chart 21">
          <a:extLst>
            <a:ext uri="{FF2B5EF4-FFF2-40B4-BE49-F238E27FC236}">
              <a16:creationId xmlns:a16="http://schemas.microsoft.com/office/drawing/2014/main" id="{9B810FDC-BFC3-4310-986F-9F2282930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3" name="Chart 22">
          <a:extLst>
            <a:ext uri="{FF2B5EF4-FFF2-40B4-BE49-F238E27FC236}">
              <a16:creationId xmlns:a16="http://schemas.microsoft.com/office/drawing/2014/main" id="{2A783A4C-587A-4FFD-A096-09567C029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4" name="Chart 23">
          <a:extLst>
            <a:ext uri="{FF2B5EF4-FFF2-40B4-BE49-F238E27FC236}">
              <a16:creationId xmlns:a16="http://schemas.microsoft.com/office/drawing/2014/main" id="{0C97E910-C591-4DD6-990B-31C35F091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5" name="Chart 24">
          <a:extLst>
            <a:ext uri="{FF2B5EF4-FFF2-40B4-BE49-F238E27FC236}">
              <a16:creationId xmlns:a16="http://schemas.microsoft.com/office/drawing/2014/main" id="{0EF5737F-AE9D-40C0-91F3-0146D95323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6" name="Chart 25">
          <a:extLst>
            <a:ext uri="{FF2B5EF4-FFF2-40B4-BE49-F238E27FC236}">
              <a16:creationId xmlns:a16="http://schemas.microsoft.com/office/drawing/2014/main" id="{D1886D8A-9207-4702-BDB8-34A8E7242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7" name="Chart 26">
          <a:extLst>
            <a:ext uri="{FF2B5EF4-FFF2-40B4-BE49-F238E27FC236}">
              <a16:creationId xmlns:a16="http://schemas.microsoft.com/office/drawing/2014/main" id="{46D1CB35-6F64-45AC-AFCB-5F2833413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0</xdr:colOff>
      <xdr:row>107</xdr:row>
      <xdr:rowOff>0</xdr:rowOff>
    </xdr:from>
    <xdr:to>
      <xdr:col>18</xdr:col>
      <xdr:colOff>0</xdr:colOff>
      <xdr:row>107</xdr:row>
      <xdr:rowOff>0</xdr:rowOff>
    </xdr:to>
    <xdr:graphicFrame macro="">
      <xdr:nvGraphicFramePr>
        <xdr:cNvPr id="28" name="Chart 27">
          <a:extLst>
            <a:ext uri="{FF2B5EF4-FFF2-40B4-BE49-F238E27FC236}">
              <a16:creationId xmlns:a16="http://schemas.microsoft.com/office/drawing/2014/main" id="{C78CEBE8-460D-47E1-A043-A949B9712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26</xdr:col>
      <xdr:colOff>0</xdr:colOff>
      <xdr:row>578</xdr:row>
      <xdr:rowOff>0</xdr:rowOff>
    </xdr:from>
    <xdr:to>
      <xdr:col>35</xdr:col>
      <xdr:colOff>0</xdr:colOff>
      <xdr:row>591</xdr:row>
      <xdr:rowOff>0</xdr:rowOff>
    </xdr:to>
    <xdr:graphicFrame macro="">
      <xdr:nvGraphicFramePr>
        <xdr:cNvPr id="29" name="Chart 28">
          <a:extLst>
            <a:ext uri="{FF2B5EF4-FFF2-40B4-BE49-F238E27FC236}">
              <a16:creationId xmlns:a16="http://schemas.microsoft.com/office/drawing/2014/main" id="{48E803EA-23D8-4556-8151-C80E93E79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35</xdr:col>
      <xdr:colOff>0</xdr:colOff>
      <xdr:row>578</xdr:row>
      <xdr:rowOff>0</xdr:rowOff>
    </xdr:from>
    <xdr:to>
      <xdr:col>44</xdr:col>
      <xdr:colOff>0</xdr:colOff>
      <xdr:row>591</xdr:row>
      <xdr:rowOff>0</xdr:rowOff>
    </xdr:to>
    <xdr:graphicFrame macro="">
      <xdr:nvGraphicFramePr>
        <xdr:cNvPr id="30" name="Chart 29">
          <a:extLst>
            <a:ext uri="{FF2B5EF4-FFF2-40B4-BE49-F238E27FC236}">
              <a16:creationId xmlns:a16="http://schemas.microsoft.com/office/drawing/2014/main" id="{34156F56-248E-43AD-9088-8883F6C08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25</xdr:col>
      <xdr:colOff>723900</xdr:colOff>
      <xdr:row>604</xdr:row>
      <xdr:rowOff>47625</xdr:rowOff>
    </xdr:from>
    <xdr:to>
      <xdr:col>34</xdr:col>
      <xdr:colOff>552450</xdr:colOff>
      <xdr:row>617</xdr:row>
      <xdr:rowOff>114300</xdr:rowOff>
    </xdr:to>
    <xdr:graphicFrame macro="">
      <xdr:nvGraphicFramePr>
        <xdr:cNvPr id="31" name="Chart 30">
          <a:extLst>
            <a:ext uri="{FF2B5EF4-FFF2-40B4-BE49-F238E27FC236}">
              <a16:creationId xmlns:a16="http://schemas.microsoft.com/office/drawing/2014/main" id="{032124A0-4275-404B-A563-7637217F3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35</xdr:col>
      <xdr:colOff>0</xdr:colOff>
      <xdr:row>591</xdr:row>
      <xdr:rowOff>0</xdr:rowOff>
    </xdr:from>
    <xdr:to>
      <xdr:col>44</xdr:col>
      <xdr:colOff>0</xdr:colOff>
      <xdr:row>604</xdr:row>
      <xdr:rowOff>0</xdr:rowOff>
    </xdr:to>
    <xdr:graphicFrame macro="">
      <xdr:nvGraphicFramePr>
        <xdr:cNvPr id="32" name="Chart 31">
          <a:extLst>
            <a:ext uri="{FF2B5EF4-FFF2-40B4-BE49-F238E27FC236}">
              <a16:creationId xmlns:a16="http://schemas.microsoft.com/office/drawing/2014/main" id="{59540AF0-4BB4-4BAA-B07C-30E04EB34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25</xdr:col>
      <xdr:colOff>723900</xdr:colOff>
      <xdr:row>617</xdr:row>
      <xdr:rowOff>114300</xdr:rowOff>
    </xdr:from>
    <xdr:to>
      <xdr:col>34</xdr:col>
      <xdr:colOff>552450</xdr:colOff>
      <xdr:row>630</xdr:row>
      <xdr:rowOff>9525</xdr:rowOff>
    </xdr:to>
    <xdr:graphicFrame macro="">
      <xdr:nvGraphicFramePr>
        <xdr:cNvPr id="33" name="Chart 32">
          <a:extLst>
            <a:ext uri="{FF2B5EF4-FFF2-40B4-BE49-F238E27FC236}">
              <a16:creationId xmlns:a16="http://schemas.microsoft.com/office/drawing/2014/main" id="{3D709E83-8F94-48C5-895F-409AECD0D6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35</xdr:col>
      <xdr:colOff>0</xdr:colOff>
      <xdr:row>604</xdr:row>
      <xdr:rowOff>0</xdr:rowOff>
    </xdr:from>
    <xdr:to>
      <xdr:col>44</xdr:col>
      <xdr:colOff>0</xdr:colOff>
      <xdr:row>617</xdr:row>
      <xdr:rowOff>0</xdr:rowOff>
    </xdr:to>
    <xdr:graphicFrame macro="">
      <xdr:nvGraphicFramePr>
        <xdr:cNvPr id="34" name="Chart 33">
          <a:extLst>
            <a:ext uri="{FF2B5EF4-FFF2-40B4-BE49-F238E27FC236}">
              <a16:creationId xmlns:a16="http://schemas.microsoft.com/office/drawing/2014/main" id="{1E21C08F-CDE1-4F00-9D0D-0CDAA5C37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25</xdr:col>
      <xdr:colOff>723900</xdr:colOff>
      <xdr:row>630</xdr:row>
      <xdr:rowOff>9525</xdr:rowOff>
    </xdr:from>
    <xdr:to>
      <xdr:col>34</xdr:col>
      <xdr:colOff>552450</xdr:colOff>
      <xdr:row>644</xdr:row>
      <xdr:rowOff>123825</xdr:rowOff>
    </xdr:to>
    <xdr:graphicFrame macro="">
      <xdr:nvGraphicFramePr>
        <xdr:cNvPr id="35" name="Chart 34">
          <a:extLst>
            <a:ext uri="{FF2B5EF4-FFF2-40B4-BE49-F238E27FC236}">
              <a16:creationId xmlns:a16="http://schemas.microsoft.com/office/drawing/2014/main" id="{4153811B-8C4B-4F51-84B5-10F984C21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35</xdr:col>
      <xdr:colOff>0</xdr:colOff>
      <xdr:row>616</xdr:row>
      <xdr:rowOff>152400</xdr:rowOff>
    </xdr:from>
    <xdr:to>
      <xdr:col>44</xdr:col>
      <xdr:colOff>9525</xdr:colOff>
      <xdr:row>630</xdr:row>
      <xdr:rowOff>38100</xdr:rowOff>
    </xdr:to>
    <xdr:graphicFrame macro="">
      <xdr:nvGraphicFramePr>
        <xdr:cNvPr id="36" name="Chart 35">
          <a:extLst>
            <a:ext uri="{FF2B5EF4-FFF2-40B4-BE49-F238E27FC236}">
              <a16:creationId xmlns:a16="http://schemas.microsoft.com/office/drawing/2014/main" id="{EEC93F12-1C90-4470-AC56-0793B1E91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editAs="oneCell">
    <xdr:from>
      <xdr:col>4</xdr:col>
      <xdr:colOff>381001</xdr:colOff>
      <xdr:row>110</xdr:row>
      <xdr:rowOff>0</xdr:rowOff>
    </xdr:from>
    <xdr:to>
      <xdr:col>16</xdr:col>
      <xdr:colOff>571502</xdr:colOff>
      <xdr:row>117</xdr:row>
      <xdr:rowOff>28576</xdr:rowOff>
    </xdr:to>
    <xdr:sp macro="" textlink="">
      <xdr:nvSpPr>
        <xdr:cNvPr id="37" name="Text Box 44">
          <a:extLst>
            <a:ext uri="{FF2B5EF4-FFF2-40B4-BE49-F238E27FC236}">
              <a16:creationId xmlns:a16="http://schemas.microsoft.com/office/drawing/2014/main" id="{B94F9AB8-BBC5-455D-BE0E-681F240CFE24}"/>
            </a:ext>
          </a:extLst>
        </xdr:cNvPr>
        <xdr:cNvSpPr txBox="1">
          <a:spLocks noChangeArrowheads="1"/>
        </xdr:cNvSpPr>
      </xdr:nvSpPr>
      <xdr:spPr bwMode="auto">
        <a:xfrm>
          <a:off x="3009901" y="17145000"/>
          <a:ext cx="7687236" cy="1400176"/>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number of age readings,  the coefficient of variation (CV), the percent agreement and the RELATIVE bias are presented by MODAL age for each age reader and for all readers combined. A weighted mean CV and a weighted mean percent agreement are given by reader and all readers combined. The CV's by MODAL age for each individual age reader and all readers combined indicate the precision in age reading by MODAL age. The weighted mean CV's over all MODAL age groups comined indicate the precision in age reading by reader and for all age readers combined.</a:t>
          </a:r>
        </a:p>
      </xdr:txBody>
    </xdr:sp>
    <xdr:clientData/>
  </xdr:twoCellAnchor>
  <xdr:twoCellAnchor editAs="oneCell">
    <xdr:from>
      <xdr:col>5</xdr:col>
      <xdr:colOff>152400</xdr:colOff>
      <xdr:row>220</xdr:row>
      <xdr:rowOff>152400</xdr:rowOff>
    </xdr:from>
    <xdr:to>
      <xdr:col>21</xdr:col>
      <xdr:colOff>119343</xdr:colOff>
      <xdr:row>225</xdr:row>
      <xdr:rowOff>114300</xdr:rowOff>
    </xdr:to>
    <xdr:sp macro="" textlink="">
      <xdr:nvSpPr>
        <xdr:cNvPr id="38" name="Text Box 45">
          <a:extLst>
            <a:ext uri="{FF2B5EF4-FFF2-40B4-BE49-F238E27FC236}">
              <a16:creationId xmlns:a16="http://schemas.microsoft.com/office/drawing/2014/main" id="{07142423-6768-49A5-8C34-010EDF5A5779}"/>
            </a:ext>
          </a:extLst>
        </xdr:cNvPr>
        <xdr:cNvSpPr txBox="1">
          <a:spLocks noChangeArrowheads="1"/>
        </xdr:cNvSpPr>
      </xdr:nvSpPr>
      <xdr:spPr bwMode="auto">
        <a:xfrm>
          <a:off x="3248025" y="36528375"/>
          <a:ext cx="9852212" cy="9144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sng" strike="noStrike" baseline="0">
              <a:solidFill>
                <a:srgbClr val="000000"/>
              </a:solidFill>
              <a:latin typeface="Times New Roman"/>
              <a:cs typeface="Times New Roman"/>
            </a:rPr>
            <a:t>Upper table</a:t>
          </a:r>
          <a:r>
            <a:rPr lang="nb-NO" sz="1300" b="0" i="0" u="none" strike="noStrike" baseline="0">
              <a:solidFill>
                <a:srgbClr val="000000"/>
              </a:solidFill>
              <a:latin typeface="Times New Roman"/>
              <a:cs typeface="Times New Roman"/>
            </a:rPr>
            <a:t>: The age compositions estimated by each age reader and all age readers combined.</a:t>
          </a:r>
        </a:p>
        <a:p>
          <a:pPr algn="l" rtl="0">
            <a:defRPr sz="1000"/>
          </a:pPr>
          <a:r>
            <a:rPr lang="nb-NO" sz="1300" b="0" i="0" u="sng" strike="noStrike" baseline="0">
              <a:solidFill>
                <a:srgbClr val="000000"/>
              </a:solidFill>
              <a:latin typeface="Times New Roman"/>
              <a:cs typeface="Times New Roman"/>
            </a:rPr>
            <a:t>Midle table</a:t>
          </a:r>
          <a:r>
            <a:rPr lang="nb-NO" sz="1300" b="0" i="0" u="none" strike="noStrike" baseline="0">
              <a:solidFill>
                <a:srgbClr val="000000"/>
              </a:solidFill>
              <a:latin typeface="Times New Roman"/>
              <a:cs typeface="Times New Roman"/>
            </a:rPr>
            <a:t>: The estimated mean length at age by age reader and by all age readers combined.</a:t>
          </a:r>
        </a:p>
        <a:p>
          <a:pPr algn="l" rtl="0">
            <a:defRPr sz="1000"/>
          </a:pPr>
          <a:r>
            <a:rPr lang="nb-NO" sz="1300" b="0" i="0" u="sng" strike="noStrike" baseline="0">
              <a:solidFill>
                <a:srgbClr val="000000"/>
              </a:solidFill>
              <a:latin typeface="Times New Roman"/>
              <a:cs typeface="Times New Roman"/>
            </a:rPr>
            <a:t>Lower table</a:t>
          </a:r>
          <a:r>
            <a:rPr lang="nb-NO" sz="1300" b="0" i="0" u="none" strike="noStrike" baseline="0">
              <a:solidFill>
                <a:srgbClr val="000000"/>
              </a:solidFill>
              <a:latin typeface="Times New Roman"/>
              <a:cs typeface="Times New Roman"/>
            </a:rPr>
            <a:t>: Bias tests: non-parametrically with a one-sample Wilcoxon rank sum test.The inter-reader bias test and the reader against MODAL</a:t>
          </a:r>
        </a:p>
        <a:p>
          <a:pPr algn="l" rtl="0">
            <a:defRPr sz="1000"/>
          </a:pPr>
          <a:r>
            <a:rPr lang="nb-NO" sz="1300" b="0" i="0" u="none" strike="noStrike" baseline="0">
              <a:solidFill>
                <a:srgbClr val="000000"/>
              </a:solidFill>
              <a:latin typeface="Times New Roman"/>
              <a:cs typeface="Times New Roman"/>
            </a:rPr>
            <a:t>                       age bias   test.</a:t>
          </a:r>
        </a:p>
      </xdr:txBody>
    </xdr:sp>
    <xdr:clientData/>
  </xdr:twoCellAnchor>
  <xdr:twoCellAnchor editAs="oneCell">
    <xdr:from>
      <xdr:col>25</xdr:col>
      <xdr:colOff>714375</xdr:colOff>
      <xdr:row>574</xdr:row>
      <xdr:rowOff>0</xdr:rowOff>
    </xdr:from>
    <xdr:to>
      <xdr:col>42</xdr:col>
      <xdr:colOff>409575</xdr:colOff>
      <xdr:row>577</xdr:row>
      <xdr:rowOff>180974</xdr:rowOff>
    </xdr:to>
    <xdr:sp macro="" textlink="">
      <xdr:nvSpPr>
        <xdr:cNvPr id="39" name="Text Box 46">
          <a:extLst>
            <a:ext uri="{FF2B5EF4-FFF2-40B4-BE49-F238E27FC236}">
              <a16:creationId xmlns:a16="http://schemas.microsoft.com/office/drawing/2014/main" id="{4DA95C70-54FC-4E63-8554-7AD56E856897}"/>
            </a:ext>
          </a:extLst>
        </xdr:cNvPr>
        <xdr:cNvSpPr txBox="1">
          <a:spLocks noChangeArrowheads="1"/>
        </xdr:cNvSpPr>
      </xdr:nvSpPr>
      <xdr:spPr bwMode="auto">
        <a:xfrm>
          <a:off x="14192250" y="96983550"/>
          <a:ext cx="9458325" cy="89535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In the age bias plots below the mean age recorded +/- 2stdev of each age reader and all readers combined are plotted against the MODAL age. The estimated mean age corresponds to MODAL age, if the estimated mean age is on the 1:1 equilibrium line (solid line). RELATIVE bias is the age difference between estimated mean age and MODAL age.</a:t>
          </a:r>
        </a:p>
      </xdr:txBody>
    </xdr:sp>
    <xdr:clientData/>
  </xdr:twoCellAnchor>
  <xdr:twoCellAnchor editAs="oneCell">
    <xdr:from>
      <xdr:col>18</xdr:col>
      <xdr:colOff>38100</xdr:colOff>
      <xdr:row>4</xdr:row>
      <xdr:rowOff>104775</xdr:rowOff>
    </xdr:from>
    <xdr:to>
      <xdr:col>20</xdr:col>
      <xdr:colOff>28575</xdr:colOff>
      <xdr:row>17</xdr:row>
      <xdr:rowOff>123826</xdr:rowOff>
    </xdr:to>
    <xdr:sp macro="" textlink="">
      <xdr:nvSpPr>
        <xdr:cNvPr id="40" name="Text Box 47">
          <a:extLst>
            <a:ext uri="{FF2B5EF4-FFF2-40B4-BE49-F238E27FC236}">
              <a16:creationId xmlns:a16="http://schemas.microsoft.com/office/drawing/2014/main" id="{950D8E43-5B44-4AB2-BE9E-BB98BD16CDF1}"/>
            </a:ext>
          </a:extLst>
        </xdr:cNvPr>
        <xdr:cNvSpPr txBox="1">
          <a:spLocks noChangeArrowheads="1"/>
        </xdr:cNvSpPr>
      </xdr:nvSpPr>
      <xdr:spPr bwMode="auto">
        <a:xfrm>
          <a:off x="10115550" y="1057275"/>
          <a:ext cx="1038225" cy="2000251"/>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If the modal age can not be estimated by excel, then the </a:t>
          </a:r>
          <a:r>
            <a:rPr lang="nb-NO" sz="1300" b="0" i="0" u="sng" strike="noStrike" baseline="0">
              <a:solidFill>
                <a:srgbClr val="000000"/>
              </a:solidFill>
              <a:latin typeface="Times New Roman"/>
              <a:cs typeface="Times New Roman"/>
            </a:rPr>
            <a:t>rounded mean age</a:t>
          </a:r>
          <a:r>
            <a:rPr lang="nb-NO" sz="1300" b="0" i="0" u="none" strike="noStrike" baseline="0">
              <a:solidFill>
                <a:srgbClr val="000000"/>
              </a:solidFill>
              <a:latin typeface="Times New Roman"/>
              <a:cs typeface="Times New Roman"/>
            </a:rPr>
            <a:t> can be inserted instead. </a:t>
          </a:r>
        </a:p>
      </xdr:txBody>
    </xdr:sp>
    <xdr:clientData/>
  </xdr:twoCellAnchor>
  <xdr:twoCellAnchor>
    <xdr:from>
      <xdr:col>26</xdr:col>
      <xdr:colOff>0</xdr:colOff>
      <xdr:row>784</xdr:row>
      <xdr:rowOff>0</xdr:rowOff>
    </xdr:from>
    <xdr:to>
      <xdr:col>42</xdr:col>
      <xdr:colOff>9525</xdr:colOff>
      <xdr:row>826</xdr:row>
      <xdr:rowOff>57150</xdr:rowOff>
    </xdr:to>
    <xdr:graphicFrame macro="">
      <xdr:nvGraphicFramePr>
        <xdr:cNvPr id="41" name="Chart 48">
          <a:extLst>
            <a:ext uri="{FF2B5EF4-FFF2-40B4-BE49-F238E27FC236}">
              <a16:creationId xmlns:a16="http://schemas.microsoft.com/office/drawing/2014/main" id="{F3AFF415-A929-4DD5-954B-61F85F5A3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editAs="oneCell">
    <xdr:from>
      <xdr:col>28</xdr:col>
      <xdr:colOff>9525</xdr:colOff>
      <xdr:row>826</xdr:row>
      <xdr:rowOff>133350</xdr:rowOff>
    </xdr:from>
    <xdr:to>
      <xdr:col>40</xdr:col>
      <xdr:colOff>190500</xdr:colOff>
      <xdr:row>833</xdr:row>
      <xdr:rowOff>33619</xdr:rowOff>
    </xdr:to>
    <xdr:sp macro="" textlink="">
      <xdr:nvSpPr>
        <xdr:cNvPr id="42" name="Text Box 49">
          <a:extLst>
            <a:ext uri="{FF2B5EF4-FFF2-40B4-BE49-F238E27FC236}">
              <a16:creationId xmlns:a16="http://schemas.microsoft.com/office/drawing/2014/main" id="{EC3F0AE9-FF53-4A37-B68C-AFDAEF0ECCD4}"/>
            </a:ext>
          </a:extLst>
        </xdr:cNvPr>
        <xdr:cNvSpPr txBox="1">
          <a:spLocks noChangeArrowheads="1"/>
        </xdr:cNvSpPr>
      </xdr:nvSpPr>
      <xdr:spPr bwMode="auto">
        <a:xfrm>
          <a:off x="15354300" y="139322175"/>
          <a:ext cx="7067550" cy="1033743"/>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distribution of the age reading errors in percentage by MODAL age as observed from the whole group of age readers in an age reading comparison to MODAL age. The achieved precision in age reading by MODAL age group  is shown by the spread of the age readings errors. There appears to be no RELATIVE bias, if the age reading errors are normally distributed. The distributions are skewed, if RELATIVE bias occurs. </a:t>
          </a:r>
        </a:p>
      </xdr:txBody>
    </xdr:sp>
    <xdr:clientData/>
  </xdr:twoCellAnchor>
  <xdr:twoCellAnchor editAs="oneCell">
    <xdr:from>
      <xdr:col>39</xdr:col>
      <xdr:colOff>0</xdr:colOff>
      <xdr:row>4</xdr:row>
      <xdr:rowOff>28575</xdr:rowOff>
    </xdr:from>
    <xdr:to>
      <xdr:col>41</xdr:col>
      <xdr:colOff>333375</xdr:colOff>
      <xdr:row>24</xdr:row>
      <xdr:rowOff>66675</xdr:rowOff>
    </xdr:to>
    <xdr:sp macro="" textlink="">
      <xdr:nvSpPr>
        <xdr:cNvPr id="43" name="Text Box 50">
          <a:extLst>
            <a:ext uri="{FF2B5EF4-FFF2-40B4-BE49-F238E27FC236}">
              <a16:creationId xmlns:a16="http://schemas.microsoft.com/office/drawing/2014/main" id="{63D1453E-4C39-4A4C-B1E5-431114D76C64}"/>
            </a:ext>
          </a:extLst>
        </xdr:cNvPr>
        <xdr:cNvSpPr txBox="1">
          <a:spLocks noChangeArrowheads="1"/>
        </xdr:cNvSpPr>
      </xdr:nvSpPr>
      <xdr:spPr bwMode="auto">
        <a:xfrm>
          <a:off x="21526500" y="981075"/>
          <a:ext cx="1543050" cy="3086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Only two readers can be compared at the same time in the work table for the bias test.  Please insert the bias test results in Table 3 "Inter-reader bias test". If you have extended the set to over 200 calcified structures, make sure that you have dragged down the formulas of this work table!</a:t>
          </a:r>
        </a:p>
      </xdr:txBody>
    </xdr:sp>
    <xdr:clientData/>
  </xdr:twoCellAnchor>
  <xdr:twoCellAnchor editAs="oneCell">
    <xdr:from>
      <xdr:col>16</xdr:col>
      <xdr:colOff>9525</xdr:colOff>
      <xdr:row>279</xdr:row>
      <xdr:rowOff>133350</xdr:rowOff>
    </xdr:from>
    <xdr:to>
      <xdr:col>19</xdr:col>
      <xdr:colOff>600077</xdr:colOff>
      <xdr:row>291</xdr:row>
      <xdr:rowOff>0</xdr:rowOff>
    </xdr:to>
    <xdr:sp macro="" textlink="">
      <xdr:nvSpPr>
        <xdr:cNvPr id="44" name="Text Box 51">
          <a:extLst>
            <a:ext uri="{FF2B5EF4-FFF2-40B4-BE49-F238E27FC236}">
              <a16:creationId xmlns:a16="http://schemas.microsoft.com/office/drawing/2014/main" id="{04C2B5B4-4321-4FA4-AFE0-AED7154BC2B2}"/>
            </a:ext>
          </a:extLst>
        </xdr:cNvPr>
        <xdr:cNvSpPr txBox="1">
          <a:spLocks noChangeArrowheads="1"/>
        </xdr:cNvSpPr>
      </xdr:nvSpPr>
      <xdr:spPr bwMode="auto">
        <a:xfrm>
          <a:off x="8791575" y="46643925"/>
          <a:ext cx="2247901" cy="196215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inter-reader bias test table has to be filled in by hand. There is a work table on the right hand side of Table 1, where age reading results of only 2 readers can be inserted at the same time. The results on bias should be inserted manually in this Table 3!</a:t>
          </a:r>
        </a:p>
      </xdr:txBody>
    </xdr:sp>
    <xdr:clientData/>
  </xdr:twoCellAnchor>
  <xdr:twoCellAnchor>
    <xdr:from>
      <xdr:col>26</xdr:col>
      <xdr:colOff>9525</xdr:colOff>
      <xdr:row>872</xdr:row>
      <xdr:rowOff>0</xdr:rowOff>
    </xdr:from>
    <xdr:to>
      <xdr:col>41</xdr:col>
      <xdr:colOff>485775</xdr:colOff>
      <xdr:row>904</xdr:row>
      <xdr:rowOff>0</xdr:rowOff>
    </xdr:to>
    <xdr:graphicFrame macro="">
      <xdr:nvGraphicFramePr>
        <xdr:cNvPr id="45" name="Chart 52">
          <a:extLst>
            <a:ext uri="{FF2B5EF4-FFF2-40B4-BE49-F238E27FC236}">
              <a16:creationId xmlns:a16="http://schemas.microsoft.com/office/drawing/2014/main" id="{3CC9BFBE-999E-4FE2-BB2D-CCC400377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editAs="oneCell">
    <xdr:from>
      <xdr:col>28</xdr:col>
      <xdr:colOff>0</xdr:colOff>
      <xdr:row>905</xdr:row>
      <xdr:rowOff>0</xdr:rowOff>
    </xdr:from>
    <xdr:to>
      <xdr:col>40</xdr:col>
      <xdr:colOff>180975</xdr:colOff>
      <xdr:row>906</xdr:row>
      <xdr:rowOff>28574</xdr:rowOff>
    </xdr:to>
    <xdr:sp macro="" textlink="">
      <xdr:nvSpPr>
        <xdr:cNvPr id="46" name="Text Box 53">
          <a:extLst>
            <a:ext uri="{FF2B5EF4-FFF2-40B4-BE49-F238E27FC236}">
              <a16:creationId xmlns:a16="http://schemas.microsoft.com/office/drawing/2014/main" id="{C6B7D509-4ECB-4926-8602-D87DE4767D4B}"/>
            </a:ext>
          </a:extLst>
        </xdr:cNvPr>
        <xdr:cNvSpPr txBox="1">
          <a:spLocks noChangeArrowheads="1"/>
        </xdr:cNvSpPr>
      </xdr:nvSpPr>
      <xdr:spPr bwMode="auto">
        <a:xfrm>
          <a:off x="15344775" y="152304750"/>
          <a:ext cx="7067550" cy="257174"/>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1" i="0" u="none" strike="noStrike" baseline="0">
              <a:solidFill>
                <a:srgbClr val="000000"/>
              </a:solidFill>
              <a:latin typeface="Tms Rmn"/>
            </a:rPr>
            <a:t>The mean length at age as estimated by each age reader.</a:t>
          </a:r>
        </a:p>
      </xdr:txBody>
    </xdr:sp>
    <xdr:clientData/>
  </xdr:twoCellAnchor>
  <xdr:twoCellAnchor>
    <xdr:from>
      <xdr:col>26</xdr:col>
      <xdr:colOff>9525</xdr:colOff>
      <xdr:row>730</xdr:row>
      <xdr:rowOff>9525</xdr:rowOff>
    </xdr:from>
    <xdr:to>
      <xdr:col>40</xdr:col>
      <xdr:colOff>495300</xdr:colOff>
      <xdr:row>752</xdr:row>
      <xdr:rowOff>0</xdr:rowOff>
    </xdr:to>
    <xdr:graphicFrame macro="">
      <xdr:nvGraphicFramePr>
        <xdr:cNvPr id="47" name="Chart 54">
          <a:extLst>
            <a:ext uri="{FF2B5EF4-FFF2-40B4-BE49-F238E27FC236}">
              <a16:creationId xmlns:a16="http://schemas.microsoft.com/office/drawing/2014/main" id="{BC19885C-32FD-49A2-AB05-11AA63DB3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28</xdr:col>
      <xdr:colOff>0</xdr:colOff>
      <xdr:row>752</xdr:row>
      <xdr:rowOff>0</xdr:rowOff>
    </xdr:from>
    <xdr:to>
      <xdr:col>39</xdr:col>
      <xdr:colOff>600074</xdr:colOff>
      <xdr:row>757</xdr:row>
      <xdr:rowOff>1</xdr:rowOff>
    </xdr:to>
    <xdr:sp macro="" textlink="">
      <xdr:nvSpPr>
        <xdr:cNvPr id="48" name="Text Box 55">
          <a:extLst>
            <a:ext uri="{FF2B5EF4-FFF2-40B4-BE49-F238E27FC236}">
              <a16:creationId xmlns:a16="http://schemas.microsoft.com/office/drawing/2014/main" id="{FE0694B8-A84E-4786-B2DD-74420F5BE7A4}"/>
            </a:ext>
          </a:extLst>
        </xdr:cNvPr>
        <xdr:cNvSpPr txBox="1">
          <a:spLocks noChangeArrowheads="1"/>
        </xdr:cNvSpPr>
      </xdr:nvSpPr>
      <xdr:spPr bwMode="auto">
        <a:xfrm>
          <a:off x="15344775" y="126958725"/>
          <a:ext cx="6781799" cy="962026"/>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coefficient of variation (CV%), percent agreement and the standard deviation (STDEV) are plotted against MODAL age. </a:t>
          </a:r>
        </a:p>
        <a:p>
          <a:pPr algn="l" rtl="0">
            <a:defRPr sz="1000"/>
          </a:pPr>
          <a:r>
            <a:rPr lang="nb-NO" sz="1200" b="0" i="0" u="none" strike="noStrike" baseline="0">
              <a:solidFill>
                <a:srgbClr val="000000"/>
              </a:solidFill>
              <a:latin typeface="Tms Rmn"/>
            </a:rPr>
            <a:t>CV is much less age dependent than the standard deviation (STDEV) and the percent agreement. CV is therefore a better index for the precision in age reading. Problems in age reading are indicated by relatively high CV's at age.</a:t>
          </a:r>
        </a:p>
      </xdr:txBody>
    </xdr:sp>
    <xdr:clientData/>
  </xdr:twoCellAnchor>
  <xdr:twoCellAnchor editAs="oneCell">
    <xdr:from>
      <xdr:col>16</xdr:col>
      <xdr:colOff>38100</xdr:colOff>
      <xdr:row>289</xdr:row>
      <xdr:rowOff>0</xdr:rowOff>
    </xdr:from>
    <xdr:to>
      <xdr:col>19</xdr:col>
      <xdr:colOff>638177</xdr:colOff>
      <xdr:row>302</xdr:row>
      <xdr:rowOff>238126</xdr:rowOff>
    </xdr:to>
    <xdr:sp macro="" textlink="">
      <xdr:nvSpPr>
        <xdr:cNvPr id="49" name="Text Box 56">
          <a:extLst>
            <a:ext uri="{FF2B5EF4-FFF2-40B4-BE49-F238E27FC236}">
              <a16:creationId xmlns:a16="http://schemas.microsoft.com/office/drawing/2014/main" id="{EF599D38-E021-45C3-9B01-681CFD85BDE6}"/>
            </a:ext>
          </a:extLst>
        </xdr:cNvPr>
        <xdr:cNvSpPr txBox="1">
          <a:spLocks noChangeArrowheads="1"/>
        </xdr:cNvSpPr>
      </xdr:nvSpPr>
      <xdr:spPr bwMode="auto">
        <a:xfrm>
          <a:off x="8820150" y="48929925"/>
          <a:ext cx="2257426" cy="2705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reader against MODAL age bias test table has to be filled in by hand. There is a work table on the right hand side of Table 1, where age reading results of one reader and the modal age can be inserted at the same time. The results on bias should be inserted manually in Table 3!</a:t>
          </a:r>
        </a:p>
      </xdr:txBody>
    </xdr:sp>
    <xdr:clientData/>
  </xdr:twoCellAnchor>
  <xdr:twoCellAnchor editAs="oneCell">
    <xdr:from>
      <xdr:col>40</xdr:col>
      <xdr:colOff>38100</xdr:colOff>
      <xdr:row>484</xdr:row>
      <xdr:rowOff>0</xdr:rowOff>
    </xdr:from>
    <xdr:to>
      <xdr:col>43</xdr:col>
      <xdr:colOff>257174</xdr:colOff>
      <xdr:row>498</xdr:row>
      <xdr:rowOff>16670</xdr:rowOff>
    </xdr:to>
    <xdr:sp macro="" textlink="">
      <xdr:nvSpPr>
        <xdr:cNvPr id="50" name="Text Box 57">
          <a:extLst>
            <a:ext uri="{FF2B5EF4-FFF2-40B4-BE49-F238E27FC236}">
              <a16:creationId xmlns:a16="http://schemas.microsoft.com/office/drawing/2014/main" id="{71DF7B93-CA22-45E0-BDF5-CF9621BF1329}"/>
            </a:ext>
          </a:extLst>
        </xdr:cNvPr>
        <xdr:cNvSpPr txBox="1">
          <a:spLocks noChangeArrowheads="1"/>
        </xdr:cNvSpPr>
      </xdr:nvSpPr>
      <xdr:spPr bwMode="auto">
        <a:xfrm>
          <a:off x="22269450" y="82219800"/>
          <a:ext cx="1733549" cy="2302669"/>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names of the strata still have to be filled in!   The names of the strata given in </a:t>
          </a:r>
          <a:r>
            <a:rPr lang="nb-NO" sz="1400" b="1" i="0" u="none" strike="noStrike" baseline="0">
              <a:solidFill>
                <a:srgbClr val="003366"/>
              </a:solidFill>
              <a:latin typeface="Times New Roman"/>
              <a:cs typeface="Times New Roman"/>
            </a:rPr>
            <a:t>blue</a:t>
          </a:r>
          <a:r>
            <a:rPr lang="nb-NO" sz="1400" b="0" i="0" u="none" strike="noStrike" baseline="0">
              <a:solidFill>
                <a:srgbClr val="000000"/>
              </a:solidFill>
              <a:latin typeface="Times New Roman"/>
              <a:cs typeface="Times New Roman"/>
            </a:rPr>
            <a:t> in Table 5 should exactly correspond to the names of the strata as used in column A of Table 1.</a:t>
          </a:r>
        </a:p>
      </xdr:txBody>
    </xdr:sp>
    <xdr:clientData/>
  </xdr:twoCellAnchor>
  <xdr:twoCellAnchor>
    <xdr:from>
      <xdr:col>26</xdr:col>
      <xdr:colOff>28575</xdr:colOff>
      <xdr:row>836</xdr:row>
      <xdr:rowOff>9525</xdr:rowOff>
    </xdr:from>
    <xdr:to>
      <xdr:col>41</xdr:col>
      <xdr:colOff>495300</xdr:colOff>
      <xdr:row>865</xdr:row>
      <xdr:rowOff>28575</xdr:rowOff>
    </xdr:to>
    <xdr:graphicFrame macro="">
      <xdr:nvGraphicFramePr>
        <xdr:cNvPr id="51" name="Chart 58">
          <a:extLst>
            <a:ext uri="{FF2B5EF4-FFF2-40B4-BE49-F238E27FC236}">
              <a16:creationId xmlns:a16="http://schemas.microsoft.com/office/drawing/2014/main" id="{3E27F756-9B06-4C9A-AA5C-FC7751F43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35</xdr:col>
      <xdr:colOff>0</xdr:colOff>
      <xdr:row>630</xdr:row>
      <xdr:rowOff>47625</xdr:rowOff>
    </xdr:from>
    <xdr:to>
      <xdr:col>44</xdr:col>
      <xdr:colOff>28575</xdr:colOff>
      <xdr:row>644</xdr:row>
      <xdr:rowOff>38100</xdr:rowOff>
    </xdr:to>
    <xdr:graphicFrame macro="">
      <xdr:nvGraphicFramePr>
        <xdr:cNvPr id="52" name="Chart 64">
          <a:extLst>
            <a:ext uri="{FF2B5EF4-FFF2-40B4-BE49-F238E27FC236}">
              <a16:creationId xmlns:a16="http://schemas.microsoft.com/office/drawing/2014/main" id="{2F8F2689-DCCB-4E39-A45E-BEA240F53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25</xdr:col>
      <xdr:colOff>714375</xdr:colOff>
      <xdr:row>590</xdr:row>
      <xdr:rowOff>104775</xdr:rowOff>
    </xdr:from>
    <xdr:to>
      <xdr:col>34</xdr:col>
      <xdr:colOff>542925</xdr:colOff>
      <xdr:row>604</xdr:row>
      <xdr:rowOff>28575</xdr:rowOff>
    </xdr:to>
    <xdr:graphicFrame macro="">
      <xdr:nvGraphicFramePr>
        <xdr:cNvPr id="53" name="Chart 81">
          <a:extLst>
            <a:ext uri="{FF2B5EF4-FFF2-40B4-BE49-F238E27FC236}">
              <a16:creationId xmlns:a16="http://schemas.microsoft.com/office/drawing/2014/main" id="{DA3FF275-18CD-4F4E-8839-60543BE0B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30.xml><?xml version="1.0" encoding="utf-8"?>
<c:userShapes xmlns:c="http://schemas.openxmlformats.org/drawingml/2006/chart">
  <cdr:relSizeAnchor xmlns:cdr="http://schemas.openxmlformats.org/drawingml/2006/chartDrawing">
    <cdr:from>
      <cdr:x>0.14216</cdr:x>
      <cdr:y>0</cdr:y>
    </cdr:from>
    <cdr:to>
      <cdr:x>0.58571</cdr:x>
      <cdr:y>0.44812</cdr:y>
    </cdr:to>
    <cdr:sp macro="" textlink="">
      <cdr:nvSpPr>
        <cdr:cNvPr id="2049" name="Text 1"/>
        <cdr:cNvSpPr txBox="1">
          <a:spLocks xmlns:a="http://schemas.openxmlformats.org/drawingml/2006/main" noChangeArrowheads="1"/>
        </cdr:cNvSpPr>
      </cdr:nvSpPr>
      <cdr:spPr bwMode="auto">
        <a:xfrm xmlns:a="http://schemas.openxmlformats.org/drawingml/2006/main">
          <a:off x="107438" y="-86248"/>
          <a:ext cx="325310" cy="3286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1.xml><?xml version="1.0" encoding="utf-8"?>
<c:userShapes xmlns:c="http://schemas.openxmlformats.org/drawingml/2006/chart">
  <cdr:relSizeAnchor xmlns:cdr="http://schemas.openxmlformats.org/drawingml/2006/chartDrawing">
    <cdr:from>
      <cdr:x>0.42843</cdr:x>
      <cdr:y>0</cdr:y>
    </cdr:from>
    <cdr:to>
      <cdr:x>0.58136</cdr:x>
      <cdr:y>0.36371</cdr:y>
    </cdr:to>
    <cdr:sp macro="" textlink="">
      <cdr:nvSpPr>
        <cdr:cNvPr id="3073" name="Text 1"/>
        <cdr:cNvSpPr txBox="1">
          <a:spLocks xmlns:a="http://schemas.openxmlformats.org/drawingml/2006/main" noChangeArrowheads="1"/>
        </cdr:cNvSpPr>
      </cdr:nvSpPr>
      <cdr:spPr bwMode="auto">
        <a:xfrm xmlns:a="http://schemas.openxmlformats.org/drawingml/2006/main">
          <a:off x="317398" y="-31525"/>
          <a:ext cx="112159"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32.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4097"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3.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5121"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4.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6145"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5.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7169"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6.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8193"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7.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9217"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8.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10241"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9.xml><?xml version="1.0" encoding="utf-8"?>
<c:userShapes xmlns:c="http://schemas.openxmlformats.org/drawingml/2006/chart">
  <cdr:relSizeAnchor xmlns:cdr="http://schemas.openxmlformats.org/drawingml/2006/chartDrawing">
    <cdr:from>
      <cdr:x>0.13933</cdr:x>
      <cdr:y>0</cdr:y>
    </cdr:from>
    <cdr:to>
      <cdr:x>0.99402</cdr:x>
      <cdr:y>0.66804</cdr:y>
    </cdr:to>
    <cdr:sp macro="" textlink="">
      <cdr:nvSpPr>
        <cdr:cNvPr id="11265" name="Text 1"/>
        <cdr:cNvSpPr txBox="1">
          <a:spLocks xmlns:a="http://schemas.openxmlformats.org/drawingml/2006/main" noChangeArrowheads="1"/>
        </cdr:cNvSpPr>
      </cdr:nvSpPr>
      <cdr:spPr bwMode="auto">
        <a:xfrm xmlns:a="http://schemas.openxmlformats.org/drawingml/2006/main">
          <a:off x="105364" y="-94544"/>
          <a:ext cx="626847" cy="48995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40.xml><?xml version="1.0" encoding="utf-8"?>
<c:userShapes xmlns:c="http://schemas.openxmlformats.org/drawingml/2006/chart">
  <cdr:relSizeAnchor xmlns:cdr="http://schemas.openxmlformats.org/drawingml/2006/chartDrawing">
    <cdr:from>
      <cdr:x>0</cdr:x>
      <cdr:y>0.49456</cdr:y>
    </cdr:from>
    <cdr:to>
      <cdr:x>1</cdr:x>
      <cdr:y>0.87111</cdr:y>
    </cdr:to>
    <cdr:sp macro="" textlink="">
      <cdr:nvSpPr>
        <cdr:cNvPr id="12289" name="Text 1"/>
        <cdr:cNvSpPr txBox="1">
          <a:spLocks xmlns:a="http://schemas.openxmlformats.org/drawingml/2006/main" noChangeArrowheads="1"/>
        </cdr:cNvSpPr>
      </cdr:nvSpPr>
      <cdr:spPr bwMode="auto">
        <a:xfrm xmlns:a="http://schemas.openxmlformats.org/drawingml/2006/main">
          <a:off x="673978" y="365899"/>
          <a:ext cx="914345" cy="27617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41.xml><?xml version="1.0" encoding="utf-8"?>
<c:userShapes xmlns:c="http://schemas.openxmlformats.org/drawingml/2006/chart">
  <cdr:relSizeAnchor xmlns:cdr="http://schemas.openxmlformats.org/drawingml/2006/chartDrawing">
    <cdr:from>
      <cdr:x>0.79824</cdr:x>
      <cdr:y>0.06515</cdr:y>
    </cdr:from>
    <cdr:to>
      <cdr:x>0.82195</cdr:x>
      <cdr:y>0.06515</cdr:y>
    </cdr:to>
    <cdr:sp macro="" textlink="">
      <cdr:nvSpPr>
        <cdr:cNvPr id="13313" name="Text 1"/>
        <cdr:cNvSpPr txBox="1">
          <a:spLocks xmlns:a="http://schemas.openxmlformats.org/drawingml/2006/main" noChangeArrowheads="1"/>
        </cdr:cNvSpPr>
      </cdr:nvSpPr>
      <cdr:spPr bwMode="auto">
        <a:xfrm xmlns:a="http://schemas.openxmlformats.org/drawingml/2006/main">
          <a:off x="588622" y="50960"/>
          <a:ext cx="17390"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2.xml><?xml version="1.0" encoding="utf-8"?>
<c:userShapes xmlns:c="http://schemas.openxmlformats.org/drawingml/2006/chart">
  <cdr:relSizeAnchor xmlns:cdr="http://schemas.openxmlformats.org/drawingml/2006/chartDrawing">
    <cdr:from>
      <cdr:x>0.79867</cdr:x>
      <cdr:y>0.06537</cdr:y>
    </cdr:from>
    <cdr:to>
      <cdr:x>0.83021</cdr:x>
      <cdr:y>0.06537</cdr:y>
    </cdr:to>
    <cdr:sp macro="" textlink="">
      <cdr:nvSpPr>
        <cdr:cNvPr id="14337" name="Text 1"/>
        <cdr:cNvSpPr txBox="1">
          <a:spLocks xmlns:a="http://schemas.openxmlformats.org/drawingml/2006/main" noChangeArrowheads="1"/>
        </cdr:cNvSpPr>
      </cdr:nvSpPr>
      <cdr:spPr bwMode="auto">
        <a:xfrm xmlns:a="http://schemas.openxmlformats.org/drawingml/2006/main">
          <a:off x="588941" y="51119"/>
          <a:ext cx="23134"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3.xml><?xml version="1.0" encoding="utf-8"?>
<c:userShapes xmlns:c="http://schemas.openxmlformats.org/drawingml/2006/chart">
  <cdr:relSizeAnchor xmlns:cdr="http://schemas.openxmlformats.org/drawingml/2006/chartDrawing">
    <cdr:from>
      <cdr:x>0.79889</cdr:x>
      <cdr:y>0.11192</cdr:y>
    </cdr:from>
    <cdr:to>
      <cdr:x>0.83631</cdr:x>
      <cdr:y>0.11475</cdr:y>
    </cdr:to>
    <cdr:sp macro="" textlink="">
      <cdr:nvSpPr>
        <cdr:cNvPr id="15361" name="Text 1"/>
        <cdr:cNvSpPr txBox="1">
          <a:spLocks xmlns:a="http://schemas.openxmlformats.org/drawingml/2006/main" noChangeArrowheads="1"/>
        </cdr:cNvSpPr>
      </cdr:nvSpPr>
      <cdr:spPr bwMode="auto">
        <a:xfrm xmlns:a="http://schemas.openxmlformats.org/drawingml/2006/main">
          <a:off x="589101" y="85261"/>
          <a:ext cx="27441" cy="207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4.xml><?xml version="1.0" encoding="utf-8"?>
<c:userShapes xmlns:c="http://schemas.openxmlformats.org/drawingml/2006/chart">
  <cdr:relSizeAnchor xmlns:cdr="http://schemas.openxmlformats.org/drawingml/2006/chartDrawing">
    <cdr:from>
      <cdr:x>0.79889</cdr:x>
      <cdr:y>0.10931</cdr:y>
    </cdr:from>
    <cdr:to>
      <cdr:x>0.83913</cdr:x>
      <cdr:y>0.11236</cdr:y>
    </cdr:to>
    <cdr:sp macro="" textlink="">
      <cdr:nvSpPr>
        <cdr:cNvPr id="16385" name="Text 1"/>
        <cdr:cNvSpPr txBox="1">
          <a:spLocks xmlns:a="http://schemas.openxmlformats.org/drawingml/2006/main" noChangeArrowheads="1"/>
        </cdr:cNvSpPr>
      </cdr:nvSpPr>
      <cdr:spPr bwMode="auto">
        <a:xfrm xmlns:a="http://schemas.openxmlformats.org/drawingml/2006/main">
          <a:off x="589101" y="83347"/>
          <a:ext cx="29515"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5.xml><?xml version="1.0" encoding="utf-8"?>
<c:userShapes xmlns:c="http://schemas.openxmlformats.org/drawingml/2006/chart">
  <cdr:relSizeAnchor xmlns:cdr="http://schemas.openxmlformats.org/drawingml/2006/chartDrawing">
    <cdr:from>
      <cdr:x>0.79954</cdr:x>
      <cdr:y>0.10931</cdr:y>
    </cdr:from>
    <cdr:to>
      <cdr:x>0.84392</cdr:x>
      <cdr:y>0.11236</cdr:y>
    </cdr:to>
    <cdr:sp macro="" textlink="">
      <cdr:nvSpPr>
        <cdr:cNvPr id="17409" name="Text 1"/>
        <cdr:cNvSpPr txBox="1">
          <a:spLocks xmlns:a="http://schemas.openxmlformats.org/drawingml/2006/main" noChangeArrowheads="1"/>
        </cdr:cNvSpPr>
      </cdr:nvSpPr>
      <cdr:spPr bwMode="auto">
        <a:xfrm xmlns:a="http://schemas.openxmlformats.org/drawingml/2006/main">
          <a:off x="589579" y="83347"/>
          <a:ext cx="3254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6.xml><?xml version="1.0" encoding="utf-8"?>
<c:userShapes xmlns:c="http://schemas.openxmlformats.org/drawingml/2006/chart">
  <cdr:relSizeAnchor xmlns:cdr="http://schemas.openxmlformats.org/drawingml/2006/chartDrawing">
    <cdr:from>
      <cdr:x>0.79954</cdr:x>
      <cdr:y>0.10931</cdr:y>
    </cdr:from>
    <cdr:to>
      <cdr:x>0.84392</cdr:x>
      <cdr:y>0.1117</cdr:y>
    </cdr:to>
    <cdr:sp macro="" textlink="">
      <cdr:nvSpPr>
        <cdr:cNvPr id="18433" name="Text 1"/>
        <cdr:cNvSpPr txBox="1">
          <a:spLocks xmlns:a="http://schemas.openxmlformats.org/drawingml/2006/main" noChangeArrowheads="1"/>
        </cdr:cNvSpPr>
      </cdr:nvSpPr>
      <cdr:spPr bwMode="auto">
        <a:xfrm xmlns:a="http://schemas.openxmlformats.org/drawingml/2006/main">
          <a:off x="589579" y="83347"/>
          <a:ext cx="32547" cy="175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7.xml><?xml version="1.0" encoding="utf-8"?>
<c:userShapes xmlns:c="http://schemas.openxmlformats.org/drawingml/2006/chart">
  <cdr:relSizeAnchor xmlns:cdr="http://schemas.openxmlformats.org/drawingml/2006/chartDrawing">
    <cdr:from>
      <cdr:x>0.7978</cdr:x>
      <cdr:y>0.11323</cdr:y>
    </cdr:from>
    <cdr:to>
      <cdr:x>0.82195</cdr:x>
      <cdr:y>0.11627</cdr:y>
    </cdr:to>
    <cdr:sp macro="" textlink="">
      <cdr:nvSpPr>
        <cdr:cNvPr id="19457" name="Text 1"/>
        <cdr:cNvSpPr txBox="1">
          <a:spLocks xmlns:a="http://schemas.openxmlformats.org/drawingml/2006/main" noChangeArrowheads="1"/>
        </cdr:cNvSpPr>
      </cdr:nvSpPr>
      <cdr:spPr bwMode="auto">
        <a:xfrm xmlns:a="http://schemas.openxmlformats.org/drawingml/2006/main">
          <a:off x="588303" y="86219"/>
          <a:ext cx="17709"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8.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0481"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9.xml><?xml version="1.0" encoding="utf-8"?>
<c:userShapes xmlns:c="http://schemas.openxmlformats.org/drawingml/2006/chart">
  <cdr:relSizeAnchor xmlns:cdr="http://schemas.openxmlformats.org/drawingml/2006/chartDrawing">
    <cdr:from>
      <cdr:x>0.79715</cdr:x>
      <cdr:y>0.22743</cdr:y>
    </cdr:from>
    <cdr:to>
      <cdr:x>0.81912</cdr:x>
      <cdr:y>0.24027</cdr:y>
    </cdr:to>
    <cdr:sp macro="" textlink="">
      <cdr:nvSpPr>
        <cdr:cNvPr id="21505" name="Text 1"/>
        <cdr:cNvSpPr txBox="1">
          <a:spLocks xmlns:a="http://schemas.openxmlformats.org/drawingml/2006/main" noChangeArrowheads="1"/>
        </cdr:cNvSpPr>
      </cdr:nvSpPr>
      <cdr:spPr bwMode="auto">
        <a:xfrm xmlns:a="http://schemas.openxmlformats.org/drawingml/2006/main">
          <a:off x="587824" y="169979"/>
          <a:ext cx="16114" cy="941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0.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2529"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1.xml><?xml version="1.0" encoding="utf-8"?>
<c:userShapes xmlns:c="http://schemas.openxmlformats.org/drawingml/2006/chart">
  <cdr:relSizeAnchor xmlns:cdr="http://schemas.openxmlformats.org/drawingml/2006/chartDrawing">
    <cdr:from>
      <cdr:x>0.79715</cdr:x>
      <cdr:y>0.14107</cdr:y>
    </cdr:from>
    <cdr:to>
      <cdr:x>0.82043</cdr:x>
      <cdr:y>0.1452</cdr:y>
    </cdr:to>
    <cdr:sp macro="" textlink="">
      <cdr:nvSpPr>
        <cdr:cNvPr id="23553" name="Text 1"/>
        <cdr:cNvSpPr txBox="1">
          <a:spLocks xmlns:a="http://schemas.openxmlformats.org/drawingml/2006/main" noChangeArrowheads="1"/>
        </cdr:cNvSpPr>
      </cdr:nvSpPr>
      <cdr:spPr bwMode="auto">
        <a:xfrm xmlns:a="http://schemas.openxmlformats.org/drawingml/2006/main">
          <a:off x="587824" y="106640"/>
          <a:ext cx="17071" cy="303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2.xml><?xml version="1.0" encoding="utf-8"?>
<c:userShapes xmlns:c="http://schemas.openxmlformats.org/drawingml/2006/chart">
  <cdr:relSizeAnchor xmlns:cdr="http://schemas.openxmlformats.org/drawingml/2006/chartDrawing">
    <cdr:from>
      <cdr:x>0.79715</cdr:x>
      <cdr:y>0.11257</cdr:y>
    </cdr:from>
    <cdr:to>
      <cdr:x>0.81912</cdr:x>
      <cdr:y>0.11519</cdr:y>
    </cdr:to>
    <cdr:sp macro="" textlink="">
      <cdr:nvSpPr>
        <cdr:cNvPr id="24577" name="Text 1"/>
        <cdr:cNvSpPr txBox="1">
          <a:spLocks xmlns:a="http://schemas.openxmlformats.org/drawingml/2006/main" noChangeArrowheads="1"/>
        </cdr:cNvSpPr>
      </cdr:nvSpPr>
      <cdr:spPr bwMode="auto">
        <a:xfrm xmlns:a="http://schemas.openxmlformats.org/drawingml/2006/main">
          <a:off x="587824" y="85740"/>
          <a:ext cx="16114" cy="191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3.xml><?xml version="1.0" encoding="utf-8"?>
<c:userShapes xmlns:c="http://schemas.openxmlformats.org/drawingml/2006/chart">
  <cdr:relSizeAnchor xmlns:cdr="http://schemas.openxmlformats.org/drawingml/2006/chartDrawing">
    <cdr:from>
      <cdr:x>0.79715</cdr:x>
      <cdr:y>0.11301</cdr:y>
    </cdr:from>
    <cdr:to>
      <cdr:x>0.81999</cdr:x>
      <cdr:y>0.11606</cdr:y>
    </cdr:to>
    <cdr:sp macro="" textlink="">
      <cdr:nvSpPr>
        <cdr:cNvPr id="25601" name="Text 1"/>
        <cdr:cNvSpPr txBox="1">
          <a:spLocks xmlns:a="http://schemas.openxmlformats.org/drawingml/2006/main" noChangeArrowheads="1"/>
        </cdr:cNvSpPr>
      </cdr:nvSpPr>
      <cdr:spPr bwMode="auto">
        <a:xfrm xmlns:a="http://schemas.openxmlformats.org/drawingml/2006/main">
          <a:off x="587824" y="86059"/>
          <a:ext cx="16752"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4.xml><?xml version="1.0" encoding="utf-8"?>
<c:userShapes xmlns:c="http://schemas.openxmlformats.org/drawingml/2006/chart">
  <cdr:relSizeAnchor xmlns:cdr="http://schemas.openxmlformats.org/drawingml/2006/chartDrawing">
    <cdr:from>
      <cdr:x>0.7978</cdr:x>
      <cdr:y>0.06515</cdr:y>
    </cdr:from>
    <cdr:to>
      <cdr:x>0.82043</cdr:x>
      <cdr:y>0.06515</cdr:y>
    </cdr:to>
    <cdr:sp macro="" textlink="">
      <cdr:nvSpPr>
        <cdr:cNvPr id="26625" name="Text 1"/>
        <cdr:cNvSpPr txBox="1">
          <a:spLocks xmlns:a="http://schemas.openxmlformats.org/drawingml/2006/main" noChangeArrowheads="1"/>
        </cdr:cNvSpPr>
      </cdr:nvSpPr>
      <cdr:spPr bwMode="auto">
        <a:xfrm xmlns:a="http://schemas.openxmlformats.org/drawingml/2006/main">
          <a:off x="588303" y="50960"/>
          <a:ext cx="1659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5.xml><?xml version="1.0" encoding="utf-8"?>
<c:userShapes xmlns:c="http://schemas.openxmlformats.org/drawingml/2006/chart">
  <cdr:relSizeAnchor xmlns:cdr="http://schemas.openxmlformats.org/drawingml/2006/chartDrawing">
    <cdr:from>
      <cdr:x>0.79954</cdr:x>
      <cdr:y>0.22852</cdr:y>
    </cdr:from>
    <cdr:to>
      <cdr:x>0.83631</cdr:x>
      <cdr:y>0.24244</cdr:y>
    </cdr:to>
    <cdr:sp macro="" textlink="">
      <cdr:nvSpPr>
        <cdr:cNvPr id="27649" name="Text 1"/>
        <cdr:cNvSpPr txBox="1">
          <a:spLocks xmlns:a="http://schemas.openxmlformats.org/drawingml/2006/main" noChangeArrowheads="1"/>
        </cdr:cNvSpPr>
      </cdr:nvSpPr>
      <cdr:spPr bwMode="auto">
        <a:xfrm xmlns:a="http://schemas.openxmlformats.org/drawingml/2006/main">
          <a:off x="589579" y="170777"/>
          <a:ext cx="26963" cy="1021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6.xml><?xml version="1.0" encoding="utf-8"?>
<c:userShapes xmlns:c="http://schemas.openxmlformats.org/drawingml/2006/chart">
  <cdr:relSizeAnchor xmlns:cdr="http://schemas.openxmlformats.org/drawingml/2006/chartDrawing">
    <cdr:from>
      <cdr:x>0.00954</cdr:x>
      <cdr:y>0.0218</cdr:y>
    </cdr:from>
    <cdr:to>
      <cdr:x>0.0867</cdr:x>
      <cdr:y>0.09788</cdr:y>
    </cdr:to>
    <cdr:sp macro="" textlink="">
      <cdr:nvSpPr>
        <cdr:cNvPr id="46081" name="Text Box 2049"/>
        <cdr:cNvSpPr txBox="1">
          <a:spLocks xmlns:a="http://schemas.openxmlformats.org/drawingml/2006/main" noChangeArrowheads="1"/>
        </cdr:cNvSpPr>
      </cdr:nvSpPr>
      <cdr:spPr bwMode="auto">
        <a:xfrm xmlns:a="http://schemas.openxmlformats.org/drawingml/2006/main">
          <a:off x="80832" y="75029"/>
          <a:ext cx="654025"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STDEV</a:t>
          </a:r>
        </a:p>
      </cdr:txBody>
    </cdr:sp>
  </cdr:relSizeAnchor>
  <cdr:relSizeAnchor xmlns:cdr="http://schemas.openxmlformats.org/drawingml/2006/chartDrawing">
    <cdr:from>
      <cdr:x>0.82632</cdr:x>
      <cdr:y>0.0218</cdr:y>
    </cdr:from>
    <cdr:to>
      <cdr:x>1</cdr:x>
      <cdr:y>0.09788</cdr:y>
    </cdr:to>
    <cdr:sp macro="" textlink="">
      <cdr:nvSpPr>
        <cdr:cNvPr id="46082" name="Text Box 2050"/>
        <cdr:cNvSpPr txBox="1">
          <a:spLocks xmlns:a="http://schemas.openxmlformats.org/drawingml/2006/main" noChangeArrowheads="1"/>
        </cdr:cNvSpPr>
      </cdr:nvSpPr>
      <cdr:spPr bwMode="auto">
        <a:xfrm xmlns:a="http://schemas.openxmlformats.org/drawingml/2006/main">
          <a:off x="7017156" y="75029"/>
          <a:ext cx="1472006"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Agreement &amp; CV</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I927"/>
  <sheetViews>
    <sheetView tabSelected="1" zoomScaleNormal="100" zoomScaleSheetLayoutView="100" workbookViewId="0">
      <pane ySplit="3" topLeftCell="A65" activePane="bottomLeft" state="frozen"/>
      <selection activeCell="G1" sqref="G1"/>
      <selection pane="bottomLeft" activeCell="L95" sqref="L95"/>
    </sheetView>
  </sheetViews>
  <sheetFormatPr defaultRowHeight="12.75"/>
  <cols>
    <col min="1" max="1" width="16.1640625" style="75" customWidth="1"/>
    <col min="2" max="2" width="7.33203125" style="75" customWidth="1"/>
    <col min="3" max="3" width="17.33203125" style="75" customWidth="1"/>
    <col min="4" max="4" width="5.1640625" style="619" customWidth="1"/>
    <col min="5" max="5" width="8.1640625" style="2" customWidth="1"/>
    <col min="6" max="6" width="6.83203125" style="2" customWidth="1"/>
    <col min="7" max="7" width="10.83203125" style="75" customWidth="1"/>
    <col min="8" max="10" width="9.33203125" style="26" customWidth="1"/>
    <col min="11" max="15" width="9.33203125" style="75" customWidth="1"/>
    <col min="16" max="16" width="9.33203125" style="449" customWidth="1"/>
    <col min="17" max="18" width="11.33203125" style="449" customWidth="1"/>
    <col min="19" max="19" width="6.33203125" style="449" customWidth="1"/>
    <col min="20" max="20" width="12" style="449" customWidth="1"/>
    <col min="21" max="21" width="9" style="449" customWidth="1"/>
    <col min="22" max="22" width="3.6640625" style="449" customWidth="1"/>
    <col min="23" max="23" width="11" style="449" customWidth="1"/>
    <col min="24" max="24" width="9" style="75" customWidth="1"/>
    <col min="25" max="25" width="8.5" style="75" customWidth="1"/>
    <col min="26" max="26" width="13" style="75" customWidth="1"/>
    <col min="27" max="27" width="9.83203125" style="75" customWidth="1"/>
    <col min="28" max="35" width="18.6640625" style="75" customWidth="1"/>
    <col min="36" max="39" width="9.83203125" style="75" customWidth="1"/>
    <col min="40" max="40" width="12.33203125" style="75" bestFit="1" customWidth="1"/>
    <col min="41" max="44" width="8.83203125" style="75" customWidth="1"/>
    <col min="45" max="45" width="5.83203125" style="75" customWidth="1"/>
    <col min="46" max="48" width="4.83203125" style="75" customWidth="1"/>
    <col min="49" max="50" width="4.83203125" style="123" customWidth="1"/>
    <col min="51" max="53" width="4.83203125" style="75" customWidth="1"/>
    <col min="54" max="71" width="9.33203125" style="123" customWidth="1"/>
    <col min="72" max="16384" width="9.33203125" style="75"/>
  </cols>
  <sheetData>
    <row r="1" spans="1:71" customFormat="1" ht="16.5" customHeight="1" thickTop="1">
      <c r="A1" s="656"/>
      <c r="B1" s="656"/>
      <c r="C1" s="656"/>
      <c r="D1" s="656"/>
      <c r="E1" s="558"/>
      <c r="F1" s="558"/>
      <c r="G1" s="559"/>
      <c r="H1" s="668" t="s">
        <v>130</v>
      </c>
      <c r="I1" s="668"/>
      <c r="J1" s="668"/>
      <c r="K1" s="668"/>
      <c r="L1" s="668"/>
      <c r="M1" s="668"/>
      <c r="N1" s="668"/>
      <c r="O1" s="559"/>
      <c r="P1" s="560" t="s">
        <v>0</v>
      </c>
      <c r="Q1" s="561"/>
      <c r="R1" s="561"/>
      <c r="S1" s="5"/>
      <c r="T1" s="5"/>
      <c r="U1" s="5"/>
      <c r="V1" s="5"/>
      <c r="W1" s="6"/>
      <c r="X1" s="6"/>
      <c r="Y1" s="6"/>
      <c r="Z1" s="6"/>
      <c r="AA1" s="6"/>
      <c r="AB1" s="7"/>
      <c r="AC1" s="8" t="s">
        <v>110</v>
      </c>
      <c r="AD1" s="9"/>
      <c r="AE1" s="9"/>
      <c r="AF1" s="9"/>
      <c r="AG1" s="9"/>
      <c r="AH1" s="10"/>
      <c r="AI1" s="7"/>
      <c r="AJ1" s="7"/>
      <c r="AK1" s="7"/>
      <c r="AL1" s="7"/>
      <c r="AM1" s="7"/>
      <c r="AN1" s="7"/>
      <c r="AO1" s="7"/>
      <c r="AP1" s="7"/>
      <c r="AQ1" s="7"/>
      <c r="AR1" s="7"/>
      <c r="AS1" s="7"/>
      <c r="AT1" s="7"/>
      <c r="AU1" s="7"/>
      <c r="AV1" s="7"/>
      <c r="AW1" s="7"/>
      <c r="AX1" s="7"/>
      <c r="AY1" s="7"/>
      <c r="AZ1" s="7"/>
      <c r="BA1" s="7"/>
      <c r="BB1" s="11"/>
      <c r="BC1" s="11"/>
      <c r="BD1" s="11"/>
      <c r="BE1" s="11"/>
      <c r="BF1" s="11"/>
      <c r="BG1" s="11"/>
      <c r="BH1" s="11"/>
      <c r="BI1" s="11"/>
      <c r="BJ1" s="11"/>
      <c r="BK1" s="11"/>
      <c r="BL1" s="11"/>
      <c r="BM1" s="11"/>
      <c r="BN1" s="11"/>
      <c r="BO1" s="11"/>
      <c r="BP1" s="11"/>
      <c r="BQ1" s="11"/>
      <c r="BR1" s="11"/>
      <c r="BS1" s="11"/>
    </row>
    <row r="2" spans="1:71" customFormat="1" ht="17.25" customHeight="1" thickBot="1">
      <c r="A2" s="559"/>
      <c r="B2" s="123"/>
      <c r="C2" s="562"/>
      <c r="D2" s="612"/>
      <c r="E2" s="564"/>
      <c r="F2" s="564"/>
      <c r="G2" s="563"/>
      <c r="H2" s="669"/>
      <c r="I2" s="669"/>
      <c r="J2" s="669"/>
      <c r="K2" s="669"/>
      <c r="L2" s="669"/>
      <c r="M2" s="669"/>
      <c r="N2" s="669"/>
      <c r="O2" s="565"/>
      <c r="P2" s="566"/>
      <c r="Q2" s="567"/>
      <c r="R2" s="567"/>
      <c r="S2" s="5"/>
      <c r="T2" s="5"/>
      <c r="U2" s="5"/>
      <c r="V2" s="5"/>
      <c r="W2" s="6"/>
      <c r="X2" s="665" t="s">
        <v>111</v>
      </c>
      <c r="Y2" s="666"/>
      <c r="Z2" s="667"/>
      <c r="AA2" s="7"/>
      <c r="AB2" s="7"/>
      <c r="AC2" s="7"/>
      <c r="AD2" s="7"/>
      <c r="AE2" s="7"/>
      <c r="AF2" s="7"/>
      <c r="AG2" s="7"/>
      <c r="AH2" s="18"/>
      <c r="AI2" s="18"/>
      <c r="AJ2" s="7"/>
      <c r="AK2" s="7"/>
      <c r="AL2" s="7"/>
      <c r="AM2" s="7"/>
      <c r="AN2" s="7"/>
      <c r="AO2" s="7"/>
      <c r="AP2" s="7"/>
      <c r="AQ2" s="7"/>
      <c r="AR2" s="7"/>
      <c r="AS2" s="7"/>
      <c r="AT2" s="7"/>
      <c r="AU2" s="7"/>
      <c r="AV2" s="7"/>
      <c r="AW2" s="7"/>
      <c r="AX2" s="7"/>
      <c r="AY2" s="7"/>
      <c r="AZ2" s="7"/>
      <c r="BA2" s="7"/>
      <c r="BB2" s="11"/>
      <c r="BC2" s="11"/>
      <c r="BD2" s="11"/>
      <c r="BE2" s="11"/>
      <c r="BF2" s="11"/>
      <c r="BG2" s="11"/>
      <c r="BH2" s="11"/>
      <c r="BI2" s="11"/>
      <c r="BJ2" s="11"/>
      <c r="BK2" s="11"/>
      <c r="BL2" s="11"/>
      <c r="BM2" s="11"/>
      <c r="BN2" s="11"/>
      <c r="BO2" s="11"/>
      <c r="BP2" s="11"/>
      <c r="BQ2" s="11"/>
      <c r="BR2" s="11"/>
      <c r="BS2" s="11"/>
    </row>
    <row r="3" spans="1:71" s="467" customFormat="1" ht="29.25" customHeight="1" thickTop="1" thickBot="1">
      <c r="A3" s="568"/>
      <c r="B3" s="649" t="s">
        <v>1</v>
      </c>
      <c r="C3" s="649"/>
      <c r="D3" s="613" t="s">
        <v>2</v>
      </c>
      <c r="E3" s="569" t="s">
        <v>2</v>
      </c>
      <c r="F3" s="569"/>
      <c r="G3" s="570" t="s">
        <v>3</v>
      </c>
      <c r="H3" s="459" t="s">
        <v>127</v>
      </c>
      <c r="I3" s="459" t="s">
        <v>126</v>
      </c>
      <c r="J3" s="459" t="s">
        <v>136</v>
      </c>
      <c r="K3" s="460" t="s">
        <v>119</v>
      </c>
      <c r="L3" s="460" t="s">
        <v>137</v>
      </c>
      <c r="M3" s="459" t="s">
        <v>122</v>
      </c>
      <c r="N3" s="459" t="s">
        <v>128</v>
      </c>
      <c r="O3" s="461" t="s">
        <v>118</v>
      </c>
      <c r="P3" s="492" t="s">
        <v>120</v>
      </c>
      <c r="Q3" s="514" t="s">
        <v>116</v>
      </c>
      <c r="R3" s="493" t="s">
        <v>117</v>
      </c>
      <c r="S3" s="30"/>
      <c r="T3" s="30"/>
      <c r="U3" s="462" t="s">
        <v>4</v>
      </c>
      <c r="V3" s="30"/>
      <c r="W3" s="463"/>
      <c r="X3" s="662" t="s">
        <v>5</v>
      </c>
      <c r="Y3" s="663"/>
      <c r="Z3" s="664"/>
      <c r="AA3" s="35"/>
      <c r="AB3" s="523"/>
      <c r="AC3" s="525" t="s">
        <v>120</v>
      </c>
      <c r="AD3" s="526"/>
      <c r="AE3" s="465"/>
      <c r="AF3" s="35"/>
      <c r="AG3" s="466"/>
      <c r="AH3" s="20" t="s">
        <v>6</v>
      </c>
      <c r="AI3" s="21" t="str">
        <f>IF(ABS(AK5)&lt;1.96," No bias",IF(ABS(AK5)&gt;2.58," Certainty of bias"," Possibility of bias"))</f>
        <v xml:space="preserve"> No bias</v>
      </c>
      <c r="AJ3" s="22"/>
      <c r="AK3" s="22"/>
      <c r="AL3" s="22"/>
      <c r="AM3" s="23" t="str">
        <f>IF(ABS(AK5)&lt;1.96,"-",IF(ABS(AK5)&gt;2.58,"* *","*"))</f>
        <v>-</v>
      </c>
      <c r="AN3" s="35"/>
      <c r="AO3" s="35"/>
      <c r="AP3" s="35"/>
      <c r="AQ3" s="35"/>
      <c r="AR3" s="35"/>
      <c r="AS3" s="35"/>
      <c r="AT3" s="35"/>
      <c r="AU3" s="35"/>
      <c r="AV3" s="35"/>
      <c r="AW3" s="35"/>
      <c r="AX3" s="35"/>
      <c r="AY3" s="35"/>
      <c r="AZ3" s="35"/>
      <c r="BA3" s="35"/>
      <c r="BB3" s="275"/>
      <c r="BC3" s="275"/>
      <c r="BD3" s="275"/>
      <c r="BE3" s="275"/>
      <c r="BF3" s="275"/>
      <c r="BG3" s="275"/>
      <c r="BH3" s="275"/>
      <c r="BI3" s="275"/>
      <c r="BJ3" s="275"/>
      <c r="BK3" s="275"/>
      <c r="BL3" s="275"/>
      <c r="BM3" s="275"/>
      <c r="BN3" s="275"/>
      <c r="BO3" s="275"/>
      <c r="BP3" s="275"/>
      <c r="BQ3" s="275"/>
      <c r="BR3" s="275"/>
      <c r="BS3" s="275"/>
    </row>
    <row r="4" spans="1:71" s="467" customFormat="1" ht="12" customHeight="1" thickBot="1">
      <c r="A4" s="571" t="s">
        <v>7</v>
      </c>
      <c r="B4" s="572" t="s">
        <v>8</v>
      </c>
      <c r="C4" s="572" t="s">
        <v>9</v>
      </c>
      <c r="D4" s="614" t="s">
        <v>9</v>
      </c>
      <c r="E4" s="573" t="s">
        <v>10</v>
      </c>
      <c r="F4" s="573" t="s">
        <v>11</v>
      </c>
      <c r="G4" s="572" t="s">
        <v>12</v>
      </c>
      <c r="H4" s="572">
        <v>1</v>
      </c>
      <c r="I4" s="572">
        <v>2</v>
      </c>
      <c r="J4" s="572">
        <v>3</v>
      </c>
      <c r="K4" s="572">
        <v>4</v>
      </c>
      <c r="L4" s="572">
        <v>5</v>
      </c>
      <c r="M4" s="572">
        <v>6</v>
      </c>
      <c r="N4" s="572">
        <v>7</v>
      </c>
      <c r="O4" s="572">
        <v>8</v>
      </c>
      <c r="P4" s="497" t="s">
        <v>123</v>
      </c>
      <c r="Q4" s="498"/>
      <c r="R4" s="499" t="s">
        <v>13</v>
      </c>
      <c r="S4" s="30"/>
      <c r="T4" s="30"/>
      <c r="U4" s="468" t="s">
        <v>14</v>
      </c>
      <c r="V4" s="30"/>
      <c r="W4" s="469" t="s">
        <v>15</v>
      </c>
      <c r="X4" s="670" t="s">
        <v>16</v>
      </c>
      <c r="Y4" s="671"/>
      <c r="Z4" s="470" t="s">
        <v>17</v>
      </c>
      <c r="AA4" s="35"/>
      <c r="AB4" s="523"/>
      <c r="AC4" s="495">
        <v>1</v>
      </c>
      <c r="AD4" s="495" t="s">
        <v>123</v>
      </c>
      <c r="AE4" s="524" t="s">
        <v>18</v>
      </c>
      <c r="AF4" s="471"/>
      <c r="AG4" s="35"/>
      <c r="AH4" s="35"/>
      <c r="AI4" s="35"/>
      <c r="AJ4" s="35"/>
      <c r="AK4" s="35"/>
      <c r="AL4" s="35"/>
      <c r="AM4" s="35"/>
      <c r="AN4" s="35"/>
      <c r="AO4" s="35"/>
      <c r="AP4" s="35"/>
      <c r="AQ4" s="35"/>
      <c r="AR4" s="35"/>
      <c r="AS4" s="35"/>
      <c r="AT4" s="35"/>
      <c r="AU4" s="35"/>
      <c r="AV4" s="35"/>
      <c r="AW4" s="35"/>
      <c r="AX4" s="35"/>
      <c r="AY4" s="35"/>
      <c r="AZ4" s="35"/>
      <c r="BA4" s="35"/>
      <c r="BB4" s="275"/>
      <c r="BC4" s="275"/>
      <c r="BD4" s="275"/>
      <c r="BE4" s="275"/>
      <c r="BF4" s="275"/>
      <c r="BG4" s="275"/>
      <c r="BH4" s="275"/>
      <c r="BI4" s="275"/>
      <c r="BJ4" s="275"/>
      <c r="BK4" s="275"/>
      <c r="BL4" s="275"/>
      <c r="BM4" s="275"/>
      <c r="BN4" s="275"/>
      <c r="BO4" s="275"/>
      <c r="BP4" s="275"/>
      <c r="BQ4" s="275"/>
      <c r="BR4" s="275"/>
      <c r="BS4" s="275"/>
    </row>
    <row r="5" spans="1:71" s="467" customFormat="1" ht="12" customHeight="1" thickBot="1">
      <c r="A5" s="553" t="s">
        <v>143</v>
      </c>
      <c r="B5" s="574">
        <v>2016</v>
      </c>
      <c r="C5" s="553" t="s">
        <v>131</v>
      </c>
      <c r="D5" s="550">
        <v>1</v>
      </c>
      <c r="E5" s="553">
        <v>62</v>
      </c>
      <c r="F5" s="553">
        <v>1</v>
      </c>
      <c r="G5" s="574">
        <v>2</v>
      </c>
      <c r="H5" s="553">
        <v>7</v>
      </c>
      <c r="I5" s="553">
        <v>7</v>
      </c>
      <c r="J5" s="553">
        <v>7</v>
      </c>
      <c r="K5" s="553">
        <v>7</v>
      </c>
      <c r="L5" s="553">
        <v>7</v>
      </c>
      <c r="M5" s="553">
        <v>7</v>
      </c>
      <c r="N5" s="553">
        <v>7</v>
      </c>
      <c r="O5" s="553">
        <v>7</v>
      </c>
      <c r="P5" s="575">
        <f t="shared" ref="P5:P10" si="0">MODE(H5:O5)</f>
        <v>7</v>
      </c>
      <c r="Q5" s="576">
        <f t="array" ref="Q5">IF(COUNT(H5:O5)=0,"",COUNT(IF(H5:O5=P5,H5:O5,""))/COUNT(H5:O5))</f>
        <v>1</v>
      </c>
      <c r="R5" s="503">
        <f t="array" ref="R5">IF(AND(H5:O5=H5:O5,H5:O5="-"),"",STDEV(IF(H5:O5="-","",H5:O5))/AVERAGE(IF(H5:O5="-","",H5:O5+0.000000000000001)))</f>
        <v>0</v>
      </c>
      <c r="S5" s="28"/>
      <c r="T5" s="28"/>
      <c r="U5" s="29">
        <f t="array" ref="U5">IF(AND(H5:O5=H5:O5,H5:O5="-"),"",AVERAGE(H5:O5))</f>
        <v>7</v>
      </c>
      <c r="V5" s="30"/>
      <c r="W5" s="31" t="str">
        <f>IF(Q5="","",IF(Q5&gt;=80%,"YES","NO"))</f>
        <v>YES</v>
      </c>
      <c r="X5" s="472"/>
      <c r="Y5" s="33">
        <v>0</v>
      </c>
      <c r="Z5" s="34">
        <f>COUNT(IF($P$5:$P$104=$Y5,IF($W$5:$W$104="YES",$P$5:$P$104,""),"" ))</f>
        <v>0</v>
      </c>
      <c r="AA5" s="35"/>
      <c r="AB5" s="523"/>
      <c r="AC5" s="542">
        <v>7</v>
      </c>
      <c r="AD5" s="542">
        <v>7</v>
      </c>
      <c r="AE5" s="473">
        <f t="shared" ref="AE5:AE104" si="1">IF(OR(AC5="-",AD5="-"),"",AC5-AD5)</f>
        <v>0</v>
      </c>
      <c r="AF5" s="35"/>
      <c r="AG5" s="35"/>
      <c r="AH5" s="35"/>
      <c r="AI5" s="35"/>
      <c r="AJ5" s="36" t="s">
        <v>20</v>
      </c>
      <c r="AK5" s="37">
        <f>(MIN(AI23,AM23)-(AK9*(AK9+1))/4)/(SQRT((AK9*(AK9+1)*(2*AK9+1))/24))</f>
        <v>-0.53311398998318305</v>
      </c>
      <c r="AL5" s="35"/>
      <c r="AM5" s="35"/>
      <c r="AN5" s="474"/>
      <c r="AO5" s="474"/>
      <c r="AP5" s="474"/>
      <c r="AQ5" s="35"/>
      <c r="AR5" s="35"/>
      <c r="AS5" s="35"/>
      <c r="AT5" s="35"/>
      <c r="AU5" s="35"/>
      <c r="AV5" s="35"/>
      <c r="AW5" s="35"/>
      <c r="AX5" s="35"/>
      <c r="AY5" s="35"/>
      <c r="AZ5" s="35"/>
      <c r="BA5" s="35"/>
      <c r="BB5" s="275"/>
      <c r="BC5" s="275"/>
      <c r="BD5" s="275"/>
      <c r="BE5" s="275"/>
      <c r="BF5" s="275"/>
      <c r="BG5" s="275"/>
      <c r="BH5" s="275"/>
      <c r="BI5" s="275"/>
      <c r="BJ5" s="275"/>
      <c r="BK5" s="275"/>
      <c r="BL5" s="275"/>
      <c r="BM5" s="275"/>
      <c r="BN5" s="275"/>
      <c r="BO5" s="275"/>
      <c r="BP5" s="275"/>
      <c r="BQ5" s="275"/>
      <c r="BR5" s="275"/>
      <c r="BS5" s="275"/>
    </row>
    <row r="6" spans="1:71" s="467" customFormat="1" ht="12" customHeight="1">
      <c r="A6" s="553" t="s">
        <v>143</v>
      </c>
      <c r="B6" s="574">
        <v>2016</v>
      </c>
      <c r="C6" s="553" t="s">
        <v>131</v>
      </c>
      <c r="D6" s="550">
        <v>2</v>
      </c>
      <c r="E6" s="553">
        <v>97</v>
      </c>
      <c r="F6" s="553">
        <v>1</v>
      </c>
      <c r="G6" s="574">
        <v>2</v>
      </c>
      <c r="H6" s="553">
        <v>14</v>
      </c>
      <c r="I6" s="553">
        <v>14</v>
      </c>
      <c r="J6" s="553">
        <v>14</v>
      </c>
      <c r="K6" s="553">
        <v>13</v>
      </c>
      <c r="L6" s="553">
        <v>14</v>
      </c>
      <c r="M6" s="553">
        <v>14</v>
      </c>
      <c r="N6" s="553">
        <v>14</v>
      </c>
      <c r="O6" s="553">
        <v>13</v>
      </c>
      <c r="P6" s="575">
        <f t="shared" si="0"/>
        <v>14</v>
      </c>
      <c r="Q6" s="576">
        <f t="array" ref="Q6">IF(COUNT(H6:O6)=0,"",COUNT(IF(H6:O6=P6,H6:O6,""))/COUNT(H6:O6))</f>
        <v>0.75</v>
      </c>
      <c r="R6" s="503">
        <f t="array" ref="R6">IF(AND(H6:O6=H6:O6,H6:O6="-"),"",STDEV(IF(H6:O6="-","",H6:O6))/AVERAGE(IF(H6:O6="-","",H6:O6+0.000000000000001)))</f>
        <v>3.3666185446274595E-2</v>
      </c>
      <c r="S6" s="28"/>
      <c r="T6" s="28"/>
      <c r="U6" s="29">
        <f t="array" ref="U6">IF(AND(H6:O6=H6:O6,H6:O6="-"),"",AVERAGE(H6:O6))</f>
        <v>13.75</v>
      </c>
      <c r="V6" s="30"/>
      <c r="W6" s="38" t="str">
        <f t="shared" ref="W6:W28" si="2">IF(Q6="","",IF(Q6&gt;=80%,"YES","NO"))</f>
        <v>NO</v>
      </c>
      <c r="X6" s="472"/>
      <c r="Y6" s="33">
        <v>1</v>
      </c>
      <c r="Z6" s="34">
        <f t="array" ref="Z6">COUNT(IF($P$5:$P$104=$Y6,IF($W$5:$W$104="YES",$P$5:$P$104,""),"" ))</f>
        <v>0</v>
      </c>
      <c r="AA6" s="35"/>
      <c r="AB6" s="464"/>
      <c r="AC6" s="542">
        <v>14</v>
      </c>
      <c r="AD6" s="542">
        <v>14</v>
      </c>
      <c r="AE6" s="473">
        <f t="shared" si="1"/>
        <v>0</v>
      </c>
      <c r="AF6" s="35"/>
      <c r="AG6" s="35"/>
      <c r="AH6" s="35"/>
      <c r="AI6" s="35"/>
      <c r="AJ6" s="35"/>
      <c r="AK6" s="35"/>
      <c r="AL6" s="35"/>
      <c r="AM6" s="35"/>
      <c r="AN6" s="474"/>
      <c r="AO6" s="474"/>
      <c r="AP6" s="474"/>
      <c r="AQ6" s="35"/>
      <c r="AR6" s="35"/>
      <c r="AS6" s="35"/>
      <c r="AT6" s="35"/>
      <c r="AU6" s="35"/>
      <c r="AV6" s="35"/>
      <c r="AW6" s="35"/>
      <c r="AX6" s="35"/>
      <c r="AY6" s="35"/>
      <c r="AZ6" s="35"/>
      <c r="BA6" s="35"/>
      <c r="BB6" s="275"/>
      <c r="BC6" s="275"/>
      <c r="BD6" s="275"/>
      <c r="BE6" s="275"/>
      <c r="BF6" s="275"/>
      <c r="BG6" s="275"/>
      <c r="BH6" s="275"/>
      <c r="BI6" s="275"/>
      <c r="BJ6" s="275"/>
      <c r="BK6" s="275"/>
      <c r="BL6" s="275"/>
      <c r="BM6" s="275"/>
      <c r="BN6" s="275"/>
      <c r="BO6" s="275"/>
      <c r="BP6" s="275"/>
      <c r="BQ6" s="275"/>
      <c r="BR6" s="275"/>
      <c r="BS6" s="275"/>
    </row>
    <row r="7" spans="1:71" s="467" customFormat="1" ht="12" customHeight="1">
      <c r="A7" s="553" t="s">
        <v>143</v>
      </c>
      <c r="B7" s="574">
        <v>2016</v>
      </c>
      <c r="C7" s="553" t="s">
        <v>131</v>
      </c>
      <c r="D7" s="550">
        <v>3</v>
      </c>
      <c r="E7" s="553">
        <v>85</v>
      </c>
      <c r="F7" s="553">
        <v>1</v>
      </c>
      <c r="G7" s="574">
        <v>2</v>
      </c>
      <c r="H7" s="553">
        <v>9</v>
      </c>
      <c r="I7" s="553">
        <v>9</v>
      </c>
      <c r="J7" s="553">
        <v>9</v>
      </c>
      <c r="K7" s="553">
        <v>9</v>
      </c>
      <c r="L7" s="553">
        <v>8</v>
      </c>
      <c r="M7" s="553">
        <v>9</v>
      </c>
      <c r="N7" s="553">
        <v>9</v>
      </c>
      <c r="O7" s="553">
        <v>9</v>
      </c>
      <c r="P7" s="575">
        <f t="shared" si="0"/>
        <v>9</v>
      </c>
      <c r="Q7" s="576">
        <f t="array" ref="Q7">IF(COUNT(H7:O7)=0,"",COUNT(IF(H7:O7=P7,H7:O7,""))/COUNT(H7:O7))</f>
        <v>0.875</v>
      </c>
      <c r="R7" s="503">
        <f t="array" ref="R7">IF(AND(H7:O7=H7:O7,H7:O7="-"),"",STDEV(IF(H7:O7="-","",H7:O7))/AVERAGE(IF(H7:O7="-","",H7:O7+0.000000000000001)))</f>
        <v>3.9837001756988587E-2</v>
      </c>
      <c r="S7" s="28"/>
      <c r="T7" s="28"/>
      <c r="U7" s="29">
        <f t="array" ref="U7">IF(AND(H7:O7=H7:O7,H7:O7="-"),"",AVERAGE(H7:O7))</f>
        <v>8.875</v>
      </c>
      <c r="V7" s="30"/>
      <c r="W7" s="38" t="str">
        <f t="shared" si="2"/>
        <v>YES</v>
      </c>
      <c r="X7" s="472"/>
      <c r="Y7" s="33">
        <v>2</v>
      </c>
      <c r="Z7" s="34">
        <f t="array" ref="Z7">COUNT(IF($P$5:$P$104=$Y7,IF($W$5:$W$104="YES",$P$5:$P$104,""),"" ))</f>
        <v>0</v>
      </c>
      <c r="AA7" s="35"/>
      <c r="AB7" s="464"/>
      <c r="AC7" s="542">
        <v>9</v>
      </c>
      <c r="AD7" s="542">
        <v>9</v>
      </c>
      <c r="AE7" s="473">
        <f t="shared" si="1"/>
        <v>0</v>
      </c>
      <c r="AF7" s="35"/>
      <c r="AG7" s="35"/>
      <c r="AH7" s="35"/>
      <c r="AI7" s="39"/>
      <c r="AJ7" s="40" t="s">
        <v>21</v>
      </c>
      <c r="AK7" s="41">
        <f>COUNT(AE5:AE104)</f>
        <v>96</v>
      </c>
      <c r="AL7" s="35"/>
      <c r="AM7" s="35"/>
      <c r="AN7" s="474"/>
      <c r="AO7" s="474"/>
      <c r="AP7" s="474"/>
      <c r="AQ7" s="35"/>
      <c r="AR7" s="35"/>
      <c r="AS7" s="35"/>
      <c r="AT7" s="35"/>
      <c r="AU7" s="35"/>
      <c r="AV7" s="35"/>
      <c r="AW7" s="35"/>
      <c r="AX7" s="35"/>
      <c r="AY7" s="35"/>
      <c r="AZ7" s="35"/>
      <c r="BA7" s="35"/>
      <c r="BB7" s="275"/>
      <c r="BC7" s="275"/>
      <c r="BD7" s="275"/>
      <c r="BE7" s="275"/>
      <c r="BF7" s="275"/>
      <c r="BG7" s="275"/>
      <c r="BH7" s="275"/>
      <c r="BI7" s="275"/>
      <c r="BJ7" s="275"/>
      <c r="BK7" s="275"/>
      <c r="BL7" s="275"/>
      <c r="BM7" s="275"/>
      <c r="BN7" s="275"/>
      <c r="BO7" s="275"/>
      <c r="BP7" s="275"/>
      <c r="BQ7" s="275"/>
      <c r="BR7" s="275"/>
      <c r="BS7" s="275"/>
    </row>
    <row r="8" spans="1:71" s="467" customFormat="1" ht="12" customHeight="1">
      <c r="A8" s="553" t="s">
        <v>143</v>
      </c>
      <c r="B8" s="574">
        <v>2016</v>
      </c>
      <c r="C8" s="553" t="s">
        <v>131</v>
      </c>
      <c r="D8" s="550">
        <v>4</v>
      </c>
      <c r="E8" s="553">
        <v>58</v>
      </c>
      <c r="F8" s="553">
        <v>1</v>
      </c>
      <c r="G8" s="574">
        <v>2</v>
      </c>
      <c r="H8" s="553">
        <v>6</v>
      </c>
      <c r="I8" s="553">
        <v>6</v>
      </c>
      <c r="J8" s="553">
        <v>6</v>
      </c>
      <c r="K8" s="553">
        <v>6</v>
      </c>
      <c r="L8" s="553">
        <v>6</v>
      </c>
      <c r="M8" s="553">
        <v>6</v>
      </c>
      <c r="N8" s="553">
        <v>6</v>
      </c>
      <c r="O8" s="553">
        <v>6</v>
      </c>
      <c r="P8" s="575">
        <f t="shared" si="0"/>
        <v>6</v>
      </c>
      <c r="Q8" s="576">
        <f t="array" ref="Q8">IF(COUNT(H8:O8)=0,"",COUNT(IF(H8:O8=P8,H8:O8,""))/COUNT(H8:O8))</f>
        <v>1</v>
      </c>
      <c r="R8" s="503">
        <f t="array" ref="R8">IF(AND(H8:O8=H8:O8,H8:O8="-"),"",STDEV(IF(H8:O8="-","",H8:O8))/AVERAGE(IF(H8:O8="-","",H8:O8+0.000000000000001)))</f>
        <v>0</v>
      </c>
      <c r="S8" s="28"/>
      <c r="T8" s="28"/>
      <c r="U8" s="29">
        <f t="array" ref="U8">IF(AND(H8:O8=H8:O8,H8:O8="-"),"",AVERAGE(H8:O8))</f>
        <v>6</v>
      </c>
      <c r="V8" s="30"/>
      <c r="W8" s="38" t="str">
        <f t="shared" si="2"/>
        <v>YES</v>
      </c>
      <c r="X8" s="472"/>
      <c r="Y8" s="33">
        <v>3</v>
      </c>
      <c r="Z8" s="34">
        <f t="array" ref="Z8">COUNT(IF($P$5:$P$104=$Y8,IF($W$5:$W$104="YES",$P$5:$P$104,""),"" ))</f>
        <v>2</v>
      </c>
      <c r="AA8" s="35"/>
      <c r="AB8" s="464"/>
      <c r="AC8" s="542">
        <v>6</v>
      </c>
      <c r="AD8" s="542">
        <v>6</v>
      </c>
      <c r="AE8" s="473">
        <f t="shared" si="1"/>
        <v>0</v>
      </c>
      <c r="AF8" s="35"/>
      <c r="AG8" s="35"/>
      <c r="AH8" s="35"/>
      <c r="AI8" s="42"/>
      <c r="AJ8" s="43" t="s">
        <v>22</v>
      </c>
      <c r="AK8" s="44">
        <f t="array" ref="AK8">COUNT(IF(AE5:AE104=0,AE5:AE104,"x"))</f>
        <v>87</v>
      </c>
      <c r="AL8" s="35"/>
      <c r="AM8" s="35"/>
      <c r="AN8" s="474"/>
      <c r="AO8" s="474"/>
      <c r="AP8" s="474"/>
      <c r="AQ8" s="35"/>
      <c r="AR8" s="35"/>
      <c r="AS8" s="35"/>
      <c r="AT8" s="35"/>
      <c r="AU8" s="35"/>
      <c r="AV8" s="35"/>
      <c r="AW8" s="35"/>
      <c r="AX8" s="35"/>
      <c r="AY8" s="35"/>
      <c r="AZ8" s="35"/>
      <c r="BA8" s="35"/>
      <c r="BB8" s="275"/>
      <c r="BC8" s="275"/>
      <c r="BD8" s="275"/>
      <c r="BE8" s="275"/>
      <c r="BF8" s="275"/>
      <c r="BG8" s="275"/>
      <c r="BH8" s="275"/>
      <c r="BI8" s="275"/>
      <c r="BJ8" s="275"/>
      <c r="BK8" s="275"/>
      <c r="BL8" s="275"/>
      <c r="BM8" s="275"/>
      <c r="BN8" s="275"/>
      <c r="BO8" s="275"/>
      <c r="BP8" s="275"/>
      <c r="BQ8" s="275"/>
      <c r="BR8" s="275"/>
      <c r="BS8" s="275"/>
    </row>
    <row r="9" spans="1:71" s="467" customFormat="1" ht="12" customHeight="1">
      <c r="A9" s="553" t="s">
        <v>143</v>
      </c>
      <c r="B9" s="574">
        <v>2016</v>
      </c>
      <c r="C9" s="553" t="s">
        <v>131</v>
      </c>
      <c r="D9" s="550">
        <v>5</v>
      </c>
      <c r="E9" s="553">
        <v>56</v>
      </c>
      <c r="F9" s="553">
        <v>2</v>
      </c>
      <c r="G9" s="574">
        <v>2</v>
      </c>
      <c r="H9" s="553">
        <v>7</v>
      </c>
      <c r="I9" s="553">
        <v>7</v>
      </c>
      <c r="J9" s="553">
        <v>7</v>
      </c>
      <c r="K9" s="553">
        <v>7</v>
      </c>
      <c r="L9" s="553">
        <v>7</v>
      </c>
      <c r="M9" s="553">
        <v>7</v>
      </c>
      <c r="N9" s="553">
        <v>7</v>
      </c>
      <c r="O9" s="553">
        <v>7</v>
      </c>
      <c r="P9" s="575">
        <f t="shared" si="0"/>
        <v>7</v>
      </c>
      <c r="Q9" s="576">
        <f t="array" ref="Q9">IF(COUNT(H9:O9)=0,"",COUNT(IF(H9:O9=P9,H9:O9,""))/COUNT(H9:O9))</f>
        <v>1</v>
      </c>
      <c r="R9" s="503">
        <f t="array" ref="R9">IF(AND(H9:O9=H9:O9,H9:O9="-"),"",STDEV(IF(H9:O9="-","",H9:O9))/AVERAGE(IF(H9:O9="-","",H9:O9+0.000000000000001)))</f>
        <v>0</v>
      </c>
      <c r="S9" s="28"/>
      <c r="T9" s="28"/>
      <c r="U9" s="29">
        <f t="array" ref="U9">IF(AND(H9:O9=H9:O9,H9:O9="-"),"",AVERAGE(H9:O9))</f>
        <v>7</v>
      </c>
      <c r="V9" s="30"/>
      <c r="W9" s="38" t="str">
        <f t="shared" si="2"/>
        <v>YES</v>
      </c>
      <c r="X9" s="472"/>
      <c r="Y9" s="33">
        <v>4</v>
      </c>
      <c r="Z9" s="34">
        <f t="array" ref="Z9">COUNT(IF($P$5:$P$104=$Y9,IF($W$5:$W$104="YES",$P$5:$P$104,""),"" ))</f>
        <v>8</v>
      </c>
      <c r="AA9" s="35"/>
      <c r="AB9" s="464"/>
      <c r="AC9" s="542">
        <v>7</v>
      </c>
      <c r="AD9" s="542">
        <v>7</v>
      </c>
      <c r="AE9" s="473">
        <f t="shared" si="1"/>
        <v>0</v>
      </c>
      <c r="AF9" s="35"/>
      <c r="AG9" s="35"/>
      <c r="AH9" s="35"/>
      <c r="AI9" s="45"/>
      <c r="AJ9" s="46" t="s">
        <v>23</v>
      </c>
      <c r="AK9" s="47">
        <f>AK7-AK8</f>
        <v>9</v>
      </c>
      <c r="AL9" s="35"/>
      <c r="AM9" s="35"/>
      <c r="AN9" s="474"/>
      <c r="AO9" s="474"/>
      <c r="AP9" s="474"/>
      <c r="AQ9" s="35"/>
      <c r="AR9" s="35"/>
      <c r="AS9" s="35"/>
      <c r="AT9" s="35"/>
      <c r="AU9" s="35"/>
      <c r="AV9" s="35"/>
      <c r="AW9" s="35"/>
      <c r="AX9" s="35"/>
      <c r="AY9" s="35"/>
      <c r="AZ9" s="35"/>
      <c r="BA9" s="35"/>
      <c r="BB9" s="275"/>
      <c r="BC9" s="275"/>
      <c r="BD9" s="275"/>
      <c r="BE9" s="275"/>
      <c r="BF9" s="275"/>
      <c r="BG9" s="275"/>
      <c r="BH9" s="275"/>
      <c r="BI9" s="275"/>
      <c r="BJ9" s="275"/>
      <c r="BK9" s="275"/>
      <c r="BL9" s="275"/>
      <c r="BM9" s="275"/>
      <c r="BN9" s="275"/>
      <c r="BO9" s="275"/>
      <c r="BP9" s="275"/>
      <c r="BQ9" s="275"/>
      <c r="BR9" s="275"/>
      <c r="BS9" s="275"/>
    </row>
    <row r="10" spans="1:71" s="600" customFormat="1" ht="12" customHeight="1">
      <c r="A10" s="550" t="s">
        <v>143</v>
      </c>
      <c r="B10" s="591">
        <v>2016</v>
      </c>
      <c r="C10" s="550" t="s">
        <v>131</v>
      </c>
      <c r="D10" s="550">
        <v>6</v>
      </c>
      <c r="E10" s="550">
        <v>48</v>
      </c>
      <c r="F10" s="550">
        <v>1</v>
      </c>
      <c r="G10" s="591">
        <v>2</v>
      </c>
      <c r="H10" s="550">
        <v>4</v>
      </c>
      <c r="I10" s="550">
        <v>4</v>
      </c>
      <c r="J10" s="550">
        <v>4</v>
      </c>
      <c r="K10" s="550">
        <v>3</v>
      </c>
      <c r="L10" s="550">
        <v>4</v>
      </c>
      <c r="M10" s="550">
        <v>4</v>
      </c>
      <c r="N10" s="550">
        <v>4</v>
      </c>
      <c r="O10" s="550">
        <v>4</v>
      </c>
      <c r="P10" s="592">
        <f t="shared" si="0"/>
        <v>4</v>
      </c>
      <c r="Q10" s="593">
        <f t="array" ref="Q10">IF(COUNT(H10:O10)=0,"",COUNT(IF(H10:O10=P10,H10:O10,""))/COUNT(H10:O10))</f>
        <v>0.875</v>
      </c>
      <c r="R10" s="594">
        <f t="array" ref="R10">IF(AND(H10:O10=H10:O10,H10:O10="-"),"",STDEV(IF(H10:O10="-","",H10:O10))/AVERAGE(IF(H10:O10="-","",H10:O10+0.000000000000001)))</f>
        <v>9.1239584669231932E-2</v>
      </c>
      <c r="S10" s="595">
        <v>4</v>
      </c>
      <c r="T10" s="595"/>
      <c r="U10" s="596">
        <f t="array" ref="U10">IF(AND(H10:O10=H10:O10,H10:O10="-"),"",AVERAGE(H10:O10))</f>
        <v>3.875</v>
      </c>
      <c r="V10" s="595"/>
      <c r="W10" s="596" t="str">
        <f t="shared" si="2"/>
        <v>YES</v>
      </c>
      <c r="X10" s="597"/>
      <c r="Y10" s="598">
        <v>5</v>
      </c>
      <c r="Z10" s="599">
        <f t="array" ref="Z10">COUNT(IF($P$5:$P$104=$Y10,IF($W$5:$W$104="YES",$P$5:$P$104,""),"" ))</f>
        <v>7</v>
      </c>
      <c r="AB10" s="601"/>
      <c r="AC10" s="550">
        <v>4</v>
      </c>
      <c r="AD10" s="550">
        <v>4</v>
      </c>
      <c r="AE10" s="602">
        <f t="shared" si="1"/>
        <v>0</v>
      </c>
      <c r="AI10" s="603"/>
      <c r="AN10" s="603"/>
      <c r="AO10" s="603"/>
      <c r="AP10" s="603"/>
    </row>
    <row r="11" spans="1:71" s="467" customFormat="1" ht="12" customHeight="1">
      <c r="A11" s="553" t="s">
        <v>143</v>
      </c>
      <c r="B11" s="574">
        <v>2016</v>
      </c>
      <c r="C11" s="553" t="s">
        <v>131</v>
      </c>
      <c r="D11" s="550">
        <v>7</v>
      </c>
      <c r="E11" s="553">
        <v>68</v>
      </c>
      <c r="F11" s="553">
        <v>1</v>
      </c>
      <c r="G11" s="574">
        <v>2</v>
      </c>
      <c r="H11" s="553">
        <v>7</v>
      </c>
      <c r="I11" s="553">
        <v>7</v>
      </c>
      <c r="J11" s="553">
        <v>7</v>
      </c>
      <c r="K11" s="553">
        <v>7</v>
      </c>
      <c r="L11" s="553">
        <v>7</v>
      </c>
      <c r="M11" s="553">
        <v>7</v>
      </c>
      <c r="N11" s="553">
        <v>7</v>
      </c>
      <c r="O11" s="553">
        <v>7</v>
      </c>
      <c r="P11" s="575">
        <f t="shared" ref="P11:P50" si="3">MODE(H11:O11)</f>
        <v>7</v>
      </c>
      <c r="Q11" s="576">
        <f t="array" ref="Q11">IF(COUNT(H11:O11)=0,"",COUNT(IF(H11:O11=P11,H11:O11,""))/COUNT(H11:O11))</f>
        <v>1</v>
      </c>
      <c r="R11" s="503">
        <f t="array" ref="R11">IF(AND(H11:O11=H11:O11,H11:O11="-"),"",STDEV(IF(H11:O11="-","",H11:O11))/AVERAGE(IF(H11:O11="-","",H11:O11+0.000000000000001)))</f>
        <v>0</v>
      </c>
      <c r="S11" s="28"/>
      <c r="T11" s="28"/>
      <c r="U11" s="29">
        <f t="array" ref="U11">IF(AND(H11:O11=H11:O11,H11:O11="-"),"",AVERAGE(H11:O11))</f>
        <v>7</v>
      </c>
      <c r="V11" s="30"/>
      <c r="W11" s="38" t="str">
        <f t="shared" si="2"/>
        <v>YES</v>
      </c>
      <c r="X11" s="472"/>
      <c r="Y11" s="33">
        <v>6</v>
      </c>
      <c r="Z11" s="34">
        <f t="array" ref="Z11">COUNT(IF($P$5:$P$104=$Y11,IF($W$5:$W$104="YES",$P$5:$P$104,""),"" ))</f>
        <v>21</v>
      </c>
      <c r="AA11" s="35"/>
      <c r="AB11" s="464"/>
      <c r="AC11" s="542">
        <v>7</v>
      </c>
      <c r="AD11" s="542">
        <v>7</v>
      </c>
      <c r="AE11" s="473">
        <f t="shared" si="1"/>
        <v>0</v>
      </c>
      <c r="AF11" s="35"/>
      <c r="AG11" s="49" t="s">
        <v>24</v>
      </c>
      <c r="AH11" s="50" t="s">
        <v>17</v>
      </c>
      <c r="AI11" s="51" t="s">
        <v>25</v>
      </c>
      <c r="AJ11" s="52"/>
      <c r="AK11" s="49" t="s">
        <v>24</v>
      </c>
      <c r="AL11" s="50" t="s">
        <v>17</v>
      </c>
      <c r="AM11" s="51" t="s">
        <v>25</v>
      </c>
      <c r="AN11" s="474"/>
      <c r="AO11" s="474"/>
      <c r="AP11" s="474"/>
      <c r="AQ11" s="35"/>
      <c r="AR11" s="35"/>
      <c r="AS11" s="35"/>
      <c r="AT11" s="35"/>
      <c r="AU11" s="35"/>
      <c r="AV11" s="35"/>
      <c r="AW11" s="35"/>
      <c r="AX11" s="35"/>
      <c r="AY11" s="35"/>
      <c r="AZ11" s="35"/>
      <c r="BA11" s="35"/>
      <c r="BB11" s="275"/>
      <c r="BC11" s="275"/>
      <c r="BD11" s="275"/>
      <c r="BE11" s="275"/>
      <c r="BF11" s="275"/>
      <c r="BG11" s="275"/>
      <c r="BH11" s="275"/>
      <c r="BI11" s="275"/>
      <c r="BJ11" s="275"/>
      <c r="BK11" s="275"/>
      <c r="BL11" s="275"/>
      <c r="BM11" s="275"/>
      <c r="BN11" s="275"/>
      <c r="BO11" s="275"/>
      <c r="BP11" s="275"/>
      <c r="BQ11" s="275"/>
      <c r="BR11" s="275"/>
      <c r="BS11" s="275"/>
    </row>
    <row r="12" spans="1:71" s="600" customFormat="1" ht="12" customHeight="1">
      <c r="A12" s="550" t="s">
        <v>143</v>
      </c>
      <c r="B12" s="591">
        <v>2016</v>
      </c>
      <c r="C12" s="550" t="s">
        <v>131</v>
      </c>
      <c r="D12" s="550">
        <v>8</v>
      </c>
      <c r="E12" s="550">
        <v>76</v>
      </c>
      <c r="F12" s="550">
        <v>2</v>
      </c>
      <c r="G12" s="591">
        <v>2</v>
      </c>
      <c r="H12" s="550">
        <v>9</v>
      </c>
      <c r="I12" s="550">
        <v>9</v>
      </c>
      <c r="J12" s="550">
        <v>9</v>
      </c>
      <c r="K12" s="550">
        <v>8</v>
      </c>
      <c r="L12" s="550">
        <v>9</v>
      </c>
      <c r="M12" s="550">
        <v>9</v>
      </c>
      <c r="N12" s="550">
        <v>9</v>
      </c>
      <c r="O12" s="550">
        <v>9</v>
      </c>
      <c r="P12" s="592">
        <f t="shared" si="3"/>
        <v>9</v>
      </c>
      <c r="Q12" s="593">
        <f t="array" ref="Q12">IF(COUNT(H12:O12)=0,"",COUNT(IF(H12:O12=P12,H12:O12,""))/COUNT(H12:O12))</f>
        <v>0.875</v>
      </c>
      <c r="R12" s="594">
        <f t="array" ref="R12">IF(AND(H12:O12=H12:O12,H12:O12="-"),"",STDEV(IF(H12:O12="-","",H12:O12))/AVERAGE(IF(H12:O12="-","",H12:O12+0.000000000000001)))</f>
        <v>3.9837001756988587E-2</v>
      </c>
      <c r="S12" s="595"/>
      <c r="T12" s="595"/>
      <c r="U12" s="596">
        <f t="array" ref="U12">IF(AND(H12:O12=H12:O12,H12:O12="-"),"",AVERAGE(H12:O12))</f>
        <v>8.875</v>
      </c>
      <c r="V12" s="595"/>
      <c r="W12" s="596" t="str">
        <f t="shared" si="2"/>
        <v>YES</v>
      </c>
      <c r="X12" s="597"/>
      <c r="Y12" s="598">
        <v>7</v>
      </c>
      <c r="Z12" s="599">
        <f t="array" ref="Z12">COUNT(IF($P$5:$P$104=$Y12,IF($W$5:$W$104="YES",$P$5:$P$104,""),"" ))</f>
        <v>13</v>
      </c>
      <c r="AB12" s="601"/>
      <c r="AC12" s="550">
        <v>9</v>
      </c>
      <c r="AD12" s="550">
        <v>9</v>
      </c>
      <c r="AE12" s="602">
        <f t="shared" si="1"/>
        <v>0</v>
      </c>
      <c r="AG12" s="604"/>
      <c r="AH12" s="605">
        <v>0</v>
      </c>
      <c r="AI12" s="606"/>
      <c r="AK12" s="604"/>
      <c r="AL12" s="605">
        <v>0</v>
      </c>
      <c r="AM12" s="606"/>
      <c r="AN12" s="603"/>
      <c r="AO12" s="603"/>
      <c r="AP12" s="603"/>
    </row>
    <row r="13" spans="1:71" s="467" customFormat="1" ht="12" customHeight="1">
      <c r="A13" s="553" t="s">
        <v>143</v>
      </c>
      <c r="B13" s="574">
        <v>2016</v>
      </c>
      <c r="C13" s="553" t="s">
        <v>131</v>
      </c>
      <c r="D13" s="550">
        <v>9</v>
      </c>
      <c r="E13" s="553">
        <v>57</v>
      </c>
      <c r="F13" s="553">
        <v>2</v>
      </c>
      <c r="G13" s="574">
        <v>2</v>
      </c>
      <c r="H13" s="553">
        <v>5</v>
      </c>
      <c r="I13" s="553">
        <v>5</v>
      </c>
      <c r="J13" s="553">
        <v>5</v>
      </c>
      <c r="K13" s="553">
        <v>5</v>
      </c>
      <c r="L13" s="553">
        <v>5</v>
      </c>
      <c r="M13" s="553">
        <v>5</v>
      </c>
      <c r="N13" s="553">
        <v>5</v>
      </c>
      <c r="O13" s="553">
        <v>5</v>
      </c>
      <c r="P13" s="575">
        <f t="shared" si="3"/>
        <v>5</v>
      </c>
      <c r="Q13" s="576">
        <f t="array" ref="Q13">IF(COUNT(H13:O13)=0,"",COUNT(IF(H13:O13=P13,H13:O13,""))/COUNT(H13:O13))</f>
        <v>1</v>
      </c>
      <c r="R13" s="503">
        <f t="array" ref="R13">IF(AND(H13:O13=H13:O13,H13:O13="-"),"",STDEV(IF(H13:O13="-","",H13:O13))/AVERAGE(IF(H13:O13="-","",H13:O13+0.000000000000001)))</f>
        <v>0</v>
      </c>
      <c r="S13" s="28"/>
      <c r="T13" s="28"/>
      <c r="U13" s="29">
        <f t="array" ref="U13">IF(AND(H13:O13=H13:O13,H13:O13="-"),"",AVERAGE(H13:O13))</f>
        <v>5</v>
      </c>
      <c r="V13" s="30"/>
      <c r="W13" s="38" t="str">
        <f t="shared" si="2"/>
        <v>YES</v>
      </c>
      <c r="X13" s="472"/>
      <c r="Y13" s="33">
        <v>8</v>
      </c>
      <c r="Z13" s="34">
        <f t="array" ref="Z13">COUNT(IF($P$5:$P$104=$Y13,IF($W$5:$W$104="YES",$P$5:$P$104,""),"" ))</f>
        <v>5</v>
      </c>
      <c r="AA13" s="35"/>
      <c r="AB13" s="464"/>
      <c r="AC13" s="542">
        <v>5</v>
      </c>
      <c r="AD13" s="542">
        <v>5</v>
      </c>
      <c r="AE13" s="473">
        <f t="shared" si="1"/>
        <v>0</v>
      </c>
      <c r="AF13" s="35"/>
      <c r="AG13" s="56">
        <v>-1</v>
      </c>
      <c r="AH13" s="57">
        <f t="array" ref="AH13">COUNT(IF(AE$5:AE$104=$AG13,AE$5:AE$104,"x"))</f>
        <v>2</v>
      </c>
      <c r="AI13" s="58">
        <f>IF((AH13+AL13)=0,"-",(0.5*(AH13+AL13)+0.5)+(SUM(AH$12:AH12)+SUM(AL$12:AL12)))</f>
        <v>4.5</v>
      </c>
      <c r="AJ13" s="35"/>
      <c r="AK13" s="56">
        <v>1</v>
      </c>
      <c r="AL13" s="57">
        <f t="array" ref="AL13">COUNT(IF(AE$5:AE$104=$AK13,AE$5:AE$104,"x"))</f>
        <v>6</v>
      </c>
      <c r="AM13" s="59">
        <f>IF((AH13+AL13)=0,"-",(0.5*(AH13+AL13)+0.5)+(SUM(AH$12:AH12)+SUM(AL$12:AL12)))</f>
        <v>4.5</v>
      </c>
      <c r="AN13" s="474"/>
      <c r="AO13" s="474"/>
      <c r="AP13" s="474"/>
      <c r="AQ13" s="35"/>
      <c r="AR13" s="35"/>
      <c r="AS13" s="35"/>
      <c r="AT13" s="35"/>
      <c r="AU13" s="35"/>
      <c r="AV13" s="35"/>
      <c r="AW13" s="35"/>
      <c r="AX13" s="35"/>
      <c r="AY13" s="35"/>
      <c r="AZ13" s="35"/>
      <c r="BA13" s="35"/>
      <c r="BB13" s="275"/>
      <c r="BC13" s="275"/>
      <c r="BD13" s="275"/>
      <c r="BE13" s="275"/>
      <c r="BF13" s="275"/>
      <c r="BG13" s="275"/>
      <c r="BH13" s="275"/>
      <c r="BI13" s="275"/>
      <c r="BJ13" s="275"/>
      <c r="BK13" s="275"/>
      <c r="BL13" s="275"/>
      <c r="BM13" s="275"/>
      <c r="BN13" s="275"/>
      <c r="BO13" s="275"/>
      <c r="BP13" s="275"/>
      <c r="BQ13" s="275"/>
      <c r="BR13" s="275"/>
      <c r="BS13" s="275"/>
    </row>
    <row r="14" spans="1:71" s="467" customFormat="1" ht="12" customHeight="1">
      <c r="A14" s="553" t="s">
        <v>143</v>
      </c>
      <c r="B14" s="574">
        <v>2016</v>
      </c>
      <c r="C14" s="553" t="s">
        <v>131</v>
      </c>
      <c r="D14" s="550">
        <v>10</v>
      </c>
      <c r="E14" s="553">
        <v>49</v>
      </c>
      <c r="F14" s="553">
        <v>1</v>
      </c>
      <c r="G14" s="574">
        <v>2</v>
      </c>
      <c r="H14" s="553">
        <v>6</v>
      </c>
      <c r="I14" s="553">
        <v>6</v>
      </c>
      <c r="J14" s="553">
        <v>6</v>
      </c>
      <c r="K14" s="553">
        <v>6</v>
      </c>
      <c r="L14" s="553">
        <v>6</v>
      </c>
      <c r="M14" s="553">
        <v>6</v>
      </c>
      <c r="N14" s="553">
        <v>6</v>
      </c>
      <c r="O14" s="553">
        <v>6</v>
      </c>
      <c r="P14" s="575">
        <f t="shared" si="3"/>
        <v>6</v>
      </c>
      <c r="Q14" s="576">
        <f t="array" ref="Q14">IF(COUNT(H14:O14)=0,"",COUNT(IF(H14:O14=P14,H14:O14,""))/COUNT(H14:O14))</f>
        <v>1</v>
      </c>
      <c r="R14" s="503">
        <f t="array" ref="R14">IF(AND(H14:O14=H14:O14,H14:O14="-"),"",STDEV(IF(H14:O14="-","",H14:O14))/AVERAGE(IF(H14:O14="-","",H14:O14+0.000000000000001)))</f>
        <v>0</v>
      </c>
      <c r="S14" s="28"/>
      <c r="T14" s="28"/>
      <c r="U14" s="29">
        <f t="array" ref="U14">IF(AND(H14:O14=H14:O14,H14:O14="-"),"",AVERAGE(H14:O14))</f>
        <v>6</v>
      </c>
      <c r="V14" s="30"/>
      <c r="W14" s="38" t="str">
        <f t="shared" si="2"/>
        <v>YES</v>
      </c>
      <c r="X14" s="472"/>
      <c r="Y14" s="33">
        <v>9</v>
      </c>
      <c r="Z14" s="34">
        <f t="array" ref="Z14">COUNT(IF($P$5:$P$104=$Y14,IF($W$5:$W$104="YES",$P$5:$P$104,""),"" ))</f>
        <v>5</v>
      </c>
      <c r="AA14" s="35"/>
      <c r="AB14" s="464"/>
      <c r="AC14" s="542">
        <v>6</v>
      </c>
      <c r="AD14" s="542">
        <v>6</v>
      </c>
      <c r="AE14" s="473">
        <f t="shared" si="1"/>
        <v>0</v>
      </c>
      <c r="AF14" s="35"/>
      <c r="AG14" s="56">
        <v>-2</v>
      </c>
      <c r="AH14" s="57">
        <f t="array" ref="AH14">COUNT(IF(AE$5:AE$104=$AG14,AE$5:AE$104,"x"))</f>
        <v>0</v>
      </c>
      <c r="AI14" s="58" t="str">
        <f>IF((AH14+AL14)=0,"-",(0.5*(AH14+AL14)+0.5)+(SUM(AH$12:AH13)+SUM(AL$12:AL13)))</f>
        <v>-</v>
      </c>
      <c r="AJ14" s="35"/>
      <c r="AK14" s="56">
        <v>2</v>
      </c>
      <c r="AL14" s="57">
        <f t="array" ref="AL14">COUNT(IF(AE$5:AE$104=$AK14,AE$5:AE$104,"x"))</f>
        <v>0</v>
      </c>
      <c r="AM14" s="59" t="str">
        <f>IF((AH14+AL14)=0,"-",(0.5*(AH14+AL14)+0.5)+(SUM(AH$12:AH13)+SUM(AL$12:AL13)))</f>
        <v>-</v>
      </c>
      <c r="AN14" s="474"/>
      <c r="AO14" s="474"/>
      <c r="AP14" s="474"/>
      <c r="AQ14" s="35"/>
      <c r="AR14" s="35"/>
      <c r="AS14" s="35"/>
      <c r="AT14" s="35"/>
      <c r="AU14" s="35"/>
      <c r="AV14" s="35"/>
      <c r="AW14" s="35"/>
      <c r="AX14" s="35"/>
      <c r="AY14" s="35"/>
      <c r="AZ14" s="35"/>
      <c r="BA14" s="35"/>
      <c r="BB14" s="275"/>
      <c r="BC14" s="275"/>
      <c r="BD14" s="275"/>
      <c r="BE14" s="275"/>
      <c r="BF14" s="275"/>
      <c r="BG14" s="275"/>
      <c r="BH14" s="275"/>
      <c r="BI14" s="275"/>
      <c r="BJ14" s="275"/>
      <c r="BK14" s="275"/>
      <c r="BL14" s="275"/>
      <c r="BM14" s="275"/>
      <c r="BN14" s="275"/>
      <c r="BO14" s="275"/>
      <c r="BP14" s="275"/>
      <c r="BQ14" s="275"/>
      <c r="BR14" s="275"/>
      <c r="BS14" s="275"/>
    </row>
    <row r="15" spans="1:71" s="600" customFormat="1" ht="12" customHeight="1">
      <c r="A15" s="550" t="s">
        <v>143</v>
      </c>
      <c r="B15" s="591">
        <v>2016</v>
      </c>
      <c r="C15" s="550" t="s">
        <v>131</v>
      </c>
      <c r="D15" s="550">
        <v>11</v>
      </c>
      <c r="E15" s="550">
        <v>74</v>
      </c>
      <c r="F15" s="550">
        <v>1</v>
      </c>
      <c r="G15" s="591">
        <v>2</v>
      </c>
      <c r="H15" s="550">
        <v>8</v>
      </c>
      <c r="I15" s="550">
        <v>7</v>
      </c>
      <c r="J15" s="550">
        <v>8</v>
      </c>
      <c r="K15" s="550">
        <v>7</v>
      </c>
      <c r="L15" s="550">
        <v>8</v>
      </c>
      <c r="M15" s="550">
        <v>8</v>
      </c>
      <c r="N15" s="550">
        <v>8</v>
      </c>
      <c r="O15" s="550">
        <v>8</v>
      </c>
      <c r="P15" s="592">
        <f t="shared" si="3"/>
        <v>8</v>
      </c>
      <c r="Q15" s="593">
        <f t="array" ref="Q15">IF(COUNT(H15:O15)=0,"",COUNT(IF(H15:O15=P15,H15:O15,""))/COUNT(H15:O15))</f>
        <v>0.75</v>
      </c>
      <c r="R15" s="594">
        <f t="array" ref="R15">IF(AND(H15:O15=H15:O15,H15:O15="-"),"",STDEV(IF(H15:O15="-","",H15:O15))/AVERAGE(IF(H15:O15="-","",H15:O15+0.000000000000001)))</f>
        <v>5.9730329017583954E-2</v>
      </c>
      <c r="S15" s="595">
        <v>8</v>
      </c>
      <c r="T15" s="595"/>
      <c r="U15" s="596">
        <f t="array" ref="U15">IF(AND(H15:O15=H15:O15,H15:O15="-"),"",AVERAGE(H15:O15))</f>
        <v>7.75</v>
      </c>
      <c r="V15" s="595"/>
      <c r="W15" s="596" t="str">
        <f t="shared" si="2"/>
        <v>NO</v>
      </c>
      <c r="X15" s="597"/>
      <c r="Y15" s="598">
        <v>10</v>
      </c>
      <c r="Z15" s="599">
        <f t="array" ref="Z15">COUNT(IF($P$5:$P$104=$Y15,IF($W$5:$W$104="YES",$P$5:$P$104,""),"" ))</f>
        <v>1</v>
      </c>
      <c r="AB15" s="601"/>
      <c r="AC15" s="550">
        <v>8</v>
      </c>
      <c r="AD15" s="550">
        <v>8</v>
      </c>
      <c r="AE15" s="602">
        <f t="shared" si="1"/>
        <v>0</v>
      </c>
      <c r="AG15" s="607">
        <v>-3</v>
      </c>
      <c r="AH15" s="608">
        <f t="array" ref="AH15">COUNT(IF(AE$5:AE$104=$AG15,AE$5:AE$104,"x"))</f>
        <v>0</v>
      </c>
      <c r="AI15" s="609" t="str">
        <f>IF((AH15+AL15)=0,"-",(0.5*(AH15+AL15)+0.5)+(SUM(AH$12:AH14)+SUM(AL$12:AL14)))</f>
        <v>-</v>
      </c>
      <c r="AK15" s="607">
        <v>3</v>
      </c>
      <c r="AL15" s="608">
        <f t="array" ref="AL15">COUNT(IF(AE$5:AE$104=$AK15,AE$5:AE$104,"x"))</f>
        <v>0</v>
      </c>
      <c r="AM15" s="610" t="str">
        <f>IF((AH15+AL15)=0,"-",(0.5*(AH15+AL15)+0.5)+(SUM(AH$12:AH14)+SUM(AL$12:AL14)))</f>
        <v>-</v>
      </c>
      <c r="AN15" s="603"/>
      <c r="AO15" s="603"/>
      <c r="AP15" s="603"/>
    </row>
    <row r="16" spans="1:71" s="467" customFormat="1" ht="12" customHeight="1">
      <c r="A16" s="553" t="s">
        <v>143</v>
      </c>
      <c r="B16" s="574">
        <v>2016</v>
      </c>
      <c r="C16" s="553" t="s">
        <v>131</v>
      </c>
      <c r="D16" s="550">
        <v>12</v>
      </c>
      <c r="E16" s="553">
        <v>91</v>
      </c>
      <c r="F16" s="553">
        <v>1</v>
      </c>
      <c r="G16" s="574">
        <v>2</v>
      </c>
      <c r="H16" s="553">
        <v>10</v>
      </c>
      <c r="I16" s="553">
        <v>10</v>
      </c>
      <c r="J16" s="553">
        <v>10</v>
      </c>
      <c r="K16" s="553">
        <v>10</v>
      </c>
      <c r="L16" s="553">
        <v>10</v>
      </c>
      <c r="M16" s="553">
        <v>10</v>
      </c>
      <c r="N16" s="553">
        <v>10</v>
      </c>
      <c r="O16" s="553">
        <v>10</v>
      </c>
      <c r="P16" s="575">
        <f t="shared" si="3"/>
        <v>10</v>
      </c>
      <c r="Q16" s="576">
        <f t="array" ref="Q16">IF(COUNT(H16:O16)=0,"",COUNT(IF(H16:O16=P16,H16:O16,""))/COUNT(H16:O16))</f>
        <v>1</v>
      </c>
      <c r="R16" s="503">
        <f t="array" ref="R16">IF(AND(H16:O16=H16:O16,H16:O16="-"),"",STDEV(IF(H16:O16="-","",H16:O16))/AVERAGE(IF(H16:O16="-","",H16:O16+0.000000000000001)))</f>
        <v>0</v>
      </c>
      <c r="S16" s="28"/>
      <c r="T16" s="28"/>
      <c r="U16" s="29">
        <f t="array" ref="U16">IF(AND(H16:O16=H16:O16,H16:O16="-"),"",AVERAGE(H16:O16))</f>
        <v>10</v>
      </c>
      <c r="V16" s="30"/>
      <c r="W16" s="38" t="str">
        <f t="shared" si="2"/>
        <v>YES</v>
      </c>
      <c r="X16" s="472"/>
      <c r="Y16" s="33">
        <v>11</v>
      </c>
      <c r="Z16" s="34">
        <f t="array" ref="Z16">COUNT(IF($P$5:$P$104=$Y16,IF($W$5:$W$104="YES",$P$5:$P$104,""),"" ))</f>
        <v>1</v>
      </c>
      <c r="AA16" s="35"/>
      <c r="AB16" s="464"/>
      <c r="AC16" s="542">
        <v>10</v>
      </c>
      <c r="AD16" s="542">
        <v>10</v>
      </c>
      <c r="AE16" s="473">
        <f t="shared" si="1"/>
        <v>0</v>
      </c>
      <c r="AF16" s="35"/>
      <c r="AG16" s="56">
        <v>-4</v>
      </c>
      <c r="AH16" s="57">
        <f t="array" ref="AH16">COUNT(IF(AE$5:AE$104=$AG16,AE$5:AE$104,"x"))</f>
        <v>1</v>
      </c>
      <c r="AI16" s="58">
        <f>IF((AH16+AL16)=0,"-",(0.5*(AH16+AL16)+0.5)+(SUM(AH$12:AH15)+SUM(AL$12:AL15)))</f>
        <v>9</v>
      </c>
      <c r="AJ16" s="35"/>
      <c r="AK16" s="56">
        <v>4</v>
      </c>
      <c r="AL16" s="57">
        <f t="array" ref="AL16">COUNT(IF(AE$5:AE$104=$AK16,AE$5:AE$104,"x"))</f>
        <v>0</v>
      </c>
      <c r="AM16" s="59">
        <f>IF((AH16+AL16)=0,"-",(0.5*(AH16+AL16)+0.5)+(SUM(AH$12:AH15)+SUM(AL$12:AL15)))</f>
        <v>9</v>
      </c>
      <c r="AN16" s="474"/>
      <c r="AO16" s="474"/>
      <c r="AP16" s="474"/>
      <c r="AQ16" s="35"/>
      <c r="AR16" s="35"/>
      <c r="AS16" s="35"/>
      <c r="AT16" s="35"/>
      <c r="AU16" s="35"/>
      <c r="AV16" s="35"/>
      <c r="AW16" s="35"/>
      <c r="AX16" s="35"/>
      <c r="AY16" s="35"/>
      <c r="AZ16" s="35"/>
      <c r="BA16" s="35"/>
      <c r="BB16" s="275"/>
      <c r="BC16" s="275"/>
      <c r="BD16" s="275"/>
      <c r="BE16" s="275"/>
      <c r="BF16" s="275"/>
      <c r="BG16" s="275"/>
      <c r="BH16" s="275"/>
      <c r="BI16" s="275"/>
      <c r="BJ16" s="275"/>
      <c r="BK16" s="275"/>
      <c r="BL16" s="275"/>
      <c r="BM16" s="275"/>
      <c r="BN16" s="275"/>
      <c r="BO16" s="275"/>
      <c r="BP16" s="275"/>
      <c r="BQ16" s="275"/>
      <c r="BR16" s="275"/>
      <c r="BS16" s="275"/>
    </row>
    <row r="17" spans="1:71" s="467" customFormat="1" ht="12" customHeight="1">
      <c r="A17" s="553" t="s">
        <v>143</v>
      </c>
      <c r="B17" s="574">
        <v>2016</v>
      </c>
      <c r="C17" s="553" t="s">
        <v>131</v>
      </c>
      <c r="D17" s="550">
        <v>13</v>
      </c>
      <c r="E17" s="553">
        <v>80</v>
      </c>
      <c r="F17" s="553">
        <v>1</v>
      </c>
      <c r="G17" s="574">
        <v>2</v>
      </c>
      <c r="H17" s="553">
        <v>10</v>
      </c>
      <c r="I17" s="553">
        <v>9</v>
      </c>
      <c r="J17" s="553">
        <v>10</v>
      </c>
      <c r="K17" s="553">
        <v>9</v>
      </c>
      <c r="L17" s="553">
        <v>10</v>
      </c>
      <c r="M17" s="553">
        <v>10</v>
      </c>
      <c r="N17" s="553">
        <v>10</v>
      </c>
      <c r="O17" s="553">
        <v>9</v>
      </c>
      <c r="P17" s="575">
        <f t="shared" si="3"/>
        <v>10</v>
      </c>
      <c r="Q17" s="576">
        <f t="array" ref="Q17">IF(COUNT(H17:O17)=0,"",COUNT(IF(H17:O17=P17,H17:O17,""))/COUNT(H17:O17))</f>
        <v>0.625</v>
      </c>
      <c r="R17" s="503">
        <f t="array" ref="R17">IF(AND(H17:O17=H17:O17,H17:O17="-"),"",STDEV(IF(H17:O17="-","",H17:O17))/AVERAGE(IF(H17:O17="-","",H17:O17+0.000000000000001)))</f>
        <v>5.3771342286417202E-2</v>
      </c>
      <c r="S17" s="28"/>
      <c r="T17" s="28"/>
      <c r="U17" s="29">
        <f t="array" ref="U17">IF(AND(H17:O17=H17:O17,H17:O17="-"),"",AVERAGE(H17:O17))</f>
        <v>9.625</v>
      </c>
      <c r="V17" s="30"/>
      <c r="W17" s="38" t="str">
        <f t="shared" si="2"/>
        <v>NO</v>
      </c>
      <c r="X17" s="472"/>
      <c r="Y17" s="33">
        <v>12</v>
      </c>
      <c r="Z17" s="34">
        <f t="array" ref="Z17">COUNT(IF($P$5:$P$104=$Y17,IF($W$5:$W$104="YES",$P$5:$P$104,""),"" ))</f>
        <v>0</v>
      </c>
      <c r="AA17" s="35"/>
      <c r="AB17" s="464"/>
      <c r="AC17" s="542">
        <v>10</v>
      </c>
      <c r="AD17" s="542">
        <v>10</v>
      </c>
      <c r="AE17" s="473">
        <f t="shared" si="1"/>
        <v>0</v>
      </c>
      <c r="AF17" s="35"/>
      <c r="AG17" s="56">
        <v>-5</v>
      </c>
      <c r="AH17" s="57">
        <f t="array" ref="AH17">COUNT(IF(AE$5:AE$104=$AG17,AE$5:AE$104,"x"))</f>
        <v>0</v>
      </c>
      <c r="AI17" s="58" t="str">
        <f>IF((AH17+AL17)=0,"-",(0.5*(AH17+AL17)+0.5)+(SUM(AH$12:AH16)+SUM(AL$12:AL16)))</f>
        <v>-</v>
      </c>
      <c r="AJ17" s="35"/>
      <c r="AK17" s="56">
        <v>5</v>
      </c>
      <c r="AL17" s="57">
        <f t="array" ref="AL17">COUNT(IF(AE$5:AE$104=$AK17,AE$5:AE$104,"x"))</f>
        <v>0</v>
      </c>
      <c r="AM17" s="59" t="str">
        <f>IF((AH17+AL17)=0,"-",(0.5*(AH17+AL17)+0.5)+(SUM(AH$12:AH16)+SUM(AL$12:AL16)))</f>
        <v>-</v>
      </c>
      <c r="AN17" s="474"/>
      <c r="AO17" s="474"/>
      <c r="AP17" s="474"/>
      <c r="AQ17" s="35"/>
      <c r="AR17" s="35"/>
      <c r="AS17" s="35"/>
      <c r="AT17" s="35"/>
      <c r="AU17" s="35"/>
      <c r="AV17" s="35"/>
      <c r="AW17" s="35"/>
      <c r="AX17" s="35"/>
      <c r="AY17" s="35"/>
      <c r="AZ17" s="35"/>
      <c r="BA17" s="35"/>
      <c r="BB17" s="275"/>
      <c r="BC17" s="275"/>
      <c r="BD17" s="275"/>
      <c r="BE17" s="275"/>
      <c r="BF17" s="275"/>
      <c r="BG17" s="275"/>
      <c r="BH17" s="275"/>
      <c r="BI17" s="275"/>
      <c r="BJ17" s="275"/>
      <c r="BK17" s="275"/>
      <c r="BL17" s="275"/>
      <c r="BM17" s="275"/>
      <c r="BN17" s="275"/>
      <c r="BO17" s="275"/>
      <c r="BP17" s="275"/>
      <c r="BQ17" s="275"/>
      <c r="BR17" s="275"/>
      <c r="BS17" s="275"/>
    </row>
    <row r="18" spans="1:71" s="467" customFormat="1" ht="12" customHeight="1">
      <c r="A18" s="553" t="s">
        <v>143</v>
      </c>
      <c r="B18" s="574">
        <v>2016</v>
      </c>
      <c r="C18" s="553" t="s">
        <v>131</v>
      </c>
      <c r="D18" s="550">
        <v>14</v>
      </c>
      <c r="E18" s="553">
        <v>46</v>
      </c>
      <c r="F18" s="553">
        <v>2</v>
      </c>
      <c r="G18" s="574">
        <v>2</v>
      </c>
      <c r="H18" s="553">
        <v>4</v>
      </c>
      <c r="I18" s="553">
        <v>4</v>
      </c>
      <c r="J18" s="553">
        <v>4</v>
      </c>
      <c r="K18" s="553">
        <v>4</v>
      </c>
      <c r="L18" s="553">
        <v>4</v>
      </c>
      <c r="M18" s="553">
        <v>4</v>
      </c>
      <c r="N18" s="553">
        <v>4</v>
      </c>
      <c r="O18" s="553">
        <v>4</v>
      </c>
      <c r="P18" s="575">
        <f t="shared" si="3"/>
        <v>4</v>
      </c>
      <c r="Q18" s="576">
        <f t="array" ref="Q18">IF(COUNT(H18:O18)=0,"",COUNT(IF(H18:O18=P18,H18:O18,""))/COUNT(H18:O18))</f>
        <v>1</v>
      </c>
      <c r="R18" s="503">
        <f t="array" ref="R18">IF(AND(H18:O18=H18:O18,H18:O18="-"),"",STDEV(IF(H18:O18="-","",H18:O18))/AVERAGE(IF(H18:O18="-","",H18:O18+0.000000000000001)))</f>
        <v>0</v>
      </c>
      <c r="S18" s="30"/>
      <c r="T18" s="30"/>
      <c r="U18" s="29">
        <f t="array" ref="U18">IF(AND(H18:O18=H18:O18,H18:O18="-"),"",AVERAGE(H18:O18))</f>
        <v>4</v>
      </c>
      <c r="V18" s="30"/>
      <c r="W18" s="38" t="str">
        <f t="shared" si="2"/>
        <v>YES</v>
      </c>
      <c r="X18" s="472"/>
      <c r="Y18" s="33">
        <v>13</v>
      </c>
      <c r="Z18" s="34">
        <f t="array" ref="Z18">COUNT(IF($P$5:$P$104=$Y18,IF($W$5:$W$104="YES",$P$5:$P$104,""),"" ))</f>
        <v>0</v>
      </c>
      <c r="AA18" s="35"/>
      <c r="AB18" s="464"/>
      <c r="AC18" s="542">
        <v>4</v>
      </c>
      <c r="AD18" s="542">
        <v>4</v>
      </c>
      <c r="AE18" s="473">
        <f t="shared" si="1"/>
        <v>0</v>
      </c>
      <c r="AF18" s="35"/>
      <c r="AG18" s="56">
        <v>-6</v>
      </c>
      <c r="AH18" s="57">
        <f t="array" ref="AH18">COUNT(IF(AE$5:AE$104=$AG18,AE$5:AE$104,"x"))</f>
        <v>0</v>
      </c>
      <c r="AI18" s="58" t="str">
        <f>IF((AH18+AL18)=0,"-",(0.5*(AH18+AL18)+0.5)+(SUM(AH$12:AH17)+SUM(AL$12:AL17)))</f>
        <v>-</v>
      </c>
      <c r="AJ18" s="35"/>
      <c r="AK18" s="56">
        <v>6</v>
      </c>
      <c r="AL18" s="57">
        <f t="array" ref="AL18">COUNT(IF(AE$5:AE$104=$AK18,AE$5:AE$104,"x"))</f>
        <v>0</v>
      </c>
      <c r="AM18" s="59" t="str">
        <f>IF((AH18+AL18)=0,"-",(0.5*(AH18+AL18)+0.5)+(SUM(AH$12:AH17)+SUM(AL$12:AL17)))</f>
        <v>-</v>
      </c>
      <c r="AN18" s="474"/>
      <c r="AO18" s="474"/>
      <c r="AP18" s="474"/>
      <c r="AQ18" s="35"/>
      <c r="AR18" s="35"/>
      <c r="AS18" s="35"/>
      <c r="AT18" s="35"/>
      <c r="AU18" s="35"/>
      <c r="AV18" s="35"/>
      <c r="AW18" s="35"/>
      <c r="AX18" s="35"/>
      <c r="AY18" s="35"/>
      <c r="AZ18" s="35"/>
      <c r="BA18" s="35"/>
      <c r="BB18" s="275"/>
      <c r="BC18" s="275"/>
      <c r="BD18" s="275"/>
      <c r="BE18" s="275"/>
      <c r="BF18" s="275"/>
      <c r="BG18" s="275"/>
      <c r="BH18" s="275"/>
      <c r="BI18" s="275"/>
      <c r="BJ18" s="275"/>
      <c r="BK18" s="275"/>
      <c r="BL18" s="275"/>
      <c r="BM18" s="275"/>
      <c r="BN18" s="275"/>
      <c r="BO18" s="275"/>
      <c r="BP18" s="275"/>
      <c r="BQ18" s="275"/>
      <c r="BR18" s="275"/>
      <c r="BS18" s="275"/>
    </row>
    <row r="19" spans="1:71" s="600" customFormat="1" ht="12" customHeight="1">
      <c r="A19" s="550" t="s">
        <v>143</v>
      </c>
      <c r="B19" s="591">
        <v>2016</v>
      </c>
      <c r="C19" s="550" t="s">
        <v>131</v>
      </c>
      <c r="D19" s="550">
        <v>15</v>
      </c>
      <c r="E19" s="550">
        <v>53</v>
      </c>
      <c r="F19" s="550">
        <v>2</v>
      </c>
      <c r="G19" s="591">
        <v>2</v>
      </c>
      <c r="H19" s="550">
        <v>5</v>
      </c>
      <c r="I19" s="550">
        <v>5</v>
      </c>
      <c r="J19" s="550">
        <v>5</v>
      </c>
      <c r="K19" s="550">
        <v>5</v>
      </c>
      <c r="L19" s="550">
        <v>4</v>
      </c>
      <c r="M19" s="550">
        <v>4</v>
      </c>
      <c r="N19" s="550">
        <v>5</v>
      </c>
      <c r="O19" s="550">
        <v>4</v>
      </c>
      <c r="P19" s="592">
        <f t="shared" si="3"/>
        <v>5</v>
      </c>
      <c r="Q19" s="593">
        <f t="array" ref="Q19">IF(COUNT(H19:O19)=0,"",COUNT(IF(H19:O19=P19,H19:O19,""))/COUNT(H19:O19))</f>
        <v>0.625</v>
      </c>
      <c r="R19" s="594">
        <f t="array" ref="R19">IF(AND(H19:O19=H19:O19,H19:O19="-"),"",STDEV(IF(H19:O19="-","",H19:O19))/AVERAGE(IF(H19:O19="-","",H19:O19+0.000000000000001)))</f>
        <v>0.11190252313659796</v>
      </c>
      <c r="S19" s="595">
        <v>5</v>
      </c>
      <c r="T19" s="595"/>
      <c r="U19" s="596">
        <f t="array" ref="U19">IF(AND(H19:O19=H19:O19,H19:O19="-"),"",AVERAGE(H19:O19))</f>
        <v>4.625</v>
      </c>
      <c r="V19" s="595"/>
      <c r="W19" s="596" t="str">
        <f t="shared" si="2"/>
        <v>NO</v>
      </c>
      <c r="X19" s="597"/>
      <c r="Y19" s="598">
        <v>14</v>
      </c>
      <c r="Z19" s="599">
        <f t="array" ref="Z19">COUNT(IF($P$5:$P$104=$Y19,IF($W$5:$W$104="YES",$P$5:$P$104,""),"" ))</f>
        <v>0</v>
      </c>
      <c r="AB19" s="601"/>
      <c r="AC19" s="550">
        <v>5</v>
      </c>
      <c r="AD19" s="550">
        <v>5</v>
      </c>
      <c r="AE19" s="602">
        <f t="shared" si="1"/>
        <v>0</v>
      </c>
      <c r="AG19" s="611">
        <v>-7</v>
      </c>
      <c r="AH19" s="608">
        <f t="array" ref="AH19">COUNT(IF(AE$5:AE$104=$AG19,AE$5:AE$104,"x"))</f>
        <v>0</v>
      </c>
      <c r="AI19" s="609" t="str">
        <f>IF((AH19+AL19)=0,"-",(0.5*(AH19+AL19)+0.5)+(SUM(AH$12:AH18)+SUM(AL$12:AL18)))</f>
        <v>-</v>
      </c>
      <c r="AK19" s="611">
        <v>7</v>
      </c>
      <c r="AL19" s="608">
        <f t="array" ref="AL19">COUNT(IF(AE$5:AE$104=$AK19,AE$5:AE$104,"x"))</f>
        <v>0</v>
      </c>
      <c r="AM19" s="610" t="str">
        <f>IF((AH19+AL19)=0,"-",(0.5*(AH19+AL19)+0.5)+(SUM(AH$12:AH18)+SUM(AL$12:AL18)))</f>
        <v>-</v>
      </c>
      <c r="AN19" s="603"/>
      <c r="AO19" s="603"/>
      <c r="AP19" s="603"/>
    </row>
    <row r="20" spans="1:71" s="275" customFormat="1" ht="12" customHeight="1">
      <c r="A20" s="553" t="s">
        <v>143</v>
      </c>
      <c r="B20" s="574">
        <v>2016</v>
      </c>
      <c r="C20" s="553" t="s">
        <v>131</v>
      </c>
      <c r="D20" s="550">
        <v>16</v>
      </c>
      <c r="E20" s="553">
        <v>51</v>
      </c>
      <c r="F20" s="553">
        <v>1</v>
      </c>
      <c r="G20" s="574">
        <v>2</v>
      </c>
      <c r="H20" s="553">
        <v>5</v>
      </c>
      <c r="I20" s="553">
        <v>5</v>
      </c>
      <c r="J20" s="553">
        <v>5</v>
      </c>
      <c r="K20" s="553">
        <v>5</v>
      </c>
      <c r="L20" s="553">
        <v>5</v>
      </c>
      <c r="M20" s="553">
        <v>5</v>
      </c>
      <c r="N20" s="553">
        <v>5</v>
      </c>
      <c r="O20" s="553">
        <v>5</v>
      </c>
      <c r="P20" s="575">
        <f t="shared" si="3"/>
        <v>5</v>
      </c>
      <c r="Q20" s="576">
        <f t="array" ref="Q20">IF(COUNT(H20:O20)=0,"",COUNT(IF(H20:O20=P20,H20:O20,""))/COUNT(H20:O20))</f>
        <v>1</v>
      </c>
      <c r="R20" s="503">
        <f t="array" ref="R20">IF(AND(H20:O20=H20:O20,H20:O20="-"),"",STDEV(IF(H20:O20="-","",H20:O20))/AVERAGE(IF(H20:O20="-","",H20:O20+0.000000000000001)))</f>
        <v>0</v>
      </c>
      <c r="S20" s="450"/>
      <c r="T20" s="450"/>
      <c r="U20" s="29">
        <f t="array" ref="U20">IF(AND(H20:O20=H20:O20,H20:O20="-"),"",AVERAGE(H20:O20))</f>
        <v>5</v>
      </c>
      <c r="V20" s="450"/>
      <c r="W20" s="38" t="str">
        <f t="shared" si="2"/>
        <v>YES</v>
      </c>
      <c r="X20" s="475"/>
      <c r="Y20" s="451">
        <v>15</v>
      </c>
      <c r="Z20" s="452">
        <f t="array" ref="Z20">COUNT(IF($P$5:$P$104=$Y20,IF($W$5:$W$104="YES",$P$5:$P$104,""),"" ))</f>
        <v>0</v>
      </c>
      <c r="AB20" s="476"/>
      <c r="AC20" s="542">
        <v>5</v>
      </c>
      <c r="AD20" s="542">
        <v>5</v>
      </c>
      <c r="AE20" s="477">
        <f t="shared" si="1"/>
        <v>0</v>
      </c>
      <c r="AG20" s="60">
        <v>-8</v>
      </c>
      <c r="AH20" s="57">
        <f t="array" ref="AH20">COUNT(IF(AE$5:AE$104=$AG20,AE$5:AE$104,"x"))</f>
        <v>0</v>
      </c>
      <c r="AI20" s="58" t="str">
        <f>IF((AH20+AL20)=0,"-",(0.5*(AH20+AL20)+0.5)+(SUM(AH$12:AH19)+SUM(AL$12:AL19)))</f>
        <v>-</v>
      </c>
      <c r="AK20" s="60">
        <v>8</v>
      </c>
      <c r="AL20" s="57">
        <f t="array" ref="AL20">COUNT(IF(AE$5:AE$104=$AK20,AE$5:AE$104,"x"))</f>
        <v>0</v>
      </c>
      <c r="AM20" s="59" t="str">
        <f>IF((AH20+AL20)=0,"-",(0.5*(AH20+AL20)+0.5)+(SUM(AH$12:AH19)+SUM(AL$12:AL19)))</f>
        <v>-</v>
      </c>
      <c r="AN20" s="478"/>
      <c r="AO20" s="478"/>
      <c r="AP20" s="478"/>
    </row>
    <row r="21" spans="1:71" s="467" customFormat="1" ht="12" customHeight="1">
      <c r="A21" s="553" t="s">
        <v>143</v>
      </c>
      <c r="B21" s="574">
        <v>2016</v>
      </c>
      <c r="C21" s="553" t="s">
        <v>131</v>
      </c>
      <c r="D21" s="550">
        <v>17</v>
      </c>
      <c r="E21" s="553">
        <v>50</v>
      </c>
      <c r="F21" s="553">
        <v>2</v>
      </c>
      <c r="G21" s="574">
        <v>2</v>
      </c>
      <c r="H21" s="553">
        <v>6</v>
      </c>
      <c r="I21" s="553">
        <v>6</v>
      </c>
      <c r="J21" s="553">
        <v>6</v>
      </c>
      <c r="K21" s="553">
        <v>6</v>
      </c>
      <c r="L21" s="553">
        <v>6</v>
      </c>
      <c r="M21" s="553">
        <v>6</v>
      </c>
      <c r="N21" s="553">
        <v>6</v>
      </c>
      <c r="O21" s="553">
        <v>6</v>
      </c>
      <c r="P21" s="575">
        <f t="shared" si="3"/>
        <v>6</v>
      </c>
      <c r="Q21" s="576">
        <f t="array" ref="Q21">IF(COUNT(H21:O21)=0,"",COUNT(IF(H21:O21=P21,H21:O21,""))/COUNT(H21:O21))</f>
        <v>1</v>
      </c>
      <c r="R21" s="503">
        <f t="array" ref="R21">IF(AND(H21:O21=H21:O21,H21:O21="-"),"",STDEV(IF(H21:O21="-","",H21:O21))/AVERAGE(IF(H21:O21="-","",H21:O21+0.000000000000001)))</f>
        <v>0</v>
      </c>
      <c r="S21" s="30"/>
      <c r="T21" s="30"/>
      <c r="U21" s="29">
        <f t="array" ref="U21">IF(AND(H21:O21=H21:O21,H21:O21="-"),"",AVERAGE(H21:O21))</f>
        <v>6</v>
      </c>
      <c r="V21" s="30"/>
      <c r="W21" s="38" t="str">
        <f t="shared" si="2"/>
        <v>YES</v>
      </c>
      <c r="X21" s="472"/>
      <c r="Y21" s="33">
        <v>16</v>
      </c>
      <c r="Z21" s="34">
        <f t="array" ref="Z21">COUNT(IF($P$5:$P$104=$Y21,IF($W$5:$W$104="YES",$P$5:$P$104,""),"" ))</f>
        <v>0</v>
      </c>
      <c r="AA21" s="35"/>
      <c r="AB21" s="464"/>
      <c r="AC21" s="542">
        <v>6</v>
      </c>
      <c r="AD21" s="542">
        <v>6</v>
      </c>
      <c r="AE21" s="473">
        <f t="shared" si="1"/>
        <v>0</v>
      </c>
      <c r="AF21" s="35"/>
      <c r="AG21" s="60">
        <v>-9</v>
      </c>
      <c r="AH21" s="57">
        <f t="array" ref="AH21">COUNT(IF(AE$5:AE$104=$AG21,AE$5:AE$104,"x"))</f>
        <v>0</v>
      </c>
      <c r="AI21" s="58" t="str">
        <f>IF((AH21+AL21)=0,"-",(0.5*(AH21+AL21)+0.5)+(SUM(AH$12:AH20)+SUM(AL$12:AL20)))</f>
        <v>-</v>
      </c>
      <c r="AJ21" s="35"/>
      <c r="AK21" s="60">
        <v>9</v>
      </c>
      <c r="AL21" s="57">
        <f t="array" ref="AL21">COUNT(IF(AE$5:AE$104=$AK21,AE$5:AE$104,"x"))</f>
        <v>0</v>
      </c>
      <c r="AM21" s="59" t="str">
        <f>IF((AH21+AL21)=0,"-",(0.5*(AH21+AL21)+0.5)+(SUM(AH$12:AH20)+SUM(AL$12:AL20)))</f>
        <v>-</v>
      </c>
      <c r="AN21" s="474"/>
      <c r="AO21" s="474"/>
      <c r="AP21" s="474"/>
      <c r="AQ21" s="35"/>
      <c r="AR21" s="35"/>
      <c r="AS21" s="35"/>
      <c r="AT21" s="35"/>
      <c r="AU21" s="35"/>
      <c r="AV21" s="35"/>
      <c r="AW21" s="35"/>
      <c r="AX21" s="35"/>
      <c r="AY21" s="35"/>
      <c r="AZ21" s="35"/>
      <c r="BA21" s="35"/>
      <c r="BB21" s="275"/>
      <c r="BC21" s="275"/>
      <c r="BD21" s="275"/>
      <c r="BE21" s="275"/>
      <c r="BF21" s="275"/>
      <c r="BG21" s="275"/>
      <c r="BH21" s="275"/>
      <c r="BI21" s="275"/>
      <c r="BJ21" s="275"/>
      <c r="BK21" s="275"/>
      <c r="BL21" s="275"/>
      <c r="BM21" s="275"/>
      <c r="BN21" s="275"/>
      <c r="BO21" s="275"/>
      <c r="BP21" s="275"/>
      <c r="BQ21" s="275"/>
      <c r="BR21" s="275"/>
      <c r="BS21" s="275"/>
    </row>
    <row r="22" spans="1:71" s="467" customFormat="1" ht="12" customHeight="1">
      <c r="A22" s="553" t="s">
        <v>143</v>
      </c>
      <c r="B22" s="574">
        <v>2016</v>
      </c>
      <c r="C22" s="553" t="s">
        <v>131</v>
      </c>
      <c r="D22" s="550">
        <v>18</v>
      </c>
      <c r="E22" s="553">
        <v>64</v>
      </c>
      <c r="F22" s="553">
        <v>2</v>
      </c>
      <c r="G22" s="574">
        <v>2</v>
      </c>
      <c r="H22" s="553">
        <v>9</v>
      </c>
      <c r="I22" s="553">
        <v>9</v>
      </c>
      <c r="J22" s="553">
        <v>9</v>
      </c>
      <c r="K22" s="553">
        <v>9</v>
      </c>
      <c r="L22" s="553">
        <v>9</v>
      </c>
      <c r="M22" s="553">
        <v>9</v>
      </c>
      <c r="N22" s="553">
        <v>9</v>
      </c>
      <c r="O22" s="553">
        <v>9</v>
      </c>
      <c r="P22" s="575">
        <f t="shared" si="3"/>
        <v>9</v>
      </c>
      <c r="Q22" s="576">
        <f t="array" ref="Q22">IF(COUNT(H22:O22)=0,"",COUNT(IF(H22:O22=P22,H22:O22,""))/COUNT(H22:O22))</f>
        <v>1</v>
      </c>
      <c r="R22" s="503">
        <f t="array" ref="R22">IF(AND(H22:O22=H22:O22,H22:O22="-"),"",STDEV(IF(H22:O22="-","",H22:O22))/AVERAGE(IF(H22:O22="-","",H22:O22+0.000000000000001)))</f>
        <v>0</v>
      </c>
      <c r="S22" s="30"/>
      <c r="T22" s="30"/>
      <c r="U22" s="29">
        <f t="array" ref="U22">IF(AND(H22:O22=H22:O22,H22:O22="-"),"",AVERAGE(H22:O22))</f>
        <v>9</v>
      </c>
      <c r="V22" s="30"/>
      <c r="W22" s="38" t="str">
        <f t="shared" si="2"/>
        <v>YES</v>
      </c>
      <c r="X22" s="472"/>
      <c r="Y22" s="33">
        <v>17</v>
      </c>
      <c r="Z22" s="34">
        <f t="array" ref="Z22">COUNT(IF($P$5:$P$104=$Y22,IF($W$5:$W$104="YES",$P$5:$P$104,""),"" ))</f>
        <v>0</v>
      </c>
      <c r="AA22" s="35"/>
      <c r="AB22" s="464"/>
      <c r="AC22" s="542">
        <v>9</v>
      </c>
      <c r="AD22" s="542">
        <v>9</v>
      </c>
      <c r="AE22" s="473">
        <f t="shared" si="1"/>
        <v>0</v>
      </c>
      <c r="AF22" s="35"/>
      <c r="AG22" s="61">
        <v>-10</v>
      </c>
      <c r="AH22" s="62">
        <f t="array" ref="AH22">COUNT(IF(AE$5:AE$104=$AG22,AE$5:AE$104,"x"))</f>
        <v>0</v>
      </c>
      <c r="AI22" s="63" t="str">
        <f>IF((AH22+AL22)=0,"-",(0.5*(AH22+AL22)+0.5)+(SUM(AH$12:AH21)+SUM(AL$12:AL21)))</f>
        <v>-</v>
      </c>
      <c r="AJ22" s="35"/>
      <c r="AK22" s="61">
        <v>10</v>
      </c>
      <c r="AL22" s="62">
        <f t="array" ref="AL22">COUNT(IF(AE$5:AE$104=$AK22,AE$5:AE$104,"x"))</f>
        <v>0</v>
      </c>
      <c r="AM22" s="64" t="str">
        <f>IF((AH22+AL22)=0,"-",(0.5*(AH22+AL22)+0.5)+(SUM(AH$12:AH21)+SUM(AL$12:AL21)))</f>
        <v>-</v>
      </c>
      <c r="AN22" s="474"/>
      <c r="AO22" s="474"/>
      <c r="AP22" s="474"/>
      <c r="AQ22" s="35"/>
      <c r="AR22" s="35"/>
      <c r="AS22" s="35"/>
      <c r="AT22" s="35"/>
      <c r="AU22" s="35"/>
      <c r="AV22" s="35"/>
      <c r="AW22" s="35"/>
      <c r="AX22" s="35"/>
      <c r="AY22" s="35"/>
      <c r="AZ22" s="35"/>
      <c r="BA22" s="35"/>
      <c r="BB22" s="275"/>
      <c r="BC22" s="275"/>
      <c r="BD22" s="275"/>
      <c r="BE22" s="275"/>
      <c r="BF22" s="275"/>
      <c r="BG22" s="275"/>
      <c r="BH22" s="275"/>
      <c r="BI22" s="275"/>
      <c r="BJ22" s="275"/>
      <c r="BK22" s="275"/>
      <c r="BL22" s="275"/>
      <c r="BM22" s="275"/>
      <c r="BN22" s="275"/>
      <c r="BO22" s="275"/>
      <c r="BP22" s="275"/>
      <c r="BQ22" s="275"/>
      <c r="BR22" s="275"/>
      <c r="BS22" s="275"/>
    </row>
    <row r="23" spans="1:71" s="467" customFormat="1" ht="12" customHeight="1" thickBot="1">
      <c r="A23" s="553" t="s">
        <v>143</v>
      </c>
      <c r="B23" s="574">
        <v>2016</v>
      </c>
      <c r="C23" s="553" t="s">
        <v>131</v>
      </c>
      <c r="D23" s="615">
        <v>19</v>
      </c>
      <c r="E23" s="577">
        <v>59</v>
      </c>
      <c r="F23" s="577">
        <v>2</v>
      </c>
      <c r="G23" s="574">
        <v>2</v>
      </c>
      <c r="H23" s="577">
        <v>6</v>
      </c>
      <c r="I23" s="577">
        <v>6</v>
      </c>
      <c r="J23" s="577">
        <v>6</v>
      </c>
      <c r="K23" s="577">
        <v>6</v>
      </c>
      <c r="L23" s="577">
        <v>6</v>
      </c>
      <c r="M23" s="577">
        <v>6</v>
      </c>
      <c r="N23" s="577">
        <v>6</v>
      </c>
      <c r="O23" s="577">
        <v>6</v>
      </c>
      <c r="P23" s="575">
        <f t="shared" si="3"/>
        <v>6</v>
      </c>
      <c r="Q23" s="576">
        <f t="array" ref="Q23">IF(COUNT(H23:O23)=0,"",COUNT(IF(H23:O23=P23,H23:O23,""))/COUNT(H23:O23))</f>
        <v>1</v>
      </c>
      <c r="R23" s="503">
        <f t="array" ref="R23">IF(AND(H23:O23=H23:O23,H23:O23="-"),"",STDEV(IF(H23:O23="-","",H23:O23))/AVERAGE(IF(H23:O23="-","",H23:O23+0.000000000000001)))</f>
        <v>0</v>
      </c>
      <c r="S23" s="30"/>
      <c r="T23" s="30"/>
      <c r="U23" s="29">
        <f t="array" ref="U23">IF(AND(H23:O23=H23:O23,H23:O23="-"),"",AVERAGE(H23:O23))</f>
        <v>6</v>
      </c>
      <c r="V23" s="30"/>
      <c r="W23" s="38" t="str">
        <f t="shared" si="2"/>
        <v>YES</v>
      </c>
      <c r="X23" s="472"/>
      <c r="Y23" s="33">
        <v>18</v>
      </c>
      <c r="Z23" s="34">
        <f t="array" ref="Z23">COUNT(IF($P$5:$P$104=$Y23,IF($W$5:$W$104="YES",$P$5:$P$104,""),"" ))</f>
        <v>0</v>
      </c>
      <c r="AA23" s="35"/>
      <c r="AB23" s="464"/>
      <c r="AC23" s="544">
        <v>6</v>
      </c>
      <c r="AD23" s="544">
        <v>6</v>
      </c>
      <c r="AE23" s="473">
        <f t="shared" si="1"/>
        <v>0</v>
      </c>
      <c r="AF23" s="35"/>
      <c r="AG23" s="65"/>
      <c r="AH23" s="66" t="s">
        <v>26</v>
      </c>
      <c r="AI23" s="64">
        <f>SUMPRODUCT(AH13:AH22,AI13:AI22)</f>
        <v>18</v>
      </c>
      <c r="AJ23" s="35"/>
      <c r="AK23" s="65"/>
      <c r="AL23" s="66" t="s">
        <v>27</v>
      </c>
      <c r="AM23" s="64">
        <f>SUMPRODUCT(AL13:AL22,AM13:AM22)</f>
        <v>27</v>
      </c>
      <c r="AN23" s="474"/>
      <c r="AO23" s="474"/>
      <c r="AP23" s="474"/>
      <c r="AQ23" s="35"/>
      <c r="AR23" s="35"/>
      <c r="AS23" s="35"/>
      <c r="AT23" s="35"/>
      <c r="AU23" s="35"/>
      <c r="AV23" s="35"/>
      <c r="AW23" s="35"/>
      <c r="AX23" s="35"/>
      <c r="AY23" s="35"/>
      <c r="AZ23" s="35"/>
      <c r="BA23" s="35"/>
      <c r="BB23" s="275"/>
      <c r="BC23" s="275"/>
      <c r="BD23" s="275"/>
      <c r="BE23" s="275"/>
      <c r="BF23" s="275"/>
      <c r="BG23" s="275"/>
      <c r="BH23" s="275"/>
      <c r="BI23" s="275"/>
      <c r="BJ23" s="275"/>
      <c r="BK23" s="275"/>
      <c r="BL23" s="275"/>
      <c r="BM23" s="275"/>
      <c r="BN23" s="275"/>
      <c r="BO23" s="275"/>
      <c r="BP23" s="275"/>
      <c r="BQ23" s="275"/>
      <c r="BR23" s="275"/>
      <c r="BS23" s="275"/>
    </row>
    <row r="24" spans="1:71" s="467" customFormat="1" ht="12" customHeight="1">
      <c r="A24" s="552" t="s">
        <v>132</v>
      </c>
      <c r="B24" s="574">
        <v>2016</v>
      </c>
      <c r="C24" s="552" t="s">
        <v>132</v>
      </c>
      <c r="D24" s="551">
        <v>20</v>
      </c>
      <c r="E24" s="552">
        <v>74</v>
      </c>
      <c r="F24" s="552">
        <v>1</v>
      </c>
      <c r="G24" s="574">
        <v>4</v>
      </c>
      <c r="H24" s="552">
        <v>6</v>
      </c>
      <c r="I24" s="552">
        <v>6</v>
      </c>
      <c r="J24" s="552">
        <v>6</v>
      </c>
      <c r="K24" s="552">
        <v>6</v>
      </c>
      <c r="L24" s="552">
        <v>6</v>
      </c>
      <c r="M24" s="552">
        <v>6</v>
      </c>
      <c r="N24" s="552">
        <v>6</v>
      </c>
      <c r="O24" s="552">
        <v>6</v>
      </c>
      <c r="P24" s="575">
        <f t="shared" si="3"/>
        <v>6</v>
      </c>
      <c r="Q24" s="576">
        <f t="array" ref="Q24">IF(COUNT(H24:O24)=0,"",COUNT(IF(H24:O24=P24,H24:O24,""))/COUNT(H24:O24))</f>
        <v>1</v>
      </c>
      <c r="R24" s="503">
        <f t="array" ref="R24">IF(AND(H24:O24=H24:O24,H24:O24="-"),"",STDEV(IF(H24:O24="-","",H24:O24))/AVERAGE(IF(H24:O24="-","",H24:O24+0.000000000000001)))</f>
        <v>0</v>
      </c>
      <c r="S24" s="30"/>
      <c r="T24" s="30"/>
      <c r="U24" s="29">
        <f t="array" ref="U24">IF(AND(H24:O24=H24:O24,H24:O24="-"),"",AVERAGE(H24:O24))</f>
        <v>6</v>
      </c>
      <c r="V24" s="30"/>
      <c r="W24" s="38" t="str">
        <f t="shared" si="2"/>
        <v>YES</v>
      </c>
      <c r="X24" s="472"/>
      <c r="Y24" s="33">
        <v>19</v>
      </c>
      <c r="Z24" s="34">
        <f t="array" ref="Z24">COUNT(IF($P$5:$P$104=$Y24,IF($W$5:$W$104="YES",$P$5:$P$104,""),"" ))</f>
        <v>0</v>
      </c>
      <c r="AA24" s="35"/>
      <c r="AB24" s="464"/>
      <c r="AC24" s="545">
        <v>6</v>
      </c>
      <c r="AD24" s="545">
        <v>6</v>
      </c>
      <c r="AE24" s="473">
        <f t="shared" si="1"/>
        <v>0</v>
      </c>
      <c r="AF24" s="35"/>
      <c r="AG24" s="48"/>
      <c r="AH24" s="48"/>
      <c r="AI24" s="48"/>
      <c r="AJ24" s="35"/>
      <c r="AK24" s="35"/>
      <c r="AL24" s="35"/>
      <c r="AM24" s="35"/>
      <c r="AN24" s="479"/>
      <c r="AO24" s="479"/>
      <c r="AP24" s="479"/>
      <c r="AQ24" s="35"/>
      <c r="AR24" s="35"/>
      <c r="AS24" s="35"/>
      <c r="AT24" s="35"/>
      <c r="AU24" s="35"/>
      <c r="AV24" s="35"/>
      <c r="AW24" s="35"/>
      <c r="AX24" s="35"/>
      <c r="AY24" s="35"/>
      <c r="AZ24" s="35"/>
      <c r="BA24" s="35"/>
      <c r="BB24" s="275"/>
      <c r="BC24" s="275"/>
      <c r="BD24" s="275"/>
      <c r="BE24" s="275"/>
      <c r="BF24" s="275"/>
      <c r="BG24" s="275"/>
      <c r="BH24" s="275"/>
      <c r="BI24" s="275"/>
      <c r="BJ24" s="275"/>
      <c r="BK24" s="275"/>
      <c r="BL24" s="275"/>
      <c r="BM24" s="275"/>
      <c r="BN24" s="275"/>
      <c r="BO24" s="275"/>
      <c r="BP24" s="275"/>
      <c r="BQ24" s="275"/>
      <c r="BR24" s="275"/>
      <c r="BS24" s="275"/>
    </row>
    <row r="25" spans="1:71" s="467" customFormat="1" ht="12" customHeight="1">
      <c r="A25" s="552" t="s">
        <v>132</v>
      </c>
      <c r="B25" s="574">
        <v>2016</v>
      </c>
      <c r="C25" s="552" t="s">
        <v>132</v>
      </c>
      <c r="D25" s="550">
        <v>21</v>
      </c>
      <c r="E25" s="553">
        <v>70</v>
      </c>
      <c r="F25" s="553">
        <v>1</v>
      </c>
      <c r="G25" s="574">
        <v>4</v>
      </c>
      <c r="H25" s="553">
        <v>5</v>
      </c>
      <c r="I25" s="553">
        <v>5</v>
      </c>
      <c r="J25" s="553">
        <v>5</v>
      </c>
      <c r="K25" s="553">
        <v>5</v>
      </c>
      <c r="L25" s="553">
        <v>5</v>
      </c>
      <c r="M25" s="553">
        <v>5</v>
      </c>
      <c r="N25" s="553">
        <v>5</v>
      </c>
      <c r="O25" s="553">
        <v>5</v>
      </c>
      <c r="P25" s="575">
        <f t="shared" si="3"/>
        <v>5</v>
      </c>
      <c r="Q25" s="576">
        <f t="array" ref="Q25">IF(COUNT(H25:O25)=0,"",COUNT(IF(H25:O25=P25,H25:O25,""))/COUNT(H25:O25))</f>
        <v>1</v>
      </c>
      <c r="R25" s="503">
        <f t="array" ref="R25">IF(AND(H25:O25=H25:O25,H25:O25="-"),"",STDEV(IF(H25:O25="-","",H25:O25))/AVERAGE(IF(H25:O25="-","",H25:O25+0.000000000000001)))</f>
        <v>0</v>
      </c>
      <c r="S25" s="30"/>
      <c r="T25" s="30"/>
      <c r="U25" s="29">
        <f t="array" ref="U25">IF(AND(H25:O25=H25:O25,H25:O25="-"),"",AVERAGE(H25:O25))</f>
        <v>5</v>
      </c>
      <c r="V25" s="30"/>
      <c r="W25" s="38" t="str">
        <f t="shared" si="2"/>
        <v>YES</v>
      </c>
      <c r="X25" s="480"/>
      <c r="Y25" s="69">
        <v>20</v>
      </c>
      <c r="Z25" s="70">
        <f t="array" ref="Z25">COUNT(IF($P$5:$P$104=$Y25,IF($W$5:$W$104="YES",$P$5:$P$104,""),"" ))</f>
        <v>0</v>
      </c>
      <c r="AA25" s="35"/>
      <c r="AB25" s="464"/>
      <c r="AC25" s="542">
        <v>5</v>
      </c>
      <c r="AD25" s="542">
        <v>5</v>
      </c>
      <c r="AE25" s="473">
        <f t="shared" si="1"/>
        <v>0</v>
      </c>
      <c r="AF25" s="35"/>
      <c r="AG25" s="48"/>
      <c r="AH25" s="48"/>
      <c r="AI25" s="48"/>
      <c r="AJ25" s="35"/>
      <c r="AK25" s="35"/>
      <c r="AL25" s="35"/>
      <c r="AM25" s="35"/>
      <c r="AN25" s="35"/>
      <c r="AO25" s="35"/>
      <c r="AP25" s="35"/>
      <c r="AQ25" s="35"/>
      <c r="AR25" s="35"/>
      <c r="AS25" s="35"/>
      <c r="AT25" s="35"/>
      <c r="AU25" s="35"/>
      <c r="AV25" s="35"/>
      <c r="AW25" s="35"/>
      <c r="AX25" s="35"/>
      <c r="AY25" s="35"/>
      <c r="AZ25" s="35"/>
      <c r="BA25" s="35"/>
      <c r="BB25" s="275"/>
      <c r="BC25" s="275"/>
      <c r="BD25" s="275"/>
      <c r="BE25" s="275"/>
      <c r="BF25" s="275"/>
      <c r="BG25" s="275"/>
      <c r="BH25" s="275"/>
      <c r="BI25" s="275"/>
      <c r="BJ25" s="275"/>
      <c r="BK25" s="275"/>
      <c r="BL25" s="275"/>
      <c r="BM25" s="275"/>
      <c r="BN25" s="275"/>
      <c r="BO25" s="275"/>
      <c r="BP25" s="275"/>
      <c r="BQ25" s="275"/>
      <c r="BR25" s="275"/>
      <c r="BS25" s="275"/>
    </row>
    <row r="26" spans="1:71" s="467" customFormat="1" ht="12" customHeight="1">
      <c r="A26" s="552" t="s">
        <v>132</v>
      </c>
      <c r="B26" s="574">
        <v>2016</v>
      </c>
      <c r="C26" s="552" t="s">
        <v>132</v>
      </c>
      <c r="D26" s="550">
        <v>22</v>
      </c>
      <c r="E26" s="553">
        <v>71</v>
      </c>
      <c r="F26" s="553">
        <v>1</v>
      </c>
      <c r="G26" s="574">
        <v>4</v>
      </c>
      <c r="H26" s="553">
        <v>9</v>
      </c>
      <c r="I26" s="553">
        <v>9</v>
      </c>
      <c r="J26" s="553">
        <v>9</v>
      </c>
      <c r="K26" s="553">
        <v>9</v>
      </c>
      <c r="L26" s="553">
        <v>9</v>
      </c>
      <c r="M26" s="553">
        <v>10</v>
      </c>
      <c r="N26" s="553">
        <v>10</v>
      </c>
      <c r="O26" s="553">
        <v>9</v>
      </c>
      <c r="P26" s="575">
        <f t="shared" si="3"/>
        <v>9</v>
      </c>
      <c r="Q26" s="576">
        <f t="array" ref="Q26">IF(COUNT(H26:O26)=0,"",COUNT(IF(H26:O26=P26,H26:O26,""))/COUNT(H26:O26))</f>
        <v>0.75</v>
      </c>
      <c r="R26" s="503">
        <f t="array" ref="R26">IF(AND(H26:O26=H26:O26,H26:O26="-"),"",STDEV(IF(H26:O26="-","",H26:O26))/AVERAGE(IF(H26:O26="-","",H26:O26+0.000000000000001)))</f>
        <v>5.00443297174352E-2</v>
      </c>
      <c r="S26" s="30"/>
      <c r="T26" s="30"/>
      <c r="U26" s="29">
        <f t="array" ref="U26">IF(AND(H26:O26=H26:O26,H26:O26="-"),"",AVERAGE(H26:O26))</f>
        <v>9.25</v>
      </c>
      <c r="V26" s="30"/>
      <c r="W26" s="38" t="str">
        <f t="shared" si="2"/>
        <v>NO</v>
      </c>
      <c r="X26" s="481"/>
      <c r="Y26" s="482"/>
      <c r="Z26" s="72">
        <f>SUM(Z5:Z25)</f>
        <v>63</v>
      </c>
      <c r="AA26" s="35"/>
      <c r="AB26" s="464"/>
      <c r="AC26" s="542">
        <v>9</v>
      </c>
      <c r="AD26" s="542">
        <v>9</v>
      </c>
      <c r="AE26" s="473">
        <f t="shared" si="1"/>
        <v>0</v>
      </c>
      <c r="AF26" s="35"/>
      <c r="AG26" s="48"/>
      <c r="AH26" s="483"/>
      <c r="AI26" s="484"/>
      <c r="AJ26" s="35"/>
      <c r="AK26" s="35"/>
      <c r="AL26" s="35"/>
      <c r="AM26" s="35"/>
      <c r="AN26" s="35"/>
      <c r="AO26" s="35"/>
      <c r="AP26" s="35"/>
      <c r="AQ26" s="35"/>
      <c r="AR26" s="35"/>
      <c r="AS26" s="35"/>
      <c r="AT26" s="35"/>
      <c r="AU26" s="35"/>
      <c r="AV26" s="35"/>
      <c r="AW26" s="35"/>
      <c r="AX26" s="35"/>
      <c r="AY26" s="35"/>
      <c r="AZ26" s="35"/>
      <c r="BA26" s="35"/>
      <c r="BB26" s="275"/>
      <c r="BC26" s="275"/>
      <c r="BD26" s="275"/>
      <c r="BE26" s="275"/>
      <c r="BF26" s="275"/>
      <c r="BG26" s="275"/>
      <c r="BH26" s="275"/>
      <c r="BI26" s="275"/>
      <c r="BJ26" s="275"/>
      <c r="BK26" s="275"/>
      <c r="BL26" s="275"/>
      <c r="BM26" s="275"/>
      <c r="BN26" s="275"/>
      <c r="BO26" s="275"/>
      <c r="BP26" s="275"/>
      <c r="BQ26" s="275"/>
      <c r="BR26" s="275"/>
      <c r="BS26" s="275"/>
    </row>
    <row r="27" spans="1:71" s="467" customFormat="1" ht="12" customHeight="1">
      <c r="A27" s="552" t="s">
        <v>132</v>
      </c>
      <c r="B27" s="574">
        <v>2016</v>
      </c>
      <c r="C27" s="552" t="s">
        <v>132</v>
      </c>
      <c r="D27" s="550">
        <v>23</v>
      </c>
      <c r="E27" s="553">
        <v>88</v>
      </c>
      <c r="F27" s="553">
        <v>2</v>
      </c>
      <c r="G27" s="574">
        <v>4</v>
      </c>
      <c r="H27" s="553">
        <v>9</v>
      </c>
      <c r="I27" s="553">
        <v>8</v>
      </c>
      <c r="J27" s="553">
        <v>9</v>
      </c>
      <c r="K27" s="553">
        <v>8</v>
      </c>
      <c r="L27" s="553">
        <v>8</v>
      </c>
      <c r="M27" s="553">
        <v>9</v>
      </c>
      <c r="N27" s="553">
        <v>8</v>
      </c>
      <c r="O27" s="553">
        <v>8</v>
      </c>
      <c r="P27" s="575">
        <f t="shared" si="3"/>
        <v>8</v>
      </c>
      <c r="Q27" s="576">
        <f t="array" ref="Q27">IF(COUNT(H27:O27)=0,"",COUNT(IF(H27:O27=P27,H27:O27,""))/COUNT(H27:O27))</f>
        <v>0.625</v>
      </c>
      <c r="R27" s="503">
        <f t="array" ref="R27">IF(AND(H27:O27=H27:O27,H27:O27="-"),"",STDEV(IF(H27:O27="-","",H27:O27))/AVERAGE(IF(H27:O27="-","",H27:O27+0.000000000000001)))</f>
        <v>6.1796915762001858E-2</v>
      </c>
      <c r="S27" s="30"/>
      <c r="T27" s="30"/>
      <c r="U27" s="29">
        <f t="array" ref="U27">IF(AND(H27:O27=H27:O27,H27:O27="-"),"",AVERAGE(H27:O27))</f>
        <v>8.375</v>
      </c>
      <c r="V27" s="30"/>
      <c r="W27" s="38" t="str">
        <f t="shared" si="2"/>
        <v>NO</v>
      </c>
      <c r="X27" s="35"/>
      <c r="Y27" s="35"/>
      <c r="Z27" s="35"/>
      <c r="AA27" s="35"/>
      <c r="AB27" s="464"/>
      <c r="AC27" s="542">
        <v>9</v>
      </c>
      <c r="AD27" s="542">
        <v>8</v>
      </c>
      <c r="AE27" s="473">
        <f t="shared" si="1"/>
        <v>1</v>
      </c>
      <c r="AF27" s="35"/>
      <c r="AG27" s="48"/>
      <c r="AH27" s="483"/>
      <c r="AI27" s="484"/>
      <c r="AJ27" s="35"/>
      <c r="AK27" s="35"/>
      <c r="AL27" s="35"/>
      <c r="AM27" s="35"/>
      <c r="AN27" s="35"/>
      <c r="AO27" s="35"/>
      <c r="AP27" s="35"/>
      <c r="AQ27" s="35"/>
      <c r="AR27" s="35"/>
      <c r="AS27" s="35"/>
      <c r="AT27" s="35"/>
      <c r="AU27" s="35"/>
      <c r="AV27" s="35"/>
      <c r="AW27" s="35"/>
      <c r="AX27" s="35"/>
      <c r="AY27" s="35"/>
      <c r="AZ27" s="35"/>
      <c r="BA27" s="35"/>
      <c r="BB27" s="275"/>
      <c r="BC27" s="275"/>
      <c r="BD27" s="275"/>
      <c r="BE27" s="275"/>
      <c r="BF27" s="275"/>
      <c r="BG27" s="275"/>
      <c r="BH27" s="275"/>
      <c r="BI27" s="275"/>
      <c r="BJ27" s="275"/>
      <c r="BK27" s="275"/>
      <c r="BL27" s="275"/>
      <c r="BM27" s="275"/>
      <c r="BN27" s="275"/>
      <c r="BO27" s="275"/>
      <c r="BP27" s="275"/>
      <c r="BQ27" s="275"/>
      <c r="BR27" s="275"/>
      <c r="BS27" s="275"/>
    </row>
    <row r="28" spans="1:71" s="467" customFormat="1" ht="12" customHeight="1">
      <c r="A28" s="552" t="s">
        <v>132</v>
      </c>
      <c r="B28" s="574">
        <v>2016</v>
      </c>
      <c r="C28" s="552" t="s">
        <v>132</v>
      </c>
      <c r="D28" s="550">
        <v>24</v>
      </c>
      <c r="E28" s="553">
        <v>84</v>
      </c>
      <c r="F28" s="553">
        <v>1</v>
      </c>
      <c r="G28" s="574">
        <v>4</v>
      </c>
      <c r="H28" s="553">
        <v>5</v>
      </c>
      <c r="I28" s="553">
        <v>9</v>
      </c>
      <c r="J28" s="553">
        <v>9</v>
      </c>
      <c r="K28" s="553">
        <v>9</v>
      </c>
      <c r="L28" s="553">
        <v>9</v>
      </c>
      <c r="M28" s="553">
        <v>9</v>
      </c>
      <c r="N28" s="553">
        <v>9</v>
      </c>
      <c r="O28" s="553">
        <v>9</v>
      </c>
      <c r="P28" s="575">
        <f t="shared" si="3"/>
        <v>9</v>
      </c>
      <c r="Q28" s="576">
        <f t="array" ref="Q28">IF(COUNT(H28:O28)=0,"",COUNT(IF(H28:O28=P28,H28:O28,""))/COUNT(H28:O28))</f>
        <v>0.875</v>
      </c>
      <c r="R28" s="503">
        <f t="array" ref="R28">IF(AND(H28:O28=H28:O28,H28:O28="-"),"",STDEV(IF(H28:O28="-","",H28:O28))/AVERAGE(IF(H28:O28="-","",H28:O28+0.000000000000001)))</f>
        <v>0.16637806616154058</v>
      </c>
      <c r="S28" s="30"/>
      <c r="T28" s="30"/>
      <c r="U28" s="29">
        <f t="array" ref="U28">IF(AND(H28:O28=H28:O28,H28:O28="-"),"",AVERAGE(H28:O28))</f>
        <v>8.5</v>
      </c>
      <c r="V28" s="30"/>
      <c r="W28" s="38" t="str">
        <f t="shared" si="2"/>
        <v>YES</v>
      </c>
      <c r="X28" s="35"/>
      <c r="Y28" s="35"/>
      <c r="Z28" s="35"/>
      <c r="AA28" s="35"/>
      <c r="AB28" s="464"/>
      <c r="AC28" s="550">
        <v>5</v>
      </c>
      <c r="AD28" s="550">
        <v>9</v>
      </c>
      <c r="AE28" s="473">
        <f t="shared" si="1"/>
        <v>-4</v>
      </c>
      <c r="AF28" s="35"/>
      <c r="AG28" s="48"/>
      <c r="AH28" s="48"/>
      <c r="AI28" s="48"/>
      <c r="AJ28" s="35"/>
      <c r="AK28" s="35"/>
      <c r="AL28" s="35"/>
      <c r="AM28" s="35"/>
      <c r="AN28" s="35"/>
      <c r="AO28" s="35"/>
      <c r="AP28" s="35"/>
      <c r="AQ28" s="35"/>
      <c r="AR28" s="35"/>
      <c r="AS28" s="35"/>
      <c r="AT28" s="35"/>
      <c r="AU28" s="35"/>
      <c r="AV28" s="35"/>
      <c r="AW28" s="35"/>
      <c r="AX28" s="35"/>
      <c r="AY28" s="35"/>
      <c r="AZ28" s="35"/>
      <c r="BA28" s="35"/>
      <c r="BB28" s="275"/>
      <c r="BC28" s="275"/>
      <c r="BD28" s="275"/>
      <c r="BE28" s="275"/>
      <c r="BF28" s="275"/>
      <c r="BG28" s="275"/>
      <c r="BH28" s="275"/>
      <c r="BI28" s="275"/>
      <c r="BJ28" s="275"/>
      <c r="BK28" s="275"/>
      <c r="BL28" s="275"/>
      <c r="BM28" s="275"/>
      <c r="BN28" s="275"/>
      <c r="BO28" s="275"/>
      <c r="BP28" s="275"/>
      <c r="BQ28" s="275"/>
      <c r="BR28" s="275"/>
      <c r="BS28" s="275"/>
    </row>
    <row r="29" spans="1:71" s="467" customFormat="1" ht="12" customHeight="1">
      <c r="A29" s="552" t="s">
        <v>132</v>
      </c>
      <c r="B29" s="574">
        <v>2016</v>
      </c>
      <c r="C29" s="552" t="s">
        <v>132</v>
      </c>
      <c r="D29" s="550">
        <v>25</v>
      </c>
      <c r="E29" s="553">
        <v>76</v>
      </c>
      <c r="F29" s="553">
        <v>2</v>
      </c>
      <c r="G29" s="574">
        <v>4</v>
      </c>
      <c r="H29" s="553">
        <v>6</v>
      </c>
      <c r="I29" s="553">
        <v>6</v>
      </c>
      <c r="J29" s="553">
        <v>6</v>
      </c>
      <c r="K29" s="553">
        <v>6</v>
      </c>
      <c r="L29" s="553">
        <v>6</v>
      </c>
      <c r="M29" s="553">
        <v>6</v>
      </c>
      <c r="N29" s="553">
        <v>6</v>
      </c>
      <c r="O29" s="553">
        <v>6</v>
      </c>
      <c r="P29" s="575">
        <f t="shared" si="3"/>
        <v>6</v>
      </c>
      <c r="Q29" s="576">
        <f t="array" ref="Q29">IF(COUNT(H29:O29)=0,"",COUNT(IF(H29:O29=P29,H29:O29,""))/COUNT(H29:O29))</f>
        <v>1</v>
      </c>
      <c r="R29" s="503">
        <f t="array" ref="R29">IF(AND(H29:O29=H29:O29,H29:O29="-"),"",STDEV(IF(H29:O29="-","",H29:O29))/AVERAGE(IF(H29:O29="-","",H29:O29+0.000000000000001)))</f>
        <v>0</v>
      </c>
      <c r="S29" s="30"/>
      <c r="T29" s="30"/>
      <c r="U29" s="29">
        <f t="array" ref="U29">IF(AND(H29:O29=H29:O29,H29:O29="-"),"",AVERAGE(H29:O29))</f>
        <v>6</v>
      </c>
      <c r="V29" s="30"/>
      <c r="W29" s="38" t="str">
        <f t="shared" ref="W29:W88" si="4">IF(Q29="","",IF(Q29&gt;=80%,"YES","NO"))</f>
        <v>YES</v>
      </c>
      <c r="X29" s="35"/>
      <c r="Y29" s="35"/>
      <c r="Z29" s="35"/>
      <c r="AA29" s="35"/>
      <c r="AB29" s="464"/>
      <c r="AC29" s="542">
        <v>6</v>
      </c>
      <c r="AD29" s="542">
        <v>6</v>
      </c>
      <c r="AE29" s="473">
        <f t="shared" ref="AE29:AE82" si="5">IF(OR(AC29="-",AD29="-"),"",AC29-AD29)</f>
        <v>0</v>
      </c>
      <c r="AF29" s="35"/>
      <c r="AG29" s="48"/>
      <c r="AH29" s="48"/>
      <c r="AI29" s="48"/>
      <c r="AJ29" s="35"/>
      <c r="AK29" s="35"/>
      <c r="AL29" s="35"/>
      <c r="AM29" s="35"/>
      <c r="AN29" s="35"/>
      <c r="AO29" s="35"/>
      <c r="AP29" s="35"/>
      <c r="AQ29" s="35"/>
      <c r="AR29" s="35"/>
      <c r="AS29" s="35"/>
      <c r="AT29" s="35"/>
      <c r="AU29" s="35"/>
      <c r="AV29" s="35"/>
      <c r="AW29" s="35"/>
      <c r="AX29" s="35"/>
      <c r="AY29" s="35"/>
      <c r="AZ29" s="35"/>
      <c r="BA29" s="35"/>
      <c r="BB29" s="275"/>
      <c r="BC29" s="275"/>
      <c r="BD29" s="275"/>
      <c r="BE29" s="275"/>
      <c r="BF29" s="275"/>
      <c r="BG29" s="275"/>
      <c r="BH29" s="275"/>
      <c r="BI29" s="275"/>
      <c r="BJ29" s="275"/>
      <c r="BK29" s="275"/>
      <c r="BL29" s="275"/>
      <c r="BM29" s="275"/>
      <c r="BN29" s="275"/>
      <c r="BO29" s="275"/>
      <c r="BP29" s="275"/>
      <c r="BQ29" s="275"/>
      <c r="BR29" s="275"/>
      <c r="BS29" s="275"/>
    </row>
    <row r="30" spans="1:71" s="467" customFormat="1" ht="12" customHeight="1">
      <c r="A30" s="552" t="s">
        <v>132</v>
      </c>
      <c r="B30" s="574">
        <v>2016</v>
      </c>
      <c r="C30" s="552" t="s">
        <v>132</v>
      </c>
      <c r="D30" s="550">
        <v>26</v>
      </c>
      <c r="E30" s="553">
        <v>70</v>
      </c>
      <c r="F30" s="553">
        <v>1</v>
      </c>
      <c r="G30" s="574">
        <v>4</v>
      </c>
      <c r="H30" s="553">
        <v>6</v>
      </c>
      <c r="I30" s="553">
        <v>6</v>
      </c>
      <c r="J30" s="553">
        <v>6</v>
      </c>
      <c r="K30" s="553">
        <v>6</v>
      </c>
      <c r="L30" s="553">
        <v>6</v>
      </c>
      <c r="M30" s="553">
        <v>6</v>
      </c>
      <c r="N30" s="553">
        <v>6</v>
      </c>
      <c r="O30" s="553">
        <v>6</v>
      </c>
      <c r="P30" s="575">
        <f t="shared" si="3"/>
        <v>6</v>
      </c>
      <c r="Q30" s="576">
        <f t="array" ref="Q30">IF(COUNT(H30:O30)=0,"",COUNT(IF(H30:O30=P30,H30:O30,""))/COUNT(H30:O30))</f>
        <v>1</v>
      </c>
      <c r="R30" s="503">
        <f t="array" ref="R30">IF(AND(H30:O30=H30:O30,H30:O30="-"),"",STDEV(IF(H30:O30="-","",H30:O30))/AVERAGE(IF(H30:O30="-","",H30:O30+0.000000000000001)))</f>
        <v>0</v>
      </c>
      <c r="S30" s="30"/>
      <c r="T30" s="30"/>
      <c r="U30" s="29">
        <f t="array" ref="U30">IF(AND(H30:O30=H30:O30,H30:O30="-"),"",AVERAGE(H30:O30))</f>
        <v>6</v>
      </c>
      <c r="V30" s="30"/>
      <c r="W30" s="38" t="str">
        <f t="shared" si="4"/>
        <v>YES</v>
      </c>
      <c r="X30" s="35"/>
      <c r="Y30" s="35"/>
      <c r="Z30" s="35"/>
      <c r="AA30" s="35"/>
      <c r="AB30" s="464"/>
      <c r="AC30" s="542">
        <v>6</v>
      </c>
      <c r="AD30" s="542">
        <v>6</v>
      </c>
      <c r="AE30" s="473">
        <f t="shared" si="5"/>
        <v>0</v>
      </c>
      <c r="AF30" s="35"/>
      <c r="AG30" s="48"/>
      <c r="AH30" s="48"/>
      <c r="AI30" s="48"/>
      <c r="AJ30" s="35"/>
      <c r="AK30" s="35"/>
      <c r="AL30" s="35"/>
      <c r="AM30" s="35"/>
      <c r="AN30" s="35"/>
      <c r="AO30" s="35"/>
      <c r="AP30" s="35"/>
      <c r="AQ30" s="35"/>
      <c r="AR30" s="35"/>
      <c r="AS30" s="35"/>
      <c r="AT30" s="35"/>
      <c r="AU30" s="35"/>
      <c r="AV30" s="35"/>
      <c r="AW30" s="35"/>
      <c r="AX30" s="35"/>
      <c r="AY30" s="35"/>
      <c r="AZ30" s="35"/>
      <c r="BA30" s="35"/>
      <c r="BB30" s="275"/>
      <c r="BC30" s="275"/>
      <c r="BD30" s="275"/>
      <c r="BE30" s="275"/>
      <c r="BF30" s="275"/>
      <c r="BG30" s="275"/>
      <c r="BH30" s="275"/>
      <c r="BI30" s="275"/>
      <c r="BJ30" s="275"/>
      <c r="BK30" s="275"/>
      <c r="BL30" s="275"/>
      <c r="BM30" s="275"/>
      <c r="BN30" s="275"/>
      <c r="BO30" s="275"/>
      <c r="BP30" s="275"/>
      <c r="BQ30" s="275"/>
      <c r="BR30" s="275"/>
      <c r="BS30" s="275"/>
    </row>
    <row r="31" spans="1:71" s="467" customFormat="1" ht="12" customHeight="1">
      <c r="A31" s="552" t="s">
        <v>132</v>
      </c>
      <c r="B31" s="574">
        <v>2016</v>
      </c>
      <c r="C31" s="552" t="s">
        <v>132</v>
      </c>
      <c r="D31" s="550">
        <v>27</v>
      </c>
      <c r="E31" s="553">
        <v>67</v>
      </c>
      <c r="F31" s="553">
        <v>2</v>
      </c>
      <c r="G31" s="574">
        <v>4</v>
      </c>
      <c r="H31" s="553">
        <v>5</v>
      </c>
      <c r="I31" s="553">
        <v>5</v>
      </c>
      <c r="J31" s="553">
        <v>5</v>
      </c>
      <c r="K31" s="553">
        <v>5</v>
      </c>
      <c r="L31" s="553">
        <v>5</v>
      </c>
      <c r="M31" s="553">
        <v>5</v>
      </c>
      <c r="N31" s="553">
        <v>5</v>
      </c>
      <c r="O31" s="553">
        <v>5</v>
      </c>
      <c r="P31" s="575">
        <f t="shared" si="3"/>
        <v>5</v>
      </c>
      <c r="Q31" s="576">
        <f t="array" ref="Q31">IF(COUNT(H31:O31)=0,"",COUNT(IF(H31:O31=P31,H31:O31,""))/COUNT(H31:O31))</f>
        <v>1</v>
      </c>
      <c r="R31" s="503">
        <f t="array" ref="R31">IF(AND(H31:O31=H31:O31,H31:O31="-"),"",STDEV(IF(H31:O31="-","",H31:O31))/AVERAGE(IF(H31:O31="-","",H31:O31+0.000000000000001)))</f>
        <v>0</v>
      </c>
      <c r="S31" s="30"/>
      <c r="T31" s="30"/>
      <c r="U31" s="29">
        <f t="array" ref="U31">IF(AND(H31:O31=H31:O31,H31:O31="-"),"",AVERAGE(H31:O31))</f>
        <v>5</v>
      </c>
      <c r="V31" s="30"/>
      <c r="W31" s="38" t="str">
        <f t="shared" si="4"/>
        <v>YES</v>
      </c>
      <c r="X31" s="35"/>
      <c r="Y31" s="35"/>
      <c r="Z31" s="35"/>
      <c r="AA31" s="35"/>
      <c r="AB31" s="464"/>
      <c r="AC31" s="542">
        <v>5</v>
      </c>
      <c r="AD31" s="542">
        <v>5</v>
      </c>
      <c r="AE31" s="473">
        <f t="shared" si="5"/>
        <v>0</v>
      </c>
      <c r="AF31" s="35"/>
      <c r="AG31" s="48"/>
      <c r="AH31" s="48"/>
      <c r="AI31" s="48"/>
      <c r="AJ31" s="35"/>
      <c r="AK31" s="35"/>
      <c r="AL31" s="35"/>
      <c r="AM31" s="35"/>
      <c r="AN31" s="35"/>
      <c r="AO31" s="35"/>
      <c r="AP31" s="35"/>
      <c r="AQ31" s="35"/>
      <c r="AR31" s="35"/>
      <c r="AS31" s="35"/>
      <c r="AT31" s="35"/>
      <c r="AU31" s="35"/>
      <c r="AV31" s="35"/>
      <c r="AW31" s="35"/>
      <c r="AX31" s="35"/>
      <c r="AY31" s="35"/>
      <c r="AZ31" s="35"/>
      <c r="BA31" s="35"/>
      <c r="BB31" s="275"/>
      <c r="BC31" s="275"/>
      <c r="BD31" s="275"/>
      <c r="BE31" s="275"/>
      <c r="BF31" s="275"/>
      <c r="BG31" s="275"/>
      <c r="BH31" s="275"/>
      <c r="BI31" s="275"/>
      <c r="BJ31" s="275"/>
      <c r="BK31" s="275"/>
      <c r="BL31" s="275"/>
      <c r="BM31" s="275"/>
      <c r="BN31" s="275"/>
      <c r="BO31" s="275"/>
      <c r="BP31" s="275"/>
      <c r="BQ31" s="275"/>
      <c r="BR31" s="275"/>
      <c r="BS31" s="275"/>
    </row>
    <row r="32" spans="1:71" s="467" customFormat="1" ht="12" customHeight="1">
      <c r="A32" s="552" t="s">
        <v>132</v>
      </c>
      <c r="B32" s="574">
        <v>2016</v>
      </c>
      <c r="C32" s="552" t="s">
        <v>132</v>
      </c>
      <c r="D32" s="550">
        <v>28</v>
      </c>
      <c r="E32" s="553">
        <v>85</v>
      </c>
      <c r="F32" s="553">
        <v>2</v>
      </c>
      <c r="G32" s="574">
        <v>4</v>
      </c>
      <c r="H32" s="553">
        <v>11</v>
      </c>
      <c r="I32" s="553">
        <v>11</v>
      </c>
      <c r="J32" s="553">
        <v>11</v>
      </c>
      <c r="K32" s="553">
        <v>10</v>
      </c>
      <c r="L32" s="553">
        <v>11</v>
      </c>
      <c r="M32" s="553">
        <v>11</v>
      </c>
      <c r="N32" s="553">
        <v>11</v>
      </c>
      <c r="O32" s="553">
        <v>11</v>
      </c>
      <c r="P32" s="575">
        <f t="shared" si="3"/>
        <v>11</v>
      </c>
      <c r="Q32" s="576">
        <f t="array" ref="Q32">IF(COUNT(H32:O32)=0,"",COUNT(IF(H32:O32=P32,H32:O32,""))/COUNT(H32:O32))</f>
        <v>0.875</v>
      </c>
      <c r="R32" s="503">
        <f t="array" ref="R32">IF(AND(H32:O32=H32:O32,H32:O32="-"),"",STDEV(IF(H32:O32="-","",H32:O32))/AVERAGE(IF(H32:O32="-","",H32:O32+0.000000000000001)))</f>
        <v>3.2510656606278041E-2</v>
      </c>
      <c r="S32" s="30"/>
      <c r="T32" s="30"/>
      <c r="U32" s="29">
        <f t="array" ref="U32">IF(AND(H32:O32=H32:O32,H32:O32="-"),"",AVERAGE(H32:O32))</f>
        <v>10.875</v>
      </c>
      <c r="V32" s="30"/>
      <c r="W32" s="38" t="str">
        <f t="shared" si="4"/>
        <v>YES</v>
      </c>
      <c r="X32" s="35"/>
      <c r="Y32" s="35"/>
      <c r="Z32" s="35"/>
      <c r="AA32" s="35"/>
      <c r="AB32" s="464"/>
      <c r="AC32" s="542">
        <v>11</v>
      </c>
      <c r="AD32" s="542">
        <v>11</v>
      </c>
      <c r="AE32" s="473">
        <f t="shared" si="5"/>
        <v>0</v>
      </c>
      <c r="AF32" s="35"/>
      <c r="AG32" s="48"/>
      <c r="AH32" s="48"/>
      <c r="AI32" s="48"/>
      <c r="AJ32" s="35"/>
      <c r="AK32" s="35"/>
      <c r="AL32" s="35"/>
      <c r="AM32" s="35"/>
      <c r="AN32" s="35"/>
      <c r="AO32" s="35"/>
      <c r="AP32" s="35"/>
      <c r="AQ32" s="35"/>
      <c r="AR32" s="35"/>
      <c r="AS32" s="35"/>
      <c r="AT32" s="35"/>
      <c r="AU32" s="35"/>
      <c r="AV32" s="35"/>
      <c r="AW32" s="35"/>
      <c r="AX32" s="35"/>
      <c r="AY32" s="35"/>
      <c r="AZ32" s="35"/>
      <c r="BA32" s="35"/>
      <c r="BB32" s="275"/>
      <c r="BC32" s="275"/>
      <c r="BD32" s="275"/>
      <c r="BE32" s="275"/>
      <c r="BF32" s="275"/>
      <c r="BG32" s="275"/>
      <c r="BH32" s="275"/>
      <c r="BI32" s="275"/>
      <c r="BJ32" s="275"/>
      <c r="BK32" s="275"/>
      <c r="BL32" s="275"/>
      <c r="BM32" s="275"/>
      <c r="BN32" s="275"/>
      <c r="BO32" s="275"/>
      <c r="BP32" s="275"/>
      <c r="BQ32" s="275"/>
      <c r="BR32" s="275"/>
      <c r="BS32" s="275"/>
    </row>
    <row r="33" spans="1:71" s="467" customFormat="1" ht="12" customHeight="1">
      <c r="A33" s="552" t="s">
        <v>132</v>
      </c>
      <c r="B33" s="574">
        <v>2016</v>
      </c>
      <c r="C33" s="552" t="s">
        <v>132</v>
      </c>
      <c r="D33" s="550">
        <v>29</v>
      </c>
      <c r="E33" s="553">
        <v>73</v>
      </c>
      <c r="F33" s="553">
        <v>2</v>
      </c>
      <c r="G33" s="574">
        <v>4</v>
      </c>
      <c r="H33" s="553">
        <v>7</v>
      </c>
      <c r="I33" s="553">
        <v>7</v>
      </c>
      <c r="J33" s="553">
        <v>7</v>
      </c>
      <c r="K33" s="553">
        <v>7</v>
      </c>
      <c r="L33" s="553">
        <v>7</v>
      </c>
      <c r="M33" s="553">
        <v>7</v>
      </c>
      <c r="N33" s="553">
        <v>7</v>
      </c>
      <c r="O33" s="553">
        <v>7</v>
      </c>
      <c r="P33" s="575">
        <f t="shared" si="3"/>
        <v>7</v>
      </c>
      <c r="Q33" s="576">
        <f t="array" ref="Q33">IF(COUNT(H33:O33)=0,"",COUNT(IF(H33:O33=P33,H33:O33,""))/COUNT(H33:O33))</f>
        <v>1</v>
      </c>
      <c r="R33" s="503">
        <f t="array" ref="R33">IF(AND(H33:O33=H33:O33,H33:O33="-"),"",STDEV(IF(H33:O33="-","",H33:O33))/AVERAGE(IF(H33:O33="-","",H33:O33+0.000000000000001)))</f>
        <v>0</v>
      </c>
      <c r="S33" s="30"/>
      <c r="T33" s="30"/>
      <c r="U33" s="29">
        <f t="array" ref="U33">IF(AND(H33:O33=H33:O33,H33:O33="-"),"",AVERAGE(H33:O33))</f>
        <v>7</v>
      </c>
      <c r="V33" s="30"/>
      <c r="W33" s="38" t="str">
        <f t="shared" si="4"/>
        <v>YES</v>
      </c>
      <c r="X33" s="35"/>
      <c r="Y33" s="35"/>
      <c r="Z33" s="35"/>
      <c r="AA33" s="35"/>
      <c r="AB33" s="464"/>
      <c r="AC33" s="542">
        <v>7</v>
      </c>
      <c r="AD33" s="542">
        <v>7</v>
      </c>
      <c r="AE33" s="473">
        <f t="shared" si="5"/>
        <v>0</v>
      </c>
      <c r="AF33" s="35"/>
      <c r="AG33" s="48"/>
      <c r="AH33" s="48"/>
      <c r="AI33" s="48"/>
      <c r="AJ33" s="35"/>
      <c r="AK33" s="35"/>
      <c r="AL33" s="35"/>
      <c r="AM33" s="35"/>
      <c r="AN33" s="35"/>
      <c r="AO33" s="35"/>
      <c r="AP33" s="35"/>
      <c r="AQ33" s="35"/>
      <c r="AR33" s="35"/>
      <c r="AS33" s="35"/>
      <c r="AT33" s="35"/>
      <c r="AU33" s="35"/>
      <c r="AV33" s="35"/>
      <c r="AW33" s="35"/>
      <c r="AX33" s="35"/>
      <c r="AY33" s="35"/>
      <c r="AZ33" s="35"/>
      <c r="BA33" s="35"/>
      <c r="BB33" s="275"/>
      <c r="BC33" s="275"/>
      <c r="BD33" s="275"/>
      <c r="BE33" s="275"/>
      <c r="BF33" s="275"/>
      <c r="BG33" s="275"/>
      <c r="BH33" s="275"/>
      <c r="BI33" s="275"/>
      <c r="BJ33" s="275"/>
      <c r="BK33" s="275"/>
      <c r="BL33" s="275"/>
      <c r="BM33" s="275"/>
      <c r="BN33" s="275"/>
      <c r="BO33" s="275"/>
      <c r="BP33" s="275"/>
      <c r="BQ33" s="275"/>
      <c r="BR33" s="275"/>
      <c r="BS33" s="275"/>
    </row>
    <row r="34" spans="1:71" s="467" customFormat="1" ht="12" customHeight="1">
      <c r="A34" s="552" t="s">
        <v>132</v>
      </c>
      <c r="B34" s="574">
        <v>2016</v>
      </c>
      <c r="C34" s="552" t="s">
        <v>132</v>
      </c>
      <c r="D34" s="550">
        <v>30</v>
      </c>
      <c r="E34" s="553">
        <v>69</v>
      </c>
      <c r="F34" s="553">
        <v>2</v>
      </c>
      <c r="G34" s="574">
        <v>4</v>
      </c>
      <c r="H34" s="553">
        <v>6</v>
      </c>
      <c r="I34" s="553">
        <v>6</v>
      </c>
      <c r="J34" s="553">
        <v>6</v>
      </c>
      <c r="K34" s="553">
        <v>6</v>
      </c>
      <c r="L34" s="553">
        <v>6</v>
      </c>
      <c r="M34" s="553">
        <v>6</v>
      </c>
      <c r="N34" s="553">
        <v>6</v>
      </c>
      <c r="O34" s="553">
        <v>6</v>
      </c>
      <c r="P34" s="575">
        <f t="shared" si="3"/>
        <v>6</v>
      </c>
      <c r="Q34" s="576">
        <f t="array" ref="Q34">IF(COUNT(H34:O34)=0,"",COUNT(IF(H34:O34=P34,H34:O34,""))/COUNT(H34:O34))</f>
        <v>1</v>
      </c>
      <c r="R34" s="503">
        <f t="array" ref="R34">IF(AND(H34:O34=H34:O34,H34:O34="-"),"",STDEV(IF(H34:O34="-","",H34:O34))/AVERAGE(IF(H34:O34="-","",H34:O34+0.000000000000001)))</f>
        <v>0</v>
      </c>
      <c r="S34" s="30"/>
      <c r="T34" s="30"/>
      <c r="U34" s="29">
        <f t="array" ref="U34">IF(AND(H34:O34=H34:O34,H34:O34="-"),"",AVERAGE(H34:O34))</f>
        <v>6</v>
      </c>
      <c r="V34" s="30"/>
      <c r="W34" s="38" t="str">
        <f t="shared" si="4"/>
        <v>YES</v>
      </c>
      <c r="X34" s="35"/>
      <c r="Y34" s="35"/>
      <c r="Z34" s="35"/>
      <c r="AA34" s="35"/>
      <c r="AB34" s="464"/>
      <c r="AC34" s="542">
        <v>6</v>
      </c>
      <c r="AD34" s="542">
        <v>6</v>
      </c>
      <c r="AE34" s="473">
        <f t="shared" si="5"/>
        <v>0</v>
      </c>
      <c r="AF34" s="35"/>
      <c r="AG34" s="48"/>
      <c r="AH34" s="48"/>
      <c r="AI34" s="48"/>
      <c r="AJ34" s="35"/>
      <c r="AK34" s="35"/>
      <c r="AL34" s="35"/>
      <c r="AM34" s="35"/>
      <c r="AN34" s="35"/>
      <c r="AO34" s="35"/>
      <c r="AP34" s="35"/>
      <c r="AQ34" s="35"/>
      <c r="AR34" s="35"/>
      <c r="AS34" s="35"/>
      <c r="AT34" s="35"/>
      <c r="AU34" s="35"/>
      <c r="AV34" s="35"/>
      <c r="AW34" s="35"/>
      <c r="AX34" s="35"/>
      <c r="AY34" s="35"/>
      <c r="AZ34" s="35"/>
      <c r="BA34" s="35"/>
      <c r="BB34" s="275"/>
      <c r="BC34" s="275"/>
      <c r="BD34" s="275"/>
      <c r="BE34" s="275"/>
      <c r="BF34" s="275"/>
      <c r="BG34" s="275"/>
      <c r="BH34" s="275"/>
      <c r="BI34" s="275"/>
      <c r="BJ34" s="275"/>
      <c r="BK34" s="275"/>
      <c r="BL34" s="275"/>
      <c r="BM34" s="275"/>
      <c r="BN34" s="275"/>
      <c r="BO34" s="275"/>
      <c r="BP34" s="275"/>
      <c r="BQ34" s="275"/>
      <c r="BR34" s="275"/>
      <c r="BS34" s="275"/>
    </row>
    <row r="35" spans="1:71" s="467" customFormat="1" ht="12" customHeight="1">
      <c r="A35" s="552" t="s">
        <v>132</v>
      </c>
      <c r="B35" s="574">
        <v>2016</v>
      </c>
      <c r="C35" s="552" t="s">
        <v>132</v>
      </c>
      <c r="D35" s="550">
        <v>31</v>
      </c>
      <c r="E35" s="553">
        <v>70</v>
      </c>
      <c r="F35" s="553">
        <v>2</v>
      </c>
      <c r="G35" s="574">
        <v>4</v>
      </c>
      <c r="H35" s="553">
        <v>9</v>
      </c>
      <c r="I35" s="553">
        <v>8</v>
      </c>
      <c r="J35" s="553">
        <v>8</v>
      </c>
      <c r="K35" s="553">
        <v>8</v>
      </c>
      <c r="L35" s="553">
        <v>8</v>
      </c>
      <c r="M35" s="553">
        <v>9</v>
      </c>
      <c r="N35" s="553">
        <v>9</v>
      </c>
      <c r="O35" s="553">
        <v>8</v>
      </c>
      <c r="P35" s="575">
        <f t="shared" si="3"/>
        <v>8</v>
      </c>
      <c r="Q35" s="576">
        <f t="array" ref="Q35">IF(COUNT(H35:O35)=0,"",COUNT(IF(H35:O35=P35,H35:O35,""))/COUNT(H35:O35))</f>
        <v>0.625</v>
      </c>
      <c r="R35" s="503">
        <f t="array" ref="R35">IF(AND(H35:O35=H35:O35,H35:O35="-"),"",STDEV(IF(H35:O35="-","",H35:O35))/AVERAGE(IF(H35:O35="-","",H35:O35+0.000000000000001)))</f>
        <v>6.1796915762001858E-2</v>
      </c>
      <c r="S35" s="30"/>
      <c r="T35" s="30"/>
      <c r="U35" s="29">
        <f t="array" ref="U35">IF(AND(H35:O35=H35:O35,H35:O35="-"),"",AVERAGE(H35:O35))</f>
        <v>8.375</v>
      </c>
      <c r="V35" s="30"/>
      <c r="W35" s="38" t="str">
        <f t="shared" si="4"/>
        <v>NO</v>
      </c>
      <c r="X35" s="35"/>
      <c r="Y35" s="35"/>
      <c r="Z35" s="35"/>
      <c r="AA35" s="35"/>
      <c r="AB35" s="464"/>
      <c r="AC35" s="542">
        <v>9</v>
      </c>
      <c r="AD35" s="542">
        <v>8</v>
      </c>
      <c r="AE35" s="473">
        <f t="shared" si="5"/>
        <v>1</v>
      </c>
      <c r="AF35" s="35"/>
      <c r="AG35" s="48"/>
      <c r="AH35" s="48"/>
      <c r="AI35" s="48"/>
      <c r="AJ35" s="35"/>
      <c r="AK35" s="35"/>
      <c r="AL35" s="35"/>
      <c r="AM35" s="35"/>
      <c r="AN35" s="35"/>
      <c r="AO35" s="35"/>
      <c r="AP35" s="35"/>
      <c r="AQ35" s="35"/>
      <c r="AR35" s="35"/>
      <c r="AS35" s="35"/>
      <c r="AT35" s="35"/>
      <c r="AU35" s="35"/>
      <c r="AV35" s="35"/>
      <c r="AW35" s="35"/>
      <c r="AX35" s="35"/>
      <c r="AY35" s="35"/>
      <c r="AZ35" s="35"/>
      <c r="BA35" s="35"/>
      <c r="BB35" s="275"/>
      <c r="BC35" s="275"/>
      <c r="BD35" s="275"/>
      <c r="BE35" s="275"/>
      <c r="BF35" s="275"/>
      <c r="BG35" s="275"/>
      <c r="BH35" s="275"/>
      <c r="BI35" s="275"/>
      <c r="BJ35" s="275"/>
      <c r="BK35" s="275"/>
      <c r="BL35" s="275"/>
      <c r="BM35" s="275"/>
      <c r="BN35" s="275"/>
      <c r="BO35" s="275"/>
      <c r="BP35" s="275"/>
      <c r="BQ35" s="275"/>
      <c r="BR35" s="275"/>
      <c r="BS35" s="275"/>
    </row>
    <row r="36" spans="1:71" s="600" customFormat="1" ht="12" customHeight="1">
      <c r="A36" s="550" t="s">
        <v>142</v>
      </c>
      <c r="B36" s="591">
        <v>2016</v>
      </c>
      <c r="C36" s="550" t="s">
        <v>133</v>
      </c>
      <c r="D36" s="550">
        <v>32</v>
      </c>
      <c r="E36" s="550">
        <v>105</v>
      </c>
      <c r="F36" s="550">
        <v>2</v>
      </c>
      <c r="G36" s="591">
        <v>7</v>
      </c>
      <c r="H36" s="550" t="s">
        <v>19</v>
      </c>
      <c r="I36" s="550">
        <v>16</v>
      </c>
      <c r="J36" s="550">
        <v>16</v>
      </c>
      <c r="K36" s="550">
        <v>15</v>
      </c>
      <c r="L36" s="550">
        <v>19</v>
      </c>
      <c r="M36" s="550">
        <v>11</v>
      </c>
      <c r="N36" s="550">
        <v>18</v>
      </c>
      <c r="O36" s="550">
        <v>13</v>
      </c>
      <c r="P36" s="592">
        <f t="shared" si="3"/>
        <v>16</v>
      </c>
      <c r="Q36" s="593">
        <f t="array" ref="Q36">IF(COUNT(H36:O36)=0,"",COUNT(IF(H36:O36=P36,H36:O36,""))/COUNT(H36:O36))</f>
        <v>0.2857142857142857</v>
      </c>
      <c r="R36" s="594">
        <f t="array" ref="R36">IF(AND(H36:O36=H36:O36,H36:O36="-"),"",STDEV(IF(H36:O36="-","",H36:O36))/AVERAGE(IF(H36:O36="-","",H36:O36+0.000000000000001)))</f>
        <v>0.17890588575542529</v>
      </c>
      <c r="S36" s="595">
        <v>16</v>
      </c>
      <c r="T36" s="595" t="s">
        <v>146</v>
      </c>
      <c r="U36" s="596">
        <f t="array" ref="U36">IF(AND(H36:O36=H36:O36,H36:O36="-"),"",AVERAGE(H36:O36))</f>
        <v>15.428571428571429</v>
      </c>
      <c r="V36" s="595"/>
      <c r="W36" s="596" t="str">
        <f t="shared" si="4"/>
        <v>NO</v>
      </c>
      <c r="AB36" s="601"/>
      <c r="AC36" s="550" t="s">
        <v>19</v>
      </c>
      <c r="AD36" s="550">
        <v>16</v>
      </c>
      <c r="AE36" s="602" t="str">
        <f t="shared" si="5"/>
        <v/>
      </c>
      <c r="AG36" s="603"/>
      <c r="AH36" s="603"/>
      <c r="AI36" s="603"/>
    </row>
    <row r="37" spans="1:71" s="467" customFormat="1" ht="12" customHeight="1">
      <c r="A37" s="553" t="s">
        <v>142</v>
      </c>
      <c r="B37" s="574">
        <v>2016</v>
      </c>
      <c r="C37" s="553" t="s">
        <v>133</v>
      </c>
      <c r="D37" s="550">
        <v>33</v>
      </c>
      <c r="E37" s="553">
        <v>95</v>
      </c>
      <c r="F37" s="553">
        <v>2</v>
      </c>
      <c r="G37" s="574">
        <v>7</v>
      </c>
      <c r="H37" s="553">
        <v>11</v>
      </c>
      <c r="I37" s="553">
        <v>11</v>
      </c>
      <c r="J37" s="553">
        <v>10</v>
      </c>
      <c r="K37" s="553">
        <v>10</v>
      </c>
      <c r="L37" s="553">
        <v>9</v>
      </c>
      <c r="M37" s="553">
        <v>11</v>
      </c>
      <c r="N37" s="553">
        <v>10</v>
      </c>
      <c r="O37" s="553">
        <v>9</v>
      </c>
      <c r="P37" s="575">
        <f t="shared" si="3"/>
        <v>11</v>
      </c>
      <c r="Q37" s="576">
        <f t="array" ref="Q37">IF(COUNT(H37:O37)=0,"",COUNT(IF(H37:O37=P37,H37:O37,""))/COUNT(H37:O37))</f>
        <v>0.375</v>
      </c>
      <c r="R37" s="503">
        <f t="array" ref="R37">IF(AND(H37:O37=H37:O37,H37:O37="-"),"",STDEV(IF(H37:O37="-","",H37:O37))/AVERAGE(IF(H37:O37="-","",H37:O37+0.000000000000001)))</f>
        <v>8.2422020779879507E-2</v>
      </c>
      <c r="S37" s="30"/>
      <c r="T37" s="30"/>
      <c r="U37" s="29">
        <f t="array" ref="U37">IF(AND(H37:O37=H37:O37,H37:O37="-"),"",AVERAGE(H37:O37))</f>
        <v>10.125</v>
      </c>
      <c r="V37" s="30"/>
      <c r="W37" s="38" t="str">
        <f t="shared" si="4"/>
        <v>NO</v>
      </c>
      <c r="X37" s="35"/>
      <c r="Y37" s="35"/>
      <c r="Z37" s="35"/>
      <c r="AA37" s="35"/>
      <c r="AB37" s="464"/>
      <c r="AC37" s="542">
        <v>11</v>
      </c>
      <c r="AD37" s="542">
        <v>11</v>
      </c>
      <c r="AE37" s="473">
        <f t="shared" si="5"/>
        <v>0</v>
      </c>
      <c r="AF37" s="35"/>
      <c r="AG37" s="48"/>
      <c r="AH37" s="48"/>
      <c r="AI37" s="48"/>
      <c r="AJ37" s="35"/>
      <c r="AK37" s="35"/>
      <c r="AL37" s="35"/>
      <c r="AM37" s="35"/>
      <c r="AN37" s="35"/>
      <c r="AO37" s="35"/>
      <c r="AP37" s="35"/>
      <c r="AQ37" s="35"/>
      <c r="AR37" s="35"/>
      <c r="AS37" s="35"/>
      <c r="AT37" s="35"/>
      <c r="AU37" s="35"/>
      <c r="AV37" s="35"/>
      <c r="AW37" s="35"/>
      <c r="AX37" s="35"/>
      <c r="AY37" s="35"/>
      <c r="AZ37" s="35"/>
      <c r="BA37" s="35"/>
      <c r="BB37" s="275"/>
      <c r="BC37" s="275"/>
      <c r="BD37" s="275"/>
      <c r="BE37" s="275"/>
      <c r="BF37" s="275"/>
      <c r="BG37" s="275"/>
      <c r="BH37" s="275"/>
      <c r="BI37" s="275"/>
      <c r="BJ37" s="275"/>
      <c r="BK37" s="275"/>
      <c r="BL37" s="275"/>
      <c r="BM37" s="275"/>
      <c r="BN37" s="275"/>
      <c r="BO37" s="275"/>
      <c r="BP37" s="275"/>
      <c r="BQ37" s="275"/>
      <c r="BR37" s="275"/>
      <c r="BS37" s="275"/>
    </row>
    <row r="38" spans="1:71" s="467" customFormat="1" ht="12" customHeight="1">
      <c r="A38" s="553" t="s">
        <v>142</v>
      </c>
      <c r="B38" s="574">
        <v>2016</v>
      </c>
      <c r="C38" s="553" t="s">
        <v>133</v>
      </c>
      <c r="D38" s="550">
        <v>34</v>
      </c>
      <c r="E38" s="553">
        <v>79</v>
      </c>
      <c r="F38" s="553">
        <v>2</v>
      </c>
      <c r="G38" s="574">
        <v>7</v>
      </c>
      <c r="H38" s="553">
        <v>8</v>
      </c>
      <c r="I38" s="553">
        <v>8</v>
      </c>
      <c r="J38" s="553">
        <v>8</v>
      </c>
      <c r="K38" s="553">
        <v>8</v>
      </c>
      <c r="L38" s="553">
        <v>8</v>
      </c>
      <c r="M38" s="553">
        <v>8</v>
      </c>
      <c r="N38" s="553">
        <v>8</v>
      </c>
      <c r="O38" s="553">
        <v>8</v>
      </c>
      <c r="P38" s="575">
        <f t="shared" si="3"/>
        <v>8</v>
      </c>
      <c r="Q38" s="576">
        <f t="array" ref="Q38">IF(COUNT(H38:O38)=0,"",COUNT(IF(H38:O38=P38,H38:O38,""))/COUNT(H38:O38))</f>
        <v>1</v>
      </c>
      <c r="R38" s="503">
        <f t="array" ref="R38">IF(AND(H38:O38=H38:O38,H38:O38="-"),"",STDEV(IF(H38:O38="-","",H38:O38))/AVERAGE(IF(H38:O38="-","",H38:O38+0.000000000000001)))</f>
        <v>0</v>
      </c>
      <c r="S38" s="30"/>
      <c r="T38" s="30"/>
      <c r="U38" s="29">
        <f t="array" ref="U38">IF(AND(H38:O38=H38:O38,H38:O38="-"),"",AVERAGE(H38:O38))</f>
        <v>8</v>
      </c>
      <c r="V38" s="30"/>
      <c r="W38" s="38" t="str">
        <f t="shared" si="4"/>
        <v>YES</v>
      </c>
      <c r="X38" s="35"/>
      <c r="Y38" s="35"/>
      <c r="Z38" s="35"/>
      <c r="AA38" s="35"/>
      <c r="AB38" s="464"/>
      <c r="AC38" s="542">
        <v>8</v>
      </c>
      <c r="AD38" s="542">
        <v>8</v>
      </c>
      <c r="AE38" s="473">
        <f t="shared" si="5"/>
        <v>0</v>
      </c>
      <c r="AF38" s="35"/>
      <c r="AG38" s="48"/>
      <c r="AH38" s="48"/>
      <c r="AI38" s="48"/>
      <c r="AJ38" s="35"/>
      <c r="AK38" s="35"/>
      <c r="AL38" s="35"/>
      <c r="AM38" s="35"/>
      <c r="AN38" s="35"/>
      <c r="AO38" s="35"/>
      <c r="AP38" s="35"/>
      <c r="AQ38" s="35"/>
      <c r="AR38" s="35"/>
      <c r="AS38" s="35"/>
      <c r="AT38" s="35"/>
      <c r="AU38" s="35"/>
      <c r="AV38" s="35"/>
      <c r="AW38" s="35"/>
      <c r="AX38" s="35"/>
      <c r="AY38" s="35"/>
      <c r="AZ38" s="35"/>
      <c r="BA38" s="35"/>
      <c r="BB38" s="275"/>
      <c r="BC38" s="275"/>
      <c r="BD38" s="275"/>
      <c r="BE38" s="275"/>
      <c r="BF38" s="275"/>
      <c r="BG38" s="275"/>
      <c r="BH38" s="275"/>
      <c r="BI38" s="275"/>
      <c r="BJ38" s="275"/>
      <c r="BK38" s="275"/>
      <c r="BL38" s="275"/>
      <c r="BM38" s="275"/>
      <c r="BN38" s="275"/>
      <c r="BO38" s="275"/>
      <c r="BP38" s="275"/>
      <c r="BQ38" s="275"/>
      <c r="BR38" s="275"/>
      <c r="BS38" s="275"/>
    </row>
    <row r="39" spans="1:71" s="600" customFormat="1" ht="12" customHeight="1">
      <c r="A39" s="550" t="s">
        <v>142</v>
      </c>
      <c r="B39" s="591">
        <v>2016</v>
      </c>
      <c r="C39" s="550" t="s">
        <v>133</v>
      </c>
      <c r="D39" s="550">
        <v>35</v>
      </c>
      <c r="E39" s="550">
        <v>83</v>
      </c>
      <c r="F39" s="550">
        <v>1</v>
      </c>
      <c r="G39" s="591">
        <v>7</v>
      </c>
      <c r="H39" s="550">
        <v>6</v>
      </c>
      <c r="I39" s="550">
        <v>6</v>
      </c>
      <c r="J39" s="550">
        <v>6</v>
      </c>
      <c r="K39" s="550">
        <v>5</v>
      </c>
      <c r="L39" s="550">
        <v>6</v>
      </c>
      <c r="M39" s="550">
        <v>6</v>
      </c>
      <c r="N39" s="550">
        <v>5</v>
      </c>
      <c r="O39" s="550">
        <v>6</v>
      </c>
      <c r="P39" s="592">
        <f t="shared" si="3"/>
        <v>6</v>
      </c>
      <c r="Q39" s="593">
        <f t="array" ref="Q39">IF(COUNT(H39:O39)=0,"",COUNT(IF(H39:O39=P39,H39:O39,""))/COUNT(H39:O39))</f>
        <v>0.75</v>
      </c>
      <c r="R39" s="594">
        <f t="array" ref="R39">IF(AND(H39:O39=H39:O39,H39:O39="-"),"",STDEV(IF(H39:O39="-","",H39:O39))/AVERAGE(IF(H39:O39="-","",H39:O39+0.000000000000001)))</f>
        <v>8.050609563239576E-2</v>
      </c>
      <c r="S39" s="595">
        <v>6</v>
      </c>
      <c r="T39" s="595"/>
      <c r="U39" s="596">
        <f t="array" ref="U39">IF(AND(H39:O39=H39:O39,H39:O39="-"),"",AVERAGE(H39:O39))</f>
        <v>5.75</v>
      </c>
      <c r="V39" s="595"/>
      <c r="W39" s="596" t="str">
        <f t="shared" si="4"/>
        <v>NO</v>
      </c>
      <c r="AB39" s="601"/>
      <c r="AC39" s="550">
        <v>6</v>
      </c>
      <c r="AD39" s="550">
        <v>6</v>
      </c>
      <c r="AE39" s="602">
        <f t="shared" si="5"/>
        <v>0</v>
      </c>
      <c r="AG39" s="603"/>
      <c r="AH39" s="603"/>
      <c r="AI39" s="603"/>
    </row>
    <row r="40" spans="1:71" s="600" customFormat="1" ht="12" customHeight="1">
      <c r="A40" s="550" t="s">
        <v>142</v>
      </c>
      <c r="B40" s="591">
        <v>2016</v>
      </c>
      <c r="C40" s="550" t="s">
        <v>133</v>
      </c>
      <c r="D40" s="550">
        <v>36</v>
      </c>
      <c r="E40" s="550">
        <v>98</v>
      </c>
      <c r="F40" s="550">
        <v>2</v>
      </c>
      <c r="G40" s="591">
        <v>7</v>
      </c>
      <c r="H40" s="550">
        <v>11</v>
      </c>
      <c r="I40" s="550">
        <v>11</v>
      </c>
      <c r="J40" s="550">
        <v>10</v>
      </c>
      <c r="K40" s="550">
        <v>10</v>
      </c>
      <c r="L40" s="550">
        <v>10</v>
      </c>
      <c r="M40" s="550">
        <v>9</v>
      </c>
      <c r="N40" s="550">
        <v>11</v>
      </c>
      <c r="O40" s="550">
        <v>8</v>
      </c>
      <c r="P40" s="592">
        <f t="shared" si="3"/>
        <v>11</v>
      </c>
      <c r="Q40" s="593">
        <f t="array" ref="Q40">IF(COUNT(H40:O40)=0,"",COUNT(IF(H40:O40=P40,H40:O40,""))/COUNT(H40:O40))</f>
        <v>0.375</v>
      </c>
      <c r="R40" s="594">
        <f t="array" ref="R40">IF(AND(H40:O40=H40:O40,H40:O40="-"),"",STDEV(IF(H40:O40="-","",H40:O40))/AVERAGE(IF(H40:O40="-","",H40:O40+0.000000000000001)))</f>
        <v>0.10690449676496974</v>
      </c>
      <c r="S40" s="595">
        <v>11</v>
      </c>
      <c r="T40" s="595"/>
      <c r="U40" s="596">
        <f t="array" ref="U40">IF(AND(H40:O40=H40:O40,H40:O40="-"),"",AVERAGE(H40:O40))</f>
        <v>10</v>
      </c>
      <c r="V40" s="595"/>
      <c r="W40" s="596" t="str">
        <f t="shared" si="4"/>
        <v>NO</v>
      </c>
      <c r="AB40" s="601"/>
      <c r="AC40" s="550">
        <v>11</v>
      </c>
      <c r="AD40" s="550">
        <v>11</v>
      </c>
      <c r="AE40" s="602">
        <f t="shared" si="5"/>
        <v>0</v>
      </c>
      <c r="AG40" s="603"/>
      <c r="AH40" s="603"/>
      <c r="AI40" s="603"/>
    </row>
    <row r="41" spans="1:71" s="467" customFormat="1" ht="12" customHeight="1">
      <c r="A41" s="553" t="s">
        <v>142</v>
      </c>
      <c r="B41" s="574">
        <v>2016</v>
      </c>
      <c r="C41" s="553" t="s">
        <v>133</v>
      </c>
      <c r="D41" s="550">
        <v>37</v>
      </c>
      <c r="E41" s="553">
        <v>94</v>
      </c>
      <c r="F41" s="553">
        <v>1</v>
      </c>
      <c r="G41" s="574">
        <v>7</v>
      </c>
      <c r="H41" s="553">
        <v>12</v>
      </c>
      <c r="I41" s="553">
        <v>11</v>
      </c>
      <c r="J41" s="553">
        <v>12</v>
      </c>
      <c r="K41" s="553">
        <v>11</v>
      </c>
      <c r="L41" s="553">
        <v>11</v>
      </c>
      <c r="M41" s="553">
        <v>12</v>
      </c>
      <c r="N41" s="553">
        <v>10</v>
      </c>
      <c r="O41" s="553">
        <v>11</v>
      </c>
      <c r="P41" s="575">
        <f t="shared" si="3"/>
        <v>11</v>
      </c>
      <c r="Q41" s="576">
        <f t="array" ref="Q41">IF(COUNT(H41:O41)=0,"",COUNT(IF(H41:O41=P41,H41:O41,""))/COUNT(H41:O41))</f>
        <v>0.5</v>
      </c>
      <c r="R41" s="503">
        <f t="array" ref="R41">IF(AND(H41:O41=H41:O41,H41:O41="-"),"",STDEV(IF(H41:O41="-","",H41:O41))/AVERAGE(IF(H41:O41="-","",H41:O41+0.000000000000001)))</f>
        <v>6.2853936105470881E-2</v>
      </c>
      <c r="S41" s="30"/>
      <c r="T41" s="30"/>
      <c r="U41" s="29">
        <f t="array" ref="U41">IF(AND(H41:O41=H41:O41,H41:O41="-"),"",AVERAGE(H41:O41))</f>
        <v>11.25</v>
      </c>
      <c r="V41" s="30"/>
      <c r="W41" s="38" t="str">
        <f t="shared" si="4"/>
        <v>NO</v>
      </c>
      <c r="X41" s="35"/>
      <c r="Y41" s="35"/>
      <c r="Z41" s="35"/>
      <c r="AA41" s="35"/>
      <c r="AB41" s="464"/>
      <c r="AC41" s="542">
        <v>12</v>
      </c>
      <c r="AD41" s="542">
        <v>11</v>
      </c>
      <c r="AE41" s="473">
        <f t="shared" si="5"/>
        <v>1</v>
      </c>
      <c r="AF41" s="35"/>
      <c r="AG41" s="48"/>
      <c r="AH41" s="48"/>
      <c r="AI41" s="48"/>
      <c r="AJ41" s="35"/>
      <c r="AK41" s="35"/>
      <c r="AL41" s="35"/>
      <c r="AM41" s="35"/>
      <c r="AN41" s="35"/>
      <c r="AO41" s="35"/>
      <c r="AP41" s="35"/>
      <c r="AQ41" s="35"/>
      <c r="AR41" s="35"/>
      <c r="AS41" s="35"/>
      <c r="AT41" s="35"/>
      <c r="AU41" s="35"/>
      <c r="AV41" s="35"/>
      <c r="AW41" s="35"/>
      <c r="AX41" s="35"/>
      <c r="AY41" s="35"/>
      <c r="AZ41" s="35"/>
      <c r="BA41" s="35"/>
      <c r="BB41" s="275"/>
      <c r="BC41" s="275"/>
      <c r="BD41" s="275"/>
      <c r="BE41" s="275"/>
      <c r="BF41" s="275"/>
      <c r="BG41" s="275"/>
      <c r="BH41" s="275"/>
      <c r="BI41" s="275"/>
      <c r="BJ41" s="275"/>
      <c r="BK41" s="275"/>
      <c r="BL41" s="275"/>
      <c r="BM41" s="275"/>
      <c r="BN41" s="275"/>
      <c r="BO41" s="275"/>
      <c r="BP41" s="275"/>
      <c r="BQ41" s="275"/>
      <c r="BR41" s="275"/>
      <c r="BS41" s="275"/>
    </row>
    <row r="42" spans="1:71" s="467" customFormat="1" ht="12" customHeight="1">
      <c r="A42" s="553" t="s">
        <v>142</v>
      </c>
      <c r="B42" s="574">
        <v>2016</v>
      </c>
      <c r="C42" s="553" t="s">
        <v>133</v>
      </c>
      <c r="D42" s="550">
        <v>38</v>
      </c>
      <c r="E42" s="553">
        <v>91</v>
      </c>
      <c r="F42" s="553">
        <v>2</v>
      </c>
      <c r="G42" s="574">
        <v>7</v>
      </c>
      <c r="H42" s="553">
        <v>9</v>
      </c>
      <c r="I42" s="553">
        <v>9</v>
      </c>
      <c r="J42" s="553">
        <v>9</v>
      </c>
      <c r="K42" s="553">
        <v>8</v>
      </c>
      <c r="L42" s="553">
        <v>8</v>
      </c>
      <c r="M42" s="553">
        <v>8</v>
      </c>
      <c r="N42" s="553">
        <v>8</v>
      </c>
      <c r="O42" s="553">
        <v>8</v>
      </c>
      <c r="P42" s="575">
        <f t="shared" si="3"/>
        <v>8</v>
      </c>
      <c r="Q42" s="576">
        <f t="array" ref="Q42">IF(COUNT(H42:O42)=0,"",COUNT(IF(H42:O42=P42,H42:O42,""))/COUNT(H42:O42))</f>
        <v>0.625</v>
      </c>
      <c r="R42" s="503">
        <f t="array" ref="R42">IF(AND(H42:O42=H42:O42,H42:O42="-"),"",STDEV(IF(H42:O42="-","",H42:O42))/AVERAGE(IF(H42:O42="-","",H42:O42+0.000000000000001)))</f>
        <v>6.1796915762001858E-2</v>
      </c>
      <c r="S42" s="30"/>
      <c r="T42" s="30"/>
      <c r="U42" s="29">
        <f t="array" ref="U42">IF(AND(H42:O42=H42:O42,H42:O42="-"),"",AVERAGE(H42:O42))</f>
        <v>8.375</v>
      </c>
      <c r="V42" s="30"/>
      <c r="W42" s="38" t="str">
        <f t="shared" si="4"/>
        <v>NO</v>
      </c>
      <c r="X42" s="35"/>
      <c r="Y42" s="35"/>
      <c r="Z42" s="35"/>
      <c r="AA42" s="35"/>
      <c r="AB42" s="464"/>
      <c r="AC42" s="542">
        <v>9</v>
      </c>
      <c r="AD42" s="542">
        <v>8</v>
      </c>
      <c r="AE42" s="473">
        <f t="shared" si="5"/>
        <v>1</v>
      </c>
      <c r="AF42" s="35"/>
      <c r="AG42" s="48"/>
      <c r="AH42" s="48"/>
      <c r="AI42" s="48"/>
      <c r="AJ42" s="35"/>
      <c r="AK42" s="35"/>
      <c r="AL42" s="35"/>
      <c r="AM42" s="35"/>
      <c r="AN42" s="35"/>
      <c r="AO42" s="35"/>
      <c r="AP42" s="35"/>
      <c r="AQ42" s="35"/>
      <c r="AR42" s="35"/>
      <c r="AS42" s="35"/>
      <c r="AT42" s="35"/>
      <c r="AU42" s="35"/>
      <c r="AV42" s="35"/>
      <c r="AW42" s="35"/>
      <c r="AX42" s="35"/>
      <c r="AY42" s="35"/>
      <c r="AZ42" s="35"/>
      <c r="BA42" s="35"/>
      <c r="BB42" s="275"/>
      <c r="BC42" s="275"/>
      <c r="BD42" s="275"/>
      <c r="BE42" s="275"/>
      <c r="BF42" s="275"/>
      <c r="BG42" s="275"/>
      <c r="BH42" s="275"/>
      <c r="BI42" s="275"/>
      <c r="BJ42" s="275"/>
      <c r="BK42" s="275"/>
      <c r="BL42" s="275"/>
      <c r="BM42" s="275"/>
      <c r="BN42" s="275"/>
      <c r="BO42" s="275"/>
      <c r="BP42" s="275"/>
      <c r="BQ42" s="275"/>
      <c r="BR42" s="275"/>
      <c r="BS42" s="275"/>
    </row>
    <row r="43" spans="1:71" s="467" customFormat="1" ht="12" customHeight="1">
      <c r="A43" s="553" t="s">
        <v>142</v>
      </c>
      <c r="B43" s="574">
        <v>2016</v>
      </c>
      <c r="C43" s="553" t="s">
        <v>133</v>
      </c>
      <c r="D43" s="550">
        <v>39</v>
      </c>
      <c r="E43" s="553">
        <v>89</v>
      </c>
      <c r="F43" s="553">
        <v>1</v>
      </c>
      <c r="G43" s="574">
        <v>7</v>
      </c>
      <c r="H43" s="553">
        <v>8</v>
      </c>
      <c r="I43" s="553">
        <v>9</v>
      </c>
      <c r="J43" s="553">
        <v>9</v>
      </c>
      <c r="K43" s="553">
        <v>8</v>
      </c>
      <c r="L43" s="553">
        <v>8</v>
      </c>
      <c r="M43" s="553">
        <v>9</v>
      </c>
      <c r="N43" s="553">
        <v>8</v>
      </c>
      <c r="O43" s="553">
        <v>9</v>
      </c>
      <c r="P43" s="575">
        <f t="shared" si="3"/>
        <v>8</v>
      </c>
      <c r="Q43" s="576">
        <f t="array" ref="Q43">IF(COUNT(H43:O43)=0,"",COUNT(IF(H43:O43=P43,H43:O43,""))/COUNT(H43:O43))</f>
        <v>0.5</v>
      </c>
      <c r="R43" s="503">
        <f t="array" ref="R43">IF(AND(H43:O43=H43:O43,H43:O43="-"),"",STDEV(IF(H43:O43="-","",H43:O43))/AVERAGE(IF(H43:O43="-","",H43:O43+0.000000000000001)))</f>
        <v>6.2884998097041025E-2</v>
      </c>
      <c r="S43" s="30"/>
      <c r="T43" s="30"/>
      <c r="U43" s="29">
        <f t="array" ref="U43">IF(AND(H43:O43=H43:O43,H43:O43="-"),"",AVERAGE(H43:O43))</f>
        <v>8.5</v>
      </c>
      <c r="V43" s="30"/>
      <c r="W43" s="38" t="str">
        <f t="shared" si="4"/>
        <v>NO</v>
      </c>
      <c r="X43" s="35"/>
      <c r="Y43" s="35"/>
      <c r="Z43" s="35"/>
      <c r="AA43" s="35"/>
      <c r="AB43" s="464"/>
      <c r="AC43" s="542">
        <v>8</v>
      </c>
      <c r="AD43" s="542">
        <v>8</v>
      </c>
      <c r="AE43" s="473">
        <f t="shared" si="5"/>
        <v>0</v>
      </c>
      <c r="AF43" s="35"/>
      <c r="AG43" s="48"/>
      <c r="AH43" s="48"/>
      <c r="AI43" s="48"/>
      <c r="AJ43" s="35"/>
      <c r="AK43" s="35"/>
      <c r="AL43" s="35"/>
      <c r="AM43" s="35"/>
      <c r="AN43" s="35"/>
      <c r="AO43" s="35"/>
      <c r="AP43" s="35"/>
      <c r="AQ43" s="35"/>
      <c r="AR43" s="35"/>
      <c r="AS43" s="35"/>
      <c r="AT43" s="35"/>
      <c r="AU43" s="35"/>
      <c r="AV43" s="35"/>
      <c r="AW43" s="35"/>
      <c r="AX43" s="35"/>
      <c r="AY43" s="35"/>
      <c r="AZ43" s="35"/>
      <c r="BA43" s="35"/>
      <c r="BB43" s="275"/>
      <c r="BC43" s="275"/>
      <c r="BD43" s="275"/>
      <c r="BE43" s="275"/>
      <c r="BF43" s="275"/>
      <c r="BG43" s="275"/>
      <c r="BH43" s="275"/>
      <c r="BI43" s="275"/>
      <c r="BJ43" s="275"/>
      <c r="BK43" s="275"/>
      <c r="BL43" s="275"/>
      <c r="BM43" s="275"/>
      <c r="BN43" s="275"/>
      <c r="BO43" s="275"/>
      <c r="BP43" s="275"/>
      <c r="BQ43" s="275"/>
      <c r="BR43" s="275"/>
      <c r="BS43" s="275"/>
    </row>
    <row r="44" spans="1:71" s="600" customFormat="1" ht="12" customHeight="1">
      <c r="A44" s="550" t="s">
        <v>142</v>
      </c>
      <c r="B44" s="591">
        <v>2016</v>
      </c>
      <c r="C44" s="550" t="s">
        <v>133</v>
      </c>
      <c r="D44" s="550">
        <v>40</v>
      </c>
      <c r="E44" s="550">
        <v>96</v>
      </c>
      <c r="F44" s="550">
        <v>1</v>
      </c>
      <c r="G44" s="591">
        <v>7</v>
      </c>
      <c r="H44" s="550">
        <v>9</v>
      </c>
      <c r="I44" s="550">
        <v>9</v>
      </c>
      <c r="J44" s="550">
        <v>9</v>
      </c>
      <c r="K44" s="550">
        <v>8</v>
      </c>
      <c r="L44" s="550">
        <v>8</v>
      </c>
      <c r="M44" s="550">
        <v>7</v>
      </c>
      <c r="N44" s="550">
        <v>8</v>
      </c>
      <c r="O44" s="550">
        <v>9</v>
      </c>
      <c r="P44" s="592">
        <f t="shared" si="3"/>
        <v>9</v>
      </c>
      <c r="Q44" s="593">
        <f t="array" ref="Q44">IF(COUNT(H44:O44)=0,"",COUNT(IF(H44:O44=P44,H44:O44,""))/COUNT(H44:O44))</f>
        <v>0.5</v>
      </c>
      <c r="R44" s="594">
        <f t="array" ref="R44">IF(AND(H44:O44=H44:O44,H44:O44="-"),"",STDEV(IF(H44:O44="-","",H44:O44))/AVERAGE(IF(H44:O44="-","",H44:O44+0.000000000000001)))</f>
        <v>8.8838663778250129E-2</v>
      </c>
      <c r="S44" s="595">
        <v>9</v>
      </c>
      <c r="T44" s="595"/>
      <c r="U44" s="596">
        <f t="array" ref="U44">IF(AND(H44:O44=H44:O44,H44:O44="-"),"",AVERAGE(H44:O44))</f>
        <v>8.375</v>
      </c>
      <c r="V44" s="595"/>
      <c r="W44" s="596" t="str">
        <f t="shared" si="4"/>
        <v>NO</v>
      </c>
      <c r="AB44" s="601"/>
      <c r="AC44" s="550">
        <v>9</v>
      </c>
      <c r="AD44" s="550">
        <v>9</v>
      </c>
      <c r="AE44" s="602">
        <f t="shared" si="5"/>
        <v>0</v>
      </c>
      <c r="AG44" s="603"/>
      <c r="AH44" s="603"/>
      <c r="AI44" s="603"/>
    </row>
    <row r="45" spans="1:71" s="467" customFormat="1" ht="12" customHeight="1">
      <c r="A45" s="553" t="s">
        <v>142</v>
      </c>
      <c r="B45" s="574">
        <v>2016</v>
      </c>
      <c r="C45" s="553" t="s">
        <v>133</v>
      </c>
      <c r="D45" s="550">
        <v>41</v>
      </c>
      <c r="E45" s="553">
        <v>106</v>
      </c>
      <c r="F45" s="553">
        <v>1</v>
      </c>
      <c r="G45" s="574">
        <v>7</v>
      </c>
      <c r="H45" s="553" t="s">
        <v>19</v>
      </c>
      <c r="I45" s="553">
        <v>11</v>
      </c>
      <c r="J45" s="553">
        <v>11</v>
      </c>
      <c r="K45" s="553">
        <v>9</v>
      </c>
      <c r="L45" s="553">
        <v>10</v>
      </c>
      <c r="M45" s="553">
        <v>8</v>
      </c>
      <c r="N45" s="553">
        <v>11</v>
      </c>
      <c r="O45" s="553">
        <v>10</v>
      </c>
      <c r="P45" s="575">
        <f t="shared" si="3"/>
        <v>11</v>
      </c>
      <c r="Q45" s="576">
        <f t="array" ref="Q45">IF(COUNT(H45:O45)=0,"",COUNT(IF(H45:O45=P45,H45:O45,""))/COUNT(H45:O45))</f>
        <v>0.42857142857142855</v>
      </c>
      <c r="R45" s="503">
        <f t="array" ref="R45">IF(AND(H45:O45=H45:O45,H45:O45="-"),"",STDEV(IF(H45:O45="-","",H45:O45))/AVERAGE(IF(H45:O45="-","",H45:O45+0.000000000000001)))</f>
        <v>0.11547005383792512</v>
      </c>
      <c r="S45" s="30"/>
      <c r="T45" s="30"/>
      <c r="U45" s="29">
        <f t="array" ref="U45">IF(AND(H45:O45=H45:O45,H45:O45="-"),"",AVERAGE(H45:O45))</f>
        <v>10</v>
      </c>
      <c r="V45" s="30"/>
      <c r="W45" s="38" t="str">
        <f t="shared" si="4"/>
        <v>NO</v>
      </c>
      <c r="X45" s="35"/>
      <c r="Y45" s="35"/>
      <c r="Z45" s="35"/>
      <c r="AA45" s="35"/>
      <c r="AB45" s="464"/>
      <c r="AC45" s="550" t="s">
        <v>19</v>
      </c>
      <c r="AD45" s="550">
        <v>11</v>
      </c>
      <c r="AE45" s="473" t="str">
        <f t="shared" si="5"/>
        <v/>
      </c>
      <c r="AF45" s="35"/>
      <c r="AG45" s="48"/>
      <c r="AH45" s="48"/>
      <c r="AI45" s="48"/>
      <c r="AJ45" s="35"/>
      <c r="AK45" s="35"/>
      <c r="AL45" s="35"/>
      <c r="AM45" s="35"/>
      <c r="AN45" s="35"/>
      <c r="AO45" s="35"/>
      <c r="AP45" s="35"/>
      <c r="AQ45" s="35"/>
      <c r="AR45" s="35"/>
      <c r="AS45" s="35"/>
      <c r="AT45" s="35"/>
      <c r="AU45" s="35"/>
      <c r="AV45" s="35"/>
      <c r="AW45" s="35"/>
      <c r="AX45" s="35"/>
      <c r="AY45" s="35"/>
      <c r="AZ45" s="35"/>
      <c r="BA45" s="35"/>
      <c r="BB45" s="275"/>
      <c r="BC45" s="275"/>
      <c r="BD45" s="275"/>
      <c r="BE45" s="275"/>
      <c r="BF45" s="275"/>
      <c r="BG45" s="275"/>
      <c r="BH45" s="275"/>
      <c r="BI45" s="275"/>
      <c r="BJ45" s="275"/>
      <c r="BK45" s="275"/>
      <c r="BL45" s="275"/>
      <c r="BM45" s="275"/>
      <c r="BN45" s="275"/>
      <c r="BO45" s="275"/>
      <c r="BP45" s="275"/>
      <c r="BQ45" s="275"/>
      <c r="BR45" s="275"/>
      <c r="BS45" s="275"/>
    </row>
    <row r="46" spans="1:71" s="467" customFormat="1" ht="12" customHeight="1">
      <c r="A46" s="553" t="s">
        <v>142</v>
      </c>
      <c r="B46" s="574">
        <v>2016</v>
      </c>
      <c r="C46" s="553" t="s">
        <v>133</v>
      </c>
      <c r="D46" s="550">
        <v>42</v>
      </c>
      <c r="E46" s="553">
        <v>73</v>
      </c>
      <c r="F46" s="553">
        <v>2</v>
      </c>
      <c r="G46" s="574">
        <v>7</v>
      </c>
      <c r="H46" s="553">
        <v>6</v>
      </c>
      <c r="I46" s="553">
        <v>6</v>
      </c>
      <c r="J46" s="553">
        <v>6</v>
      </c>
      <c r="K46" s="553">
        <v>6</v>
      </c>
      <c r="L46" s="553">
        <v>6</v>
      </c>
      <c r="M46" s="553">
        <v>6</v>
      </c>
      <c r="N46" s="553">
        <v>6</v>
      </c>
      <c r="O46" s="553">
        <v>6</v>
      </c>
      <c r="P46" s="575">
        <f t="shared" si="3"/>
        <v>6</v>
      </c>
      <c r="Q46" s="576">
        <f t="array" ref="Q46">IF(COUNT(H46:O46)=0,"",COUNT(IF(H46:O46=P46,H46:O46,""))/COUNT(H46:O46))</f>
        <v>1</v>
      </c>
      <c r="R46" s="503">
        <f t="array" ref="R46">IF(AND(H46:O46=H46:O46,H46:O46="-"),"",STDEV(IF(H46:O46="-","",H46:O46))/AVERAGE(IF(H46:O46="-","",H46:O46+0.000000000000001)))</f>
        <v>0</v>
      </c>
      <c r="S46" s="30"/>
      <c r="T46" s="30"/>
      <c r="U46" s="29">
        <f t="array" ref="U46">IF(AND(H46:O46=H46:O46,H46:O46="-"),"",AVERAGE(H46:O46))</f>
        <v>6</v>
      </c>
      <c r="V46" s="30"/>
      <c r="W46" s="38" t="str">
        <f t="shared" si="4"/>
        <v>YES</v>
      </c>
      <c r="X46" s="35"/>
      <c r="Y46" s="35"/>
      <c r="Z46" s="35"/>
      <c r="AA46" s="35"/>
      <c r="AB46" s="464"/>
      <c r="AC46" s="542">
        <v>6</v>
      </c>
      <c r="AD46" s="542">
        <v>6</v>
      </c>
      <c r="AE46" s="473">
        <f t="shared" si="5"/>
        <v>0</v>
      </c>
      <c r="AF46" s="35"/>
      <c r="AG46" s="48"/>
      <c r="AH46" s="48"/>
      <c r="AI46" s="48"/>
      <c r="AJ46" s="35"/>
      <c r="AK46" s="35"/>
      <c r="AL46" s="35"/>
      <c r="AM46" s="35"/>
      <c r="AN46" s="35"/>
      <c r="AO46" s="35"/>
      <c r="AP46" s="35"/>
      <c r="AQ46" s="35"/>
      <c r="AR46" s="35"/>
      <c r="AS46" s="35"/>
      <c r="AT46" s="35"/>
      <c r="AU46" s="35"/>
      <c r="AV46" s="35"/>
      <c r="AW46" s="35"/>
      <c r="AX46" s="35"/>
      <c r="AY46" s="35"/>
      <c r="AZ46" s="35"/>
      <c r="BA46" s="35"/>
      <c r="BB46" s="275"/>
      <c r="BC46" s="275"/>
      <c r="BD46" s="275"/>
      <c r="BE46" s="275"/>
      <c r="BF46" s="275"/>
      <c r="BG46" s="275"/>
      <c r="BH46" s="275"/>
      <c r="BI46" s="275"/>
      <c r="BJ46" s="275"/>
      <c r="BK46" s="275"/>
      <c r="BL46" s="275"/>
      <c r="BM46" s="275"/>
      <c r="BN46" s="275"/>
      <c r="BO46" s="275"/>
      <c r="BP46" s="275"/>
      <c r="BQ46" s="275"/>
      <c r="BR46" s="275"/>
      <c r="BS46" s="275"/>
    </row>
    <row r="47" spans="1:71" s="600" customFormat="1" ht="12" customHeight="1">
      <c r="A47" s="550" t="s">
        <v>142</v>
      </c>
      <c r="B47" s="591">
        <v>2016</v>
      </c>
      <c r="C47" s="550" t="s">
        <v>133</v>
      </c>
      <c r="D47" s="550">
        <v>43</v>
      </c>
      <c r="E47" s="550">
        <v>96</v>
      </c>
      <c r="F47" s="550">
        <v>1</v>
      </c>
      <c r="G47" s="591">
        <v>7</v>
      </c>
      <c r="H47" s="550" t="s">
        <v>19</v>
      </c>
      <c r="I47" s="550">
        <v>9</v>
      </c>
      <c r="J47" s="550">
        <v>11</v>
      </c>
      <c r="K47" s="550">
        <v>7</v>
      </c>
      <c r="L47" s="550">
        <v>10</v>
      </c>
      <c r="M47" s="550">
        <v>8</v>
      </c>
      <c r="N47" s="550">
        <v>9</v>
      </c>
      <c r="O47" s="550">
        <v>9</v>
      </c>
      <c r="P47" s="592">
        <f t="shared" si="3"/>
        <v>9</v>
      </c>
      <c r="Q47" s="593">
        <f t="array" ref="Q47">IF(COUNT(H47:O47)=0,"",COUNT(IF(H47:O47=P47,H47:O47,""))/COUNT(H47:O47))</f>
        <v>0.42857142857142855</v>
      </c>
      <c r="R47" s="594">
        <f t="array" ref="R47">IF(AND(H47:O47=H47:O47,H47:O47="-"),"",STDEV(IF(H47:O47="-","",H47:O47))/AVERAGE(IF(H47:O47="-","",H47:O47+0.000000000000001)))</f>
        <v>0.1434438276373117</v>
      </c>
      <c r="S47" s="595" t="s">
        <v>145</v>
      </c>
      <c r="T47" s="595"/>
      <c r="U47" s="596">
        <f t="array" ref="U47">IF(AND(H47:O47=H47:O47,H47:O47="-"),"",AVERAGE(H47:O47))</f>
        <v>9</v>
      </c>
      <c r="V47" s="595"/>
      <c r="W47" s="596" t="str">
        <f t="shared" si="4"/>
        <v>NO</v>
      </c>
      <c r="AB47" s="601"/>
      <c r="AC47" s="550" t="s">
        <v>19</v>
      </c>
      <c r="AD47" s="550">
        <v>9</v>
      </c>
      <c r="AE47" s="602" t="str">
        <f t="shared" si="5"/>
        <v/>
      </c>
      <c r="AG47" s="603"/>
      <c r="AH47" s="603"/>
      <c r="AI47" s="603"/>
    </row>
    <row r="48" spans="1:71" s="467" customFormat="1" ht="12" customHeight="1">
      <c r="A48" s="553" t="s">
        <v>142</v>
      </c>
      <c r="B48" s="574">
        <v>2016</v>
      </c>
      <c r="C48" s="553" t="s">
        <v>133</v>
      </c>
      <c r="D48" s="550">
        <v>44</v>
      </c>
      <c r="E48" s="553">
        <v>78</v>
      </c>
      <c r="F48" s="553">
        <v>2</v>
      </c>
      <c r="G48" s="574">
        <v>7</v>
      </c>
      <c r="H48" s="553">
        <v>9</v>
      </c>
      <c r="I48" s="553">
        <v>9</v>
      </c>
      <c r="J48" s="553">
        <v>9</v>
      </c>
      <c r="K48" s="553">
        <v>8</v>
      </c>
      <c r="L48" s="553">
        <v>9</v>
      </c>
      <c r="M48" s="553">
        <v>9</v>
      </c>
      <c r="N48" s="553">
        <v>9</v>
      </c>
      <c r="O48" s="553">
        <v>8</v>
      </c>
      <c r="P48" s="575">
        <f t="shared" si="3"/>
        <v>9</v>
      </c>
      <c r="Q48" s="576">
        <f t="array" ref="Q48">IF(COUNT(H48:O48)=0,"",COUNT(IF(H48:O48=P48,H48:O48,""))/COUNT(H48:O48))</f>
        <v>0.75</v>
      </c>
      <c r="R48" s="503">
        <f t="array" ref="R48">IF(AND(H48:O48=H48:O48,H48:O48="-"),"",STDEV(IF(H48:O48="-","",H48:O48))/AVERAGE(IF(H48:O48="-","",H48:O48+0.000000000000001)))</f>
        <v>5.2904005701288642E-2</v>
      </c>
      <c r="S48" s="30"/>
      <c r="T48" s="30"/>
      <c r="U48" s="29">
        <f t="array" ref="U48">IF(AND(H48:O48=H48:O48,H48:O48="-"),"",AVERAGE(H48:O48))</f>
        <v>8.75</v>
      </c>
      <c r="V48" s="30"/>
      <c r="W48" s="38" t="str">
        <f t="shared" si="4"/>
        <v>NO</v>
      </c>
      <c r="X48" s="35"/>
      <c r="Y48" s="35"/>
      <c r="Z48" s="35"/>
      <c r="AA48" s="35"/>
      <c r="AB48" s="464"/>
      <c r="AC48" s="542">
        <v>9</v>
      </c>
      <c r="AD48" s="542">
        <v>9</v>
      </c>
      <c r="AE48" s="473">
        <f t="shared" si="5"/>
        <v>0</v>
      </c>
      <c r="AF48" s="35"/>
      <c r="AG48" s="48"/>
      <c r="AH48" s="48"/>
      <c r="AI48" s="48"/>
      <c r="AJ48" s="35"/>
      <c r="AK48" s="35"/>
      <c r="AL48" s="35"/>
      <c r="AM48" s="35"/>
      <c r="AN48" s="35"/>
      <c r="AO48" s="35"/>
      <c r="AP48" s="35"/>
      <c r="AQ48" s="35"/>
      <c r="AR48" s="35"/>
      <c r="AS48" s="35"/>
      <c r="AT48" s="35"/>
      <c r="AU48" s="35"/>
      <c r="AV48" s="35"/>
      <c r="AW48" s="35"/>
      <c r="AX48" s="35"/>
      <c r="AY48" s="35"/>
      <c r="AZ48" s="35"/>
      <c r="BA48" s="35"/>
      <c r="BB48" s="275"/>
      <c r="BC48" s="275"/>
      <c r="BD48" s="275"/>
      <c r="BE48" s="275"/>
      <c r="BF48" s="275"/>
      <c r="BG48" s="275"/>
      <c r="BH48" s="275"/>
      <c r="BI48" s="275"/>
      <c r="BJ48" s="275"/>
      <c r="BK48" s="275"/>
      <c r="BL48" s="275"/>
      <c r="BM48" s="275"/>
      <c r="BN48" s="275"/>
      <c r="BO48" s="275"/>
      <c r="BP48" s="275"/>
      <c r="BQ48" s="275"/>
      <c r="BR48" s="275"/>
      <c r="BS48" s="275"/>
    </row>
    <row r="49" spans="1:71" s="467" customFormat="1" ht="12" customHeight="1">
      <c r="A49" s="553" t="s">
        <v>142</v>
      </c>
      <c r="B49" s="574">
        <v>2016</v>
      </c>
      <c r="C49" s="553" t="s">
        <v>133</v>
      </c>
      <c r="D49" s="551">
        <v>45</v>
      </c>
      <c r="E49" s="552">
        <v>93</v>
      </c>
      <c r="F49" s="552">
        <v>1</v>
      </c>
      <c r="G49" s="574">
        <v>7</v>
      </c>
      <c r="H49" s="552">
        <v>12</v>
      </c>
      <c r="I49" s="552">
        <v>12</v>
      </c>
      <c r="J49" s="552">
        <v>12</v>
      </c>
      <c r="K49" s="552">
        <v>10</v>
      </c>
      <c r="L49" s="552">
        <v>12</v>
      </c>
      <c r="M49" s="552">
        <v>11</v>
      </c>
      <c r="N49" s="552">
        <v>11</v>
      </c>
      <c r="O49" s="552">
        <v>9</v>
      </c>
      <c r="P49" s="575">
        <f t="shared" si="3"/>
        <v>12</v>
      </c>
      <c r="Q49" s="576">
        <f t="array" ref="Q49">IF(COUNT(H49:O49)=0,"",COUNT(IF(H49:O49=P49,H49:O49,""))/COUNT(H49:O49))</f>
        <v>0.5</v>
      </c>
      <c r="R49" s="503">
        <f t="array" ref="R49">IF(AND(H49:O49=H49:O49,H49:O49="-"),"",STDEV(IF(H49:O49="-","",H49:O49))/AVERAGE(IF(H49:O49="-","",H49:O49+0.000000000000001)))</f>
        <v>0.10121273046827893</v>
      </c>
      <c r="S49" s="30"/>
      <c r="T49" s="30"/>
      <c r="U49" s="29">
        <f t="array" ref="U49">IF(AND(H49:O49=H49:O49,H49:O49="-"),"",AVERAGE(H49:O49))</f>
        <v>11.125</v>
      </c>
      <c r="V49" s="30"/>
      <c r="W49" s="38" t="str">
        <f t="shared" si="4"/>
        <v>NO</v>
      </c>
      <c r="X49" s="35"/>
      <c r="Y49" s="35"/>
      <c r="Z49" s="35"/>
      <c r="AA49" s="35"/>
      <c r="AB49" s="464"/>
      <c r="AC49" s="551">
        <v>12</v>
      </c>
      <c r="AD49" s="551">
        <v>12</v>
      </c>
      <c r="AE49" s="473">
        <f t="shared" si="5"/>
        <v>0</v>
      </c>
      <c r="AF49" s="35"/>
      <c r="AG49" s="48"/>
      <c r="AH49" s="48"/>
      <c r="AI49" s="48"/>
      <c r="AJ49" s="35"/>
      <c r="AK49" s="35"/>
      <c r="AL49" s="35"/>
      <c r="AM49" s="35"/>
      <c r="AN49" s="35"/>
      <c r="AO49" s="35"/>
      <c r="AP49" s="35"/>
      <c r="AQ49" s="35"/>
      <c r="AR49" s="35"/>
      <c r="AS49" s="35"/>
      <c r="AT49" s="35"/>
      <c r="AU49" s="35"/>
      <c r="AV49" s="35"/>
      <c r="AW49" s="35"/>
      <c r="AX49" s="35"/>
      <c r="AY49" s="35"/>
      <c r="AZ49" s="35"/>
      <c r="BA49" s="35"/>
      <c r="BB49" s="275"/>
      <c r="BC49" s="275"/>
      <c r="BD49" s="275"/>
      <c r="BE49" s="275"/>
      <c r="BF49" s="275"/>
      <c r="BG49" s="275"/>
      <c r="BH49" s="275"/>
      <c r="BI49" s="275"/>
      <c r="BJ49" s="275"/>
      <c r="BK49" s="275"/>
      <c r="BL49" s="275"/>
      <c r="BM49" s="275"/>
      <c r="BN49" s="275"/>
      <c r="BO49" s="275"/>
      <c r="BP49" s="275"/>
      <c r="BQ49" s="275"/>
      <c r="BR49" s="275"/>
      <c r="BS49" s="275"/>
    </row>
    <row r="50" spans="1:71" s="467" customFormat="1" ht="12" customHeight="1">
      <c r="A50" s="553" t="s">
        <v>142</v>
      </c>
      <c r="B50" s="574">
        <v>2016</v>
      </c>
      <c r="C50" s="553" t="s">
        <v>133</v>
      </c>
      <c r="D50" s="550">
        <v>46</v>
      </c>
      <c r="E50" s="553">
        <v>92</v>
      </c>
      <c r="F50" s="553">
        <v>1</v>
      </c>
      <c r="G50" s="574">
        <v>7</v>
      </c>
      <c r="H50" s="553">
        <v>9</v>
      </c>
      <c r="I50" s="553">
        <v>9</v>
      </c>
      <c r="J50" s="553">
        <v>9</v>
      </c>
      <c r="K50" s="553">
        <v>9</v>
      </c>
      <c r="L50" s="553">
        <v>9</v>
      </c>
      <c r="M50" s="553">
        <v>9</v>
      </c>
      <c r="N50" s="553">
        <v>9</v>
      </c>
      <c r="O50" s="553">
        <v>9</v>
      </c>
      <c r="P50" s="575">
        <f t="shared" si="3"/>
        <v>9</v>
      </c>
      <c r="Q50" s="576">
        <f t="array" ref="Q50">IF(COUNT(H50:O50)=0,"",COUNT(IF(H50:O50=P50,H50:O50,""))/COUNT(H50:O50))</f>
        <v>1</v>
      </c>
      <c r="R50" s="503">
        <f t="array" ref="R50">IF(AND(H50:O50=H50:O50,H50:O50="-"),"",STDEV(IF(H50:O50="-","",H50:O50))/AVERAGE(IF(H50:O50="-","",H50:O50+0.000000000000001)))</f>
        <v>0</v>
      </c>
      <c r="S50" s="30"/>
      <c r="T50" s="30"/>
      <c r="U50" s="29">
        <f t="array" ref="U50">IF(AND(H50:O50=H50:O50,H50:O50="-"),"",AVERAGE(H50:O50))</f>
        <v>9</v>
      </c>
      <c r="V50" s="30"/>
      <c r="W50" s="38" t="str">
        <f t="shared" si="4"/>
        <v>YES</v>
      </c>
      <c r="X50" s="35"/>
      <c r="Y50" s="35"/>
      <c r="Z50" s="35"/>
      <c r="AA50" s="35"/>
      <c r="AB50" s="464"/>
      <c r="AC50" s="542">
        <v>9</v>
      </c>
      <c r="AD50" s="542">
        <v>9</v>
      </c>
      <c r="AE50" s="473">
        <f t="shared" si="5"/>
        <v>0</v>
      </c>
      <c r="AF50" s="35"/>
      <c r="AG50" s="48"/>
      <c r="AH50" s="48"/>
      <c r="AI50" s="48"/>
      <c r="AJ50" s="35"/>
      <c r="AK50" s="35"/>
      <c r="AL50" s="35"/>
      <c r="AM50" s="35"/>
      <c r="AN50" s="35"/>
      <c r="AO50" s="35"/>
      <c r="AP50" s="35"/>
      <c r="AQ50" s="35"/>
      <c r="AR50" s="35"/>
      <c r="AS50" s="35"/>
      <c r="AT50" s="35"/>
      <c r="AU50" s="35"/>
      <c r="AV50" s="35"/>
      <c r="AW50" s="35"/>
      <c r="AX50" s="35"/>
      <c r="AY50" s="35"/>
      <c r="AZ50" s="35"/>
      <c r="BA50" s="35"/>
      <c r="BB50" s="275"/>
      <c r="BC50" s="275"/>
      <c r="BD50" s="275"/>
      <c r="BE50" s="275"/>
      <c r="BF50" s="275"/>
      <c r="BG50" s="275"/>
      <c r="BH50" s="275"/>
      <c r="BI50" s="275"/>
      <c r="BJ50" s="275"/>
      <c r="BK50" s="275"/>
      <c r="BL50" s="275"/>
      <c r="BM50" s="275"/>
      <c r="BN50" s="275"/>
      <c r="BO50" s="275"/>
      <c r="BP50" s="275"/>
      <c r="BQ50" s="275"/>
      <c r="BR50" s="275"/>
      <c r="BS50" s="275"/>
    </row>
    <row r="51" spans="1:71" s="467" customFormat="1" ht="12" customHeight="1">
      <c r="A51" s="553" t="s">
        <v>142</v>
      </c>
      <c r="B51" s="574">
        <v>2016</v>
      </c>
      <c r="C51" s="553" t="s">
        <v>133</v>
      </c>
      <c r="D51" s="550">
        <v>47</v>
      </c>
      <c r="E51" s="553">
        <v>80</v>
      </c>
      <c r="F51" s="553">
        <v>1</v>
      </c>
      <c r="G51" s="574">
        <v>7</v>
      </c>
      <c r="H51" s="553">
        <v>8</v>
      </c>
      <c r="I51" s="553">
        <v>7</v>
      </c>
      <c r="J51" s="553">
        <v>7</v>
      </c>
      <c r="K51" s="553">
        <v>7</v>
      </c>
      <c r="L51" s="553">
        <v>7</v>
      </c>
      <c r="M51" s="553">
        <v>7</v>
      </c>
      <c r="N51" s="553">
        <v>7</v>
      </c>
      <c r="O51" s="553">
        <v>7</v>
      </c>
      <c r="P51" s="575">
        <f t="shared" ref="P51:P74" si="6">MODE(H51:O51)</f>
        <v>7</v>
      </c>
      <c r="Q51" s="576">
        <f t="array" ref="Q51">IF(COUNT(H51:O51)=0,"",COUNT(IF(H51:O51=P51,H51:O51,""))/COUNT(H51:O51))</f>
        <v>0.875</v>
      </c>
      <c r="R51" s="503">
        <f t="array" ref="R51">IF(AND(H51:O51=H51:O51,H51:O51="-"),"",STDEV(IF(H51:O51="-","",H51:O51))/AVERAGE(IF(H51:O51="-","",H51:O51+0.000000000000001)))</f>
        <v>4.9621528504319119E-2</v>
      </c>
      <c r="S51" s="30"/>
      <c r="T51" s="30"/>
      <c r="U51" s="29">
        <f t="array" ref="U51">IF(AND(H51:O51=H51:O51,H51:O51="-"),"",AVERAGE(H51:O51))</f>
        <v>7.125</v>
      </c>
      <c r="V51" s="30"/>
      <c r="W51" s="38" t="str">
        <f t="shared" si="4"/>
        <v>YES</v>
      </c>
      <c r="X51" s="35"/>
      <c r="Y51" s="35"/>
      <c r="Z51" s="35"/>
      <c r="AA51" s="35"/>
      <c r="AB51" s="464"/>
      <c r="AC51" s="542">
        <v>8</v>
      </c>
      <c r="AD51" s="542">
        <v>7</v>
      </c>
      <c r="AE51" s="473">
        <f t="shared" si="5"/>
        <v>1</v>
      </c>
      <c r="AF51" s="35"/>
      <c r="AG51" s="48"/>
      <c r="AH51" s="48"/>
      <c r="AI51" s="48"/>
      <c r="AJ51" s="35"/>
      <c r="AK51" s="35"/>
      <c r="AL51" s="35"/>
      <c r="AM51" s="35"/>
      <c r="AN51" s="35"/>
      <c r="AO51" s="35"/>
      <c r="AP51" s="35"/>
      <c r="AQ51" s="35"/>
      <c r="AR51" s="35"/>
      <c r="AS51" s="35"/>
      <c r="AT51" s="35"/>
      <c r="AU51" s="35"/>
      <c r="AV51" s="35"/>
      <c r="AW51" s="35"/>
      <c r="AX51" s="35"/>
      <c r="AY51" s="35"/>
      <c r="AZ51" s="35"/>
      <c r="BA51" s="35"/>
      <c r="BB51" s="275"/>
      <c r="BC51" s="275"/>
      <c r="BD51" s="275"/>
      <c r="BE51" s="275"/>
      <c r="BF51" s="275"/>
      <c r="BG51" s="275"/>
      <c r="BH51" s="275"/>
      <c r="BI51" s="275"/>
      <c r="BJ51" s="275"/>
      <c r="BK51" s="275"/>
      <c r="BL51" s="275"/>
      <c r="BM51" s="275"/>
      <c r="BN51" s="275"/>
      <c r="BO51" s="275"/>
      <c r="BP51" s="275"/>
      <c r="BQ51" s="275"/>
      <c r="BR51" s="275"/>
      <c r="BS51" s="275"/>
    </row>
    <row r="52" spans="1:71" s="467" customFormat="1" ht="12" customHeight="1">
      <c r="A52" s="553" t="s">
        <v>141</v>
      </c>
      <c r="B52" s="574">
        <v>2016</v>
      </c>
      <c r="C52" s="553" t="s">
        <v>134</v>
      </c>
      <c r="D52" s="550">
        <v>48</v>
      </c>
      <c r="E52" s="553">
        <v>70</v>
      </c>
      <c r="F52" s="553"/>
      <c r="G52" s="574">
        <v>8</v>
      </c>
      <c r="H52" s="553">
        <v>6</v>
      </c>
      <c r="I52" s="553">
        <v>6</v>
      </c>
      <c r="J52" s="553">
        <v>6</v>
      </c>
      <c r="K52" s="553">
        <v>6</v>
      </c>
      <c r="L52" s="553">
        <v>6</v>
      </c>
      <c r="M52" s="553">
        <v>6</v>
      </c>
      <c r="N52" s="553">
        <v>5</v>
      </c>
      <c r="O52" s="553">
        <v>6</v>
      </c>
      <c r="P52" s="575">
        <f t="shared" si="6"/>
        <v>6</v>
      </c>
      <c r="Q52" s="576">
        <f t="array" ref="Q52">IF(COUNT(H52:O52)=0,"",COUNT(IF(H52:O52=P52,H52:O52,""))/COUNT(H52:O52))</f>
        <v>0.875</v>
      </c>
      <c r="R52" s="503">
        <f t="array" ref="R52">IF(AND(H52:O52=H52:O52,H52:O52="-"),"",STDEV(IF(H52:O52="-","",H52:O52))/AVERAGE(IF(H52:O52="-","",H52:O52+0.000000000000001)))</f>
        <v>6.0179300526514677E-2</v>
      </c>
      <c r="S52" s="30"/>
      <c r="T52" s="30"/>
      <c r="U52" s="29">
        <f t="array" ref="U52">IF(AND(H52:O52=H52:O52,H52:O52="-"),"",AVERAGE(H52:O52))</f>
        <v>5.875</v>
      </c>
      <c r="V52" s="30"/>
      <c r="W52" s="38" t="str">
        <f t="shared" si="4"/>
        <v>YES</v>
      </c>
      <c r="X52" s="35"/>
      <c r="Y52" s="35"/>
      <c r="Z52" s="35"/>
      <c r="AA52" s="35"/>
      <c r="AB52" s="464"/>
      <c r="AC52" s="542">
        <v>6</v>
      </c>
      <c r="AD52" s="542">
        <v>6</v>
      </c>
      <c r="AE52" s="473">
        <f t="shared" si="5"/>
        <v>0</v>
      </c>
      <c r="AF52" s="35"/>
      <c r="AG52" s="48"/>
      <c r="AH52" s="48"/>
      <c r="AI52" s="48"/>
      <c r="AJ52" s="35"/>
      <c r="AK52" s="35"/>
      <c r="AL52" s="35"/>
      <c r="AM52" s="35"/>
      <c r="AN52" s="35"/>
      <c r="AO52" s="35"/>
      <c r="AP52" s="35"/>
      <c r="AQ52" s="35"/>
      <c r="AR52" s="35"/>
      <c r="AS52" s="35"/>
      <c r="AT52" s="35"/>
      <c r="AU52" s="35"/>
      <c r="AV52" s="35"/>
      <c r="AW52" s="35"/>
      <c r="AX52" s="35"/>
      <c r="AY52" s="35"/>
      <c r="AZ52" s="35"/>
      <c r="BA52" s="35"/>
      <c r="BB52" s="275"/>
      <c r="BC52" s="275"/>
      <c r="BD52" s="275"/>
      <c r="BE52" s="275"/>
      <c r="BF52" s="275"/>
      <c r="BG52" s="275"/>
      <c r="BH52" s="275"/>
      <c r="BI52" s="275"/>
      <c r="BJ52" s="275"/>
      <c r="BK52" s="275"/>
      <c r="BL52" s="275"/>
      <c r="BM52" s="275"/>
      <c r="BN52" s="275"/>
      <c r="BO52" s="275"/>
      <c r="BP52" s="275"/>
      <c r="BQ52" s="275"/>
      <c r="BR52" s="275"/>
      <c r="BS52" s="275"/>
    </row>
    <row r="53" spans="1:71" s="467" customFormat="1" ht="12" customHeight="1">
      <c r="A53" s="553" t="s">
        <v>141</v>
      </c>
      <c r="B53" s="574">
        <v>2016</v>
      </c>
      <c r="C53" s="553" t="s">
        <v>134</v>
      </c>
      <c r="D53" s="550">
        <v>49</v>
      </c>
      <c r="E53" s="553">
        <v>58</v>
      </c>
      <c r="F53" s="553"/>
      <c r="G53" s="574">
        <v>8</v>
      </c>
      <c r="H53" s="553">
        <v>7</v>
      </c>
      <c r="I53" s="553">
        <v>7</v>
      </c>
      <c r="J53" s="553">
        <v>7</v>
      </c>
      <c r="K53" s="553">
        <v>7</v>
      </c>
      <c r="L53" s="553">
        <v>7</v>
      </c>
      <c r="M53" s="553">
        <v>7</v>
      </c>
      <c r="N53" s="553">
        <v>7</v>
      </c>
      <c r="O53" s="553">
        <v>7</v>
      </c>
      <c r="P53" s="575">
        <f t="shared" si="6"/>
        <v>7</v>
      </c>
      <c r="Q53" s="576">
        <f t="array" ref="Q53">IF(COUNT(H53:O53)=0,"",COUNT(IF(H53:O53=P53,H53:O53,""))/COUNT(H53:O53))</f>
        <v>1</v>
      </c>
      <c r="R53" s="503">
        <f t="array" ref="R53">IF(AND(H53:O53=H53:O53,H53:O53="-"),"",STDEV(IF(H53:O53="-","",H53:O53))/AVERAGE(IF(H53:O53="-","",H53:O53+0.000000000000001)))</f>
        <v>0</v>
      </c>
      <c r="S53" s="30"/>
      <c r="T53" s="30"/>
      <c r="U53" s="29">
        <f t="array" ref="U53">IF(AND(H53:O53=H53:O53,H53:O53="-"),"",AVERAGE(H53:O53))</f>
        <v>7</v>
      </c>
      <c r="V53" s="30"/>
      <c r="W53" s="38" t="str">
        <f t="shared" si="4"/>
        <v>YES</v>
      </c>
      <c r="X53" s="35"/>
      <c r="Y53" s="35"/>
      <c r="Z53" s="35"/>
      <c r="AA53" s="35"/>
      <c r="AB53" s="464"/>
      <c r="AC53" s="542">
        <v>7</v>
      </c>
      <c r="AD53" s="542">
        <v>7</v>
      </c>
      <c r="AE53" s="473">
        <f t="shared" si="5"/>
        <v>0</v>
      </c>
      <c r="AF53" s="35"/>
      <c r="AG53" s="48"/>
      <c r="AH53" s="48"/>
      <c r="AI53" s="48"/>
      <c r="AJ53" s="35"/>
      <c r="AK53" s="35"/>
      <c r="AL53" s="35"/>
      <c r="AM53" s="35"/>
      <c r="AN53" s="35"/>
      <c r="AO53" s="35"/>
      <c r="AP53" s="35"/>
      <c r="AQ53" s="35"/>
      <c r="AR53" s="35"/>
      <c r="AS53" s="35"/>
      <c r="AT53" s="35"/>
      <c r="AU53" s="35"/>
      <c r="AV53" s="35"/>
      <c r="AW53" s="35"/>
      <c r="AX53" s="35"/>
      <c r="AY53" s="35"/>
      <c r="AZ53" s="35"/>
      <c r="BA53" s="35"/>
      <c r="BB53" s="275"/>
      <c r="BC53" s="275"/>
      <c r="BD53" s="275"/>
      <c r="BE53" s="275"/>
      <c r="BF53" s="275"/>
      <c r="BG53" s="275"/>
      <c r="BH53" s="275"/>
      <c r="BI53" s="275"/>
      <c r="BJ53" s="275"/>
      <c r="BK53" s="275"/>
      <c r="BL53" s="275"/>
      <c r="BM53" s="275"/>
      <c r="BN53" s="275"/>
      <c r="BO53" s="275"/>
      <c r="BP53" s="275"/>
      <c r="BQ53" s="275"/>
      <c r="BR53" s="275"/>
      <c r="BS53" s="275"/>
    </row>
    <row r="54" spans="1:71" s="467" customFormat="1" ht="12" customHeight="1">
      <c r="A54" s="553" t="s">
        <v>141</v>
      </c>
      <c r="B54" s="574">
        <v>2016</v>
      </c>
      <c r="C54" s="553" t="s">
        <v>134</v>
      </c>
      <c r="D54" s="550">
        <v>50</v>
      </c>
      <c r="E54" s="553">
        <v>69</v>
      </c>
      <c r="F54" s="553"/>
      <c r="G54" s="574">
        <v>8</v>
      </c>
      <c r="H54" s="553">
        <v>7</v>
      </c>
      <c r="I54" s="553">
        <v>7</v>
      </c>
      <c r="J54" s="553">
        <v>7</v>
      </c>
      <c r="K54" s="553">
        <v>7</v>
      </c>
      <c r="L54" s="553">
        <v>7</v>
      </c>
      <c r="M54" s="553">
        <v>7</v>
      </c>
      <c r="N54" s="553">
        <v>7</v>
      </c>
      <c r="O54" s="553">
        <v>7</v>
      </c>
      <c r="P54" s="575">
        <f t="shared" si="6"/>
        <v>7</v>
      </c>
      <c r="Q54" s="576">
        <f t="array" ref="Q54">IF(COUNT(H54:O54)=0,"",COUNT(IF(H54:O54=P54,H54:O54,""))/COUNT(H54:O54))</f>
        <v>1</v>
      </c>
      <c r="R54" s="503">
        <f t="array" ref="R54">IF(AND(H54:O54=H54:O54,H54:O54="-"),"",STDEV(IF(H54:O54="-","",H54:O54))/AVERAGE(IF(H54:O54="-","",H54:O54+0.000000000000001)))</f>
        <v>0</v>
      </c>
      <c r="S54" s="30"/>
      <c r="T54" s="30"/>
      <c r="U54" s="29">
        <f t="array" ref="U54">IF(AND(H54:O54=H54:O54,H54:O54="-"),"",AVERAGE(H54:O54))</f>
        <v>7</v>
      </c>
      <c r="V54" s="30"/>
      <c r="W54" s="38" t="str">
        <f t="shared" si="4"/>
        <v>YES</v>
      </c>
      <c r="X54" s="35"/>
      <c r="Y54" s="35"/>
      <c r="Z54" s="35"/>
      <c r="AA54" s="35"/>
      <c r="AB54" s="464"/>
      <c r="AC54" s="542">
        <v>7</v>
      </c>
      <c r="AD54" s="542">
        <v>7</v>
      </c>
      <c r="AE54" s="473">
        <f t="shared" si="5"/>
        <v>0</v>
      </c>
      <c r="AF54" s="35"/>
      <c r="AG54" s="48"/>
      <c r="AH54" s="48"/>
      <c r="AI54" s="48"/>
      <c r="AJ54" s="35"/>
      <c r="AK54" s="35"/>
      <c r="AL54" s="35"/>
      <c r="AM54" s="35"/>
      <c r="AN54" s="35"/>
      <c r="AO54" s="35"/>
      <c r="AP54" s="35"/>
      <c r="AQ54" s="35"/>
      <c r="AR54" s="35"/>
      <c r="AS54" s="35"/>
      <c r="AT54" s="35"/>
      <c r="AU54" s="35"/>
      <c r="AV54" s="35"/>
      <c r="AW54" s="35"/>
      <c r="AX54" s="35"/>
      <c r="AY54" s="35"/>
      <c r="AZ54" s="35"/>
      <c r="BA54" s="35"/>
      <c r="BB54" s="275"/>
      <c r="BC54" s="275"/>
      <c r="BD54" s="275"/>
      <c r="BE54" s="275"/>
      <c r="BF54" s="275"/>
      <c r="BG54" s="275"/>
      <c r="BH54" s="275"/>
      <c r="BI54" s="275"/>
      <c r="BJ54" s="275"/>
      <c r="BK54" s="275"/>
      <c r="BL54" s="275"/>
      <c r="BM54" s="275"/>
      <c r="BN54" s="275"/>
      <c r="BO54" s="275"/>
      <c r="BP54" s="275"/>
      <c r="BQ54" s="275"/>
      <c r="BR54" s="275"/>
      <c r="BS54" s="275"/>
    </row>
    <row r="55" spans="1:71" s="600" customFormat="1" ht="12" customHeight="1">
      <c r="A55" s="550" t="s">
        <v>141</v>
      </c>
      <c r="B55" s="591">
        <v>2016</v>
      </c>
      <c r="C55" s="550" t="s">
        <v>134</v>
      </c>
      <c r="D55" s="550">
        <v>51</v>
      </c>
      <c r="E55" s="550">
        <v>60</v>
      </c>
      <c r="F55" s="591"/>
      <c r="G55" s="591">
        <v>8</v>
      </c>
      <c r="H55" s="550">
        <v>4</v>
      </c>
      <c r="I55" s="550">
        <v>5</v>
      </c>
      <c r="J55" s="550">
        <v>4</v>
      </c>
      <c r="K55" s="550">
        <v>5</v>
      </c>
      <c r="L55" s="550">
        <v>5</v>
      </c>
      <c r="M55" s="550">
        <v>5</v>
      </c>
      <c r="N55" s="550">
        <v>5</v>
      </c>
      <c r="O55" s="550">
        <v>5</v>
      </c>
      <c r="P55" s="592">
        <f t="shared" si="6"/>
        <v>5</v>
      </c>
      <c r="Q55" s="593">
        <f t="array" ref="Q55">IF(COUNT(H55:O55)=0,"",COUNT(IF(H55:O55=P55,H55:O55,""))/COUNT(H55:O55))</f>
        <v>0.75</v>
      </c>
      <c r="R55" s="594">
        <f t="array" ref="R55">IF(AND(H55:O55=H55:O55,H55:O55="-"),"",STDEV(IF(H55:O55="-","",H55:O55))/AVERAGE(IF(H55:O55="-","",H55:O55+0.000000000000001)))</f>
        <v>9.7454747344479078E-2</v>
      </c>
      <c r="S55" s="595">
        <v>5</v>
      </c>
      <c r="T55" s="595"/>
      <c r="U55" s="596">
        <f t="array" ref="U55">IF(AND(H55:O55=H55:O55,H55:O55="-"),"",AVERAGE(H55:O55))</f>
        <v>4.75</v>
      </c>
      <c r="V55" s="595"/>
      <c r="W55" s="596" t="str">
        <f t="shared" si="4"/>
        <v>NO</v>
      </c>
      <c r="AB55" s="601"/>
      <c r="AC55" s="550">
        <v>4</v>
      </c>
      <c r="AD55" s="550">
        <v>5</v>
      </c>
      <c r="AE55" s="602">
        <f t="shared" si="5"/>
        <v>-1</v>
      </c>
      <c r="AG55" s="603"/>
      <c r="AH55" s="603"/>
      <c r="AI55" s="603"/>
    </row>
    <row r="56" spans="1:71" s="467" customFormat="1" ht="12" customHeight="1">
      <c r="A56" s="553" t="s">
        <v>141</v>
      </c>
      <c r="B56" s="574">
        <v>2016</v>
      </c>
      <c r="C56" s="553" t="s">
        <v>134</v>
      </c>
      <c r="D56" s="550">
        <v>52</v>
      </c>
      <c r="E56" s="553">
        <v>57</v>
      </c>
      <c r="F56" s="574"/>
      <c r="G56" s="574">
        <v>8</v>
      </c>
      <c r="H56" s="553">
        <v>7</v>
      </c>
      <c r="I56" s="553">
        <v>7</v>
      </c>
      <c r="J56" s="553">
        <v>7</v>
      </c>
      <c r="K56" s="553">
        <v>7</v>
      </c>
      <c r="L56" s="553">
        <v>7</v>
      </c>
      <c r="M56" s="553">
        <v>7</v>
      </c>
      <c r="N56" s="553">
        <v>7</v>
      </c>
      <c r="O56" s="553">
        <v>7</v>
      </c>
      <c r="P56" s="575">
        <f t="shared" si="6"/>
        <v>7</v>
      </c>
      <c r="Q56" s="576">
        <f t="array" ref="Q56">IF(COUNT(H56:O56)=0,"",COUNT(IF(H56:O56=P56,H56:O56,""))/COUNT(H56:O56))</f>
        <v>1</v>
      </c>
      <c r="R56" s="503">
        <f t="array" ref="R56">IF(AND(H56:O56=H56:O56,H56:O56="-"),"",STDEV(IF(H56:O56="-","",H56:O56))/AVERAGE(IF(H56:O56="-","",H56:O56+0.000000000000001)))</f>
        <v>0</v>
      </c>
      <c r="S56" s="30"/>
      <c r="T56" s="30"/>
      <c r="U56" s="29">
        <f t="array" ref="U56">IF(AND(H56:O56=H56:O56,H56:O56="-"),"",AVERAGE(H56:O56))</f>
        <v>7</v>
      </c>
      <c r="V56" s="30"/>
      <c r="W56" s="38" t="str">
        <f t="shared" si="4"/>
        <v>YES</v>
      </c>
      <c r="X56" s="35"/>
      <c r="Y56" s="35"/>
      <c r="Z56" s="35"/>
      <c r="AA56" s="35"/>
      <c r="AB56" s="464"/>
      <c r="AC56" s="542">
        <v>7</v>
      </c>
      <c r="AD56" s="542">
        <v>7</v>
      </c>
      <c r="AE56" s="473">
        <f t="shared" si="5"/>
        <v>0</v>
      </c>
      <c r="AF56" s="35"/>
      <c r="AG56" s="48"/>
      <c r="AH56" s="48"/>
      <c r="AI56" s="48"/>
      <c r="AJ56" s="35"/>
      <c r="AK56" s="35"/>
      <c r="AL56" s="35"/>
      <c r="AM56" s="35"/>
      <c r="AN56" s="35"/>
      <c r="AO56" s="35"/>
      <c r="AP56" s="35"/>
      <c r="AQ56" s="35"/>
      <c r="AR56" s="35"/>
      <c r="AS56" s="35"/>
      <c r="AT56" s="35"/>
      <c r="AU56" s="35"/>
      <c r="AV56" s="35"/>
      <c r="AW56" s="35"/>
      <c r="AX56" s="35"/>
      <c r="AY56" s="35"/>
      <c r="AZ56" s="35"/>
      <c r="BA56" s="35"/>
      <c r="BB56" s="275"/>
      <c r="BC56" s="275"/>
      <c r="BD56" s="275"/>
      <c r="BE56" s="275"/>
      <c r="BF56" s="275"/>
      <c r="BG56" s="275"/>
      <c r="BH56" s="275"/>
      <c r="BI56" s="275"/>
      <c r="BJ56" s="275"/>
      <c r="BK56" s="275"/>
      <c r="BL56" s="275"/>
      <c r="BM56" s="275"/>
      <c r="BN56" s="275"/>
      <c r="BO56" s="275"/>
      <c r="BP56" s="275"/>
      <c r="BQ56" s="275"/>
      <c r="BR56" s="275"/>
      <c r="BS56" s="275"/>
    </row>
    <row r="57" spans="1:71" s="467" customFormat="1" ht="12" customHeight="1">
      <c r="A57" s="553" t="s">
        <v>141</v>
      </c>
      <c r="B57" s="574">
        <v>2016</v>
      </c>
      <c r="C57" s="553" t="s">
        <v>134</v>
      </c>
      <c r="D57" s="550">
        <v>53</v>
      </c>
      <c r="E57" s="553">
        <v>55</v>
      </c>
      <c r="F57" s="574"/>
      <c r="G57" s="574">
        <v>8</v>
      </c>
      <c r="H57" s="553">
        <v>6</v>
      </c>
      <c r="I57" s="553">
        <v>6</v>
      </c>
      <c r="J57" s="553">
        <v>6</v>
      </c>
      <c r="K57" s="553">
        <v>6</v>
      </c>
      <c r="L57" s="553">
        <v>6</v>
      </c>
      <c r="M57" s="553">
        <v>6</v>
      </c>
      <c r="N57" s="553">
        <v>6</v>
      </c>
      <c r="O57" s="553">
        <v>6</v>
      </c>
      <c r="P57" s="575">
        <f t="shared" si="6"/>
        <v>6</v>
      </c>
      <c r="Q57" s="576">
        <f t="array" ref="Q57">IF(COUNT(H57:O57)=0,"",COUNT(IF(H57:O57=P57,H57:O57,""))/COUNT(H57:O57))</f>
        <v>1</v>
      </c>
      <c r="R57" s="503">
        <f t="array" ref="R57">IF(AND(H57:O57=H57:O57,H57:O57="-"),"",STDEV(IF(H57:O57="-","",H57:O57))/AVERAGE(IF(H57:O57="-","",H57:O57+0.000000000000001)))</f>
        <v>0</v>
      </c>
      <c r="S57" s="30"/>
      <c r="T57" s="30"/>
      <c r="U57" s="29">
        <f t="array" ref="U57">IF(AND(H57:O57=H57:O57,H57:O57="-"),"",AVERAGE(H57:O57))</f>
        <v>6</v>
      </c>
      <c r="V57" s="30"/>
      <c r="W57" s="38" t="str">
        <f t="shared" si="4"/>
        <v>YES</v>
      </c>
      <c r="X57" s="35"/>
      <c r="Y57" s="35"/>
      <c r="Z57" s="35"/>
      <c r="AA57" s="35"/>
      <c r="AB57" s="464"/>
      <c r="AC57" s="542">
        <v>6</v>
      </c>
      <c r="AD57" s="542">
        <v>6</v>
      </c>
      <c r="AE57" s="473">
        <f t="shared" si="5"/>
        <v>0</v>
      </c>
      <c r="AF57" s="35"/>
      <c r="AG57" s="48"/>
      <c r="AH57" s="48"/>
      <c r="AI57" s="48"/>
      <c r="AJ57" s="35"/>
      <c r="AK57" s="35"/>
      <c r="AL57" s="35"/>
      <c r="AM57" s="35"/>
      <c r="AN57" s="35"/>
      <c r="AO57" s="35"/>
      <c r="AP57" s="35"/>
      <c r="AQ57" s="35"/>
      <c r="AR57" s="35"/>
      <c r="AS57" s="35"/>
      <c r="AT57" s="35"/>
      <c r="AU57" s="35"/>
      <c r="AV57" s="35"/>
      <c r="AW57" s="35"/>
      <c r="AX57" s="35"/>
      <c r="AY57" s="35"/>
      <c r="AZ57" s="35"/>
      <c r="BA57" s="35"/>
      <c r="BB57" s="275"/>
      <c r="BC57" s="275"/>
      <c r="BD57" s="275"/>
      <c r="BE57" s="275"/>
      <c r="BF57" s="275"/>
      <c r="BG57" s="275"/>
      <c r="BH57" s="275"/>
      <c r="BI57" s="275"/>
      <c r="BJ57" s="275"/>
      <c r="BK57" s="275"/>
      <c r="BL57" s="275"/>
      <c r="BM57" s="275"/>
      <c r="BN57" s="275"/>
      <c r="BO57" s="275"/>
      <c r="BP57" s="275"/>
      <c r="BQ57" s="275"/>
      <c r="BR57" s="275"/>
      <c r="BS57" s="275"/>
    </row>
    <row r="58" spans="1:71" s="467" customFormat="1" ht="12" customHeight="1">
      <c r="A58" s="553" t="s">
        <v>141</v>
      </c>
      <c r="B58" s="574">
        <v>2016</v>
      </c>
      <c r="C58" s="553" t="s">
        <v>134</v>
      </c>
      <c r="D58" s="550">
        <v>54</v>
      </c>
      <c r="E58" s="553">
        <v>66</v>
      </c>
      <c r="F58" s="574"/>
      <c r="G58" s="574">
        <v>8</v>
      </c>
      <c r="H58" s="553">
        <v>4</v>
      </c>
      <c r="I58" s="553">
        <v>4</v>
      </c>
      <c r="J58" s="553">
        <v>4</v>
      </c>
      <c r="K58" s="553">
        <v>4</v>
      </c>
      <c r="L58" s="553">
        <v>4</v>
      </c>
      <c r="M58" s="553">
        <v>4</v>
      </c>
      <c r="N58" s="553">
        <v>4</v>
      </c>
      <c r="O58" s="553">
        <v>4</v>
      </c>
      <c r="P58" s="575">
        <f t="shared" si="6"/>
        <v>4</v>
      </c>
      <c r="Q58" s="576">
        <f t="array" ref="Q58">IF(COUNT(H58:O58)=0,"",COUNT(IF(H58:O58=P58,H58:O58,""))/COUNT(H58:O58))</f>
        <v>1</v>
      </c>
      <c r="R58" s="503">
        <f t="array" ref="R58">IF(AND(H58:O58=H58:O58,H58:O58="-"),"",STDEV(IF(H58:O58="-","",H58:O58))/AVERAGE(IF(H58:O58="-","",H58:O58+0.000000000000001)))</f>
        <v>0</v>
      </c>
      <c r="S58" s="30"/>
      <c r="T58" s="30"/>
      <c r="U58" s="29">
        <f t="array" ref="U58">IF(AND(H58:O58=H58:O58,H58:O58="-"),"",AVERAGE(H58:O58))</f>
        <v>4</v>
      </c>
      <c r="V58" s="30"/>
      <c r="W58" s="38" t="str">
        <f t="shared" si="4"/>
        <v>YES</v>
      </c>
      <c r="X58" s="35"/>
      <c r="Y58" s="35"/>
      <c r="Z58" s="35"/>
      <c r="AA58" s="35"/>
      <c r="AB58" s="464"/>
      <c r="AC58" s="542">
        <v>4</v>
      </c>
      <c r="AD58" s="542">
        <v>4</v>
      </c>
      <c r="AE58" s="473">
        <f t="shared" si="5"/>
        <v>0</v>
      </c>
      <c r="AF58" s="35"/>
      <c r="AG58" s="48"/>
      <c r="AH58" s="48"/>
      <c r="AI58" s="48"/>
      <c r="AJ58" s="35"/>
      <c r="AK58" s="35"/>
      <c r="AL58" s="35"/>
      <c r="AM58" s="35"/>
      <c r="AN58" s="35"/>
      <c r="AO58" s="35"/>
      <c r="AP58" s="35"/>
      <c r="AQ58" s="35"/>
      <c r="AR58" s="35"/>
      <c r="AS58" s="35"/>
      <c r="AT58" s="35"/>
      <c r="AU58" s="35"/>
      <c r="AV58" s="35"/>
      <c r="AW58" s="35"/>
      <c r="AX58" s="35"/>
      <c r="AY58" s="35"/>
      <c r="AZ58" s="35"/>
      <c r="BA58" s="35"/>
      <c r="BB58" s="275"/>
      <c r="BC58" s="275"/>
      <c r="BD58" s="275"/>
      <c r="BE58" s="275"/>
      <c r="BF58" s="275"/>
      <c r="BG58" s="275"/>
      <c r="BH58" s="275"/>
      <c r="BI58" s="275"/>
      <c r="BJ58" s="275"/>
      <c r="BK58" s="275"/>
      <c r="BL58" s="275"/>
      <c r="BM58" s="275"/>
      <c r="BN58" s="275"/>
      <c r="BO58" s="275"/>
      <c r="BP58" s="275"/>
      <c r="BQ58" s="275"/>
      <c r="BR58" s="275"/>
      <c r="BS58" s="275"/>
    </row>
    <row r="59" spans="1:71" s="467" customFormat="1" ht="12" customHeight="1">
      <c r="A59" s="553" t="s">
        <v>141</v>
      </c>
      <c r="B59" s="574">
        <v>2016</v>
      </c>
      <c r="C59" s="553" t="s">
        <v>134</v>
      </c>
      <c r="D59" s="550">
        <v>55</v>
      </c>
      <c r="E59" s="553">
        <v>54</v>
      </c>
      <c r="F59" s="574"/>
      <c r="G59" s="574">
        <v>8</v>
      </c>
      <c r="H59" s="553">
        <v>6</v>
      </c>
      <c r="I59" s="553">
        <v>5</v>
      </c>
      <c r="J59" s="553">
        <v>6</v>
      </c>
      <c r="K59" s="553">
        <v>5</v>
      </c>
      <c r="L59" s="553">
        <v>6</v>
      </c>
      <c r="M59" s="553">
        <v>6</v>
      </c>
      <c r="N59" s="553">
        <v>6</v>
      </c>
      <c r="O59" s="553">
        <v>6</v>
      </c>
      <c r="P59" s="575">
        <f t="shared" si="6"/>
        <v>6</v>
      </c>
      <c r="Q59" s="576">
        <f t="array" ref="Q59">IF(COUNT(H59:O59)=0,"",COUNT(IF(H59:O59=P59,H59:O59,""))/COUNT(H59:O59))</f>
        <v>0.75</v>
      </c>
      <c r="R59" s="503">
        <f t="array" ref="R59">IF(AND(H59:O59=H59:O59,H59:O59="-"),"",STDEV(IF(H59:O59="-","",H59:O59))/AVERAGE(IF(H59:O59="-","",H59:O59+0.000000000000001)))</f>
        <v>8.050609563239576E-2</v>
      </c>
      <c r="S59" s="30"/>
      <c r="T59" s="30"/>
      <c r="U59" s="29">
        <f t="array" ref="U59">IF(AND(H59:O59=H59:O59,H59:O59="-"),"",AVERAGE(H59:O59))</f>
        <v>5.75</v>
      </c>
      <c r="V59" s="30"/>
      <c r="W59" s="38" t="str">
        <f t="shared" si="4"/>
        <v>NO</v>
      </c>
      <c r="X59" s="35"/>
      <c r="Y59" s="35"/>
      <c r="Z59" s="35"/>
      <c r="AA59" s="35"/>
      <c r="AB59" s="464"/>
      <c r="AC59" s="542">
        <v>6</v>
      </c>
      <c r="AD59" s="542">
        <v>6</v>
      </c>
      <c r="AE59" s="473">
        <f t="shared" si="5"/>
        <v>0</v>
      </c>
      <c r="AF59" s="35"/>
      <c r="AG59" s="48"/>
      <c r="AH59" s="48"/>
      <c r="AI59" s="48"/>
      <c r="AJ59" s="35"/>
      <c r="AK59" s="35"/>
      <c r="AL59" s="35"/>
      <c r="AM59" s="35"/>
      <c r="AN59" s="35"/>
      <c r="AO59" s="35"/>
      <c r="AP59" s="35"/>
      <c r="AQ59" s="35"/>
      <c r="AR59" s="35"/>
      <c r="AS59" s="35"/>
      <c r="AT59" s="35"/>
      <c r="AU59" s="35"/>
      <c r="AV59" s="35"/>
      <c r="AW59" s="35"/>
      <c r="AX59" s="35"/>
      <c r="AY59" s="35"/>
      <c r="AZ59" s="35"/>
      <c r="BA59" s="35"/>
      <c r="BB59" s="275"/>
      <c r="BC59" s="275"/>
      <c r="BD59" s="275"/>
      <c r="BE59" s="275"/>
      <c r="BF59" s="275"/>
      <c r="BG59" s="275"/>
      <c r="BH59" s="275"/>
      <c r="BI59" s="275"/>
      <c r="BJ59" s="275"/>
      <c r="BK59" s="275"/>
      <c r="BL59" s="275"/>
      <c r="BM59" s="275"/>
      <c r="BN59" s="275"/>
      <c r="BO59" s="275"/>
      <c r="BP59" s="275"/>
      <c r="BQ59" s="275"/>
      <c r="BR59" s="275"/>
      <c r="BS59" s="275"/>
    </row>
    <row r="60" spans="1:71" s="467" customFormat="1" ht="12" customHeight="1">
      <c r="A60" s="553" t="s">
        <v>141</v>
      </c>
      <c r="B60" s="574">
        <v>2016</v>
      </c>
      <c r="C60" s="553" t="s">
        <v>134</v>
      </c>
      <c r="D60" s="550">
        <v>56</v>
      </c>
      <c r="E60" s="553">
        <v>60</v>
      </c>
      <c r="F60" s="574"/>
      <c r="G60" s="574">
        <v>8</v>
      </c>
      <c r="H60" s="553">
        <v>6</v>
      </c>
      <c r="I60" s="553">
        <v>6</v>
      </c>
      <c r="J60" s="553">
        <v>6</v>
      </c>
      <c r="K60" s="553">
        <v>6</v>
      </c>
      <c r="L60" s="553">
        <v>6</v>
      </c>
      <c r="M60" s="553">
        <v>6</v>
      </c>
      <c r="N60" s="553">
        <v>6</v>
      </c>
      <c r="O60" s="553">
        <v>6</v>
      </c>
      <c r="P60" s="575">
        <f t="shared" si="6"/>
        <v>6</v>
      </c>
      <c r="Q60" s="576">
        <f t="array" ref="Q60">IF(COUNT(H60:O60)=0,"",COUNT(IF(H60:O60=P60,H60:O60,""))/COUNT(H60:O60))</f>
        <v>1</v>
      </c>
      <c r="R60" s="503">
        <f t="array" ref="R60">IF(AND(H60:O60=H60:O60,H60:O60="-"),"",STDEV(IF(H60:O60="-","",H60:O60))/AVERAGE(IF(H60:O60="-","",H60:O60+0.000000000000001)))</f>
        <v>0</v>
      </c>
      <c r="S60" s="30"/>
      <c r="T60" s="30"/>
      <c r="U60" s="29">
        <f t="array" ref="U60">IF(AND(H60:O60=H60:O60,H60:O60="-"),"",AVERAGE(H60:O60))</f>
        <v>6</v>
      </c>
      <c r="V60" s="30"/>
      <c r="W60" s="38" t="str">
        <f t="shared" si="4"/>
        <v>YES</v>
      </c>
      <c r="X60" s="35"/>
      <c r="Y60" s="35"/>
      <c r="Z60" s="35"/>
      <c r="AA60" s="35"/>
      <c r="AB60" s="464"/>
      <c r="AC60" s="542">
        <v>6</v>
      </c>
      <c r="AD60" s="542">
        <v>6</v>
      </c>
      <c r="AE60" s="473">
        <f t="shared" si="5"/>
        <v>0</v>
      </c>
      <c r="AF60" s="35"/>
      <c r="AG60" s="48"/>
      <c r="AH60" s="48"/>
      <c r="AI60" s="48"/>
      <c r="AJ60" s="35"/>
      <c r="AK60" s="35"/>
      <c r="AL60" s="35"/>
      <c r="AM60" s="35"/>
      <c r="AN60" s="35"/>
      <c r="AO60" s="35"/>
      <c r="AP60" s="35"/>
      <c r="AQ60" s="35"/>
      <c r="AR60" s="35"/>
      <c r="AS60" s="35"/>
      <c r="AT60" s="35"/>
      <c r="AU60" s="35"/>
      <c r="AV60" s="35"/>
      <c r="AW60" s="35"/>
      <c r="AX60" s="35"/>
      <c r="AY60" s="35"/>
      <c r="AZ60" s="35"/>
      <c r="BA60" s="35"/>
      <c r="BB60" s="275"/>
      <c r="BC60" s="275"/>
      <c r="BD60" s="275"/>
      <c r="BE60" s="275"/>
      <c r="BF60" s="275"/>
      <c r="BG60" s="275"/>
      <c r="BH60" s="275"/>
      <c r="BI60" s="275"/>
      <c r="BJ60" s="275"/>
      <c r="BK60" s="275"/>
      <c r="BL60" s="275"/>
      <c r="BM60" s="275"/>
      <c r="BN60" s="275"/>
      <c r="BO60" s="275"/>
      <c r="BP60" s="275"/>
      <c r="BQ60" s="275"/>
      <c r="BR60" s="275"/>
      <c r="BS60" s="275"/>
    </row>
    <row r="61" spans="1:71" s="467" customFormat="1" ht="12" customHeight="1">
      <c r="A61" s="553" t="s">
        <v>141</v>
      </c>
      <c r="B61" s="574">
        <v>2016</v>
      </c>
      <c r="C61" s="553" t="s">
        <v>134</v>
      </c>
      <c r="D61" s="550">
        <v>57</v>
      </c>
      <c r="E61" s="553">
        <v>48</v>
      </c>
      <c r="F61" s="574"/>
      <c r="G61" s="574">
        <v>8</v>
      </c>
      <c r="H61" s="553">
        <v>4</v>
      </c>
      <c r="I61" s="553">
        <v>4</v>
      </c>
      <c r="J61" s="553">
        <v>4</v>
      </c>
      <c r="K61" s="553">
        <v>4</v>
      </c>
      <c r="L61" s="553">
        <v>4</v>
      </c>
      <c r="M61" s="553">
        <v>4</v>
      </c>
      <c r="N61" s="553">
        <v>4</v>
      </c>
      <c r="O61" s="553">
        <v>4</v>
      </c>
      <c r="P61" s="575">
        <f t="shared" si="6"/>
        <v>4</v>
      </c>
      <c r="Q61" s="576">
        <f t="array" ref="Q61">IF(COUNT(H61:O61)=0,"",COUNT(IF(H61:O61=P61,H61:O61,""))/COUNT(H61:O61))</f>
        <v>1</v>
      </c>
      <c r="R61" s="503">
        <f t="array" ref="R61">IF(AND(H61:O61=H61:O61,H61:O61="-"),"",STDEV(IF(H61:O61="-","",H61:O61))/AVERAGE(IF(H61:O61="-","",H61:O61+0.000000000000001)))</f>
        <v>0</v>
      </c>
      <c r="S61" s="30"/>
      <c r="T61" s="30"/>
      <c r="U61" s="29">
        <f t="array" ref="U61">IF(AND(H61:O61=H61:O61,H61:O61="-"),"",AVERAGE(H61:O61))</f>
        <v>4</v>
      </c>
      <c r="V61" s="30"/>
      <c r="W61" s="38" t="str">
        <f t="shared" si="4"/>
        <v>YES</v>
      </c>
      <c r="X61" s="35"/>
      <c r="Y61" s="35"/>
      <c r="Z61" s="35"/>
      <c r="AA61" s="35"/>
      <c r="AB61" s="464"/>
      <c r="AC61" s="542">
        <v>4</v>
      </c>
      <c r="AD61" s="542">
        <v>4</v>
      </c>
      <c r="AE61" s="473">
        <f t="shared" si="5"/>
        <v>0</v>
      </c>
      <c r="AF61" s="35"/>
      <c r="AG61" s="48"/>
      <c r="AH61" s="48"/>
      <c r="AI61" s="48"/>
      <c r="AJ61" s="35"/>
      <c r="AK61" s="35"/>
      <c r="AL61" s="35"/>
      <c r="AM61" s="35"/>
      <c r="AN61" s="35"/>
      <c r="AO61" s="35"/>
      <c r="AP61" s="35"/>
      <c r="AQ61" s="35"/>
      <c r="AR61" s="35"/>
      <c r="AS61" s="35"/>
      <c r="AT61" s="35"/>
      <c r="AU61" s="35"/>
      <c r="AV61" s="35"/>
      <c r="AW61" s="35"/>
      <c r="AX61" s="35"/>
      <c r="AY61" s="35"/>
      <c r="AZ61" s="35"/>
      <c r="BA61" s="35"/>
      <c r="BB61" s="275"/>
      <c r="BC61" s="275"/>
      <c r="BD61" s="275"/>
      <c r="BE61" s="275"/>
      <c r="BF61" s="275"/>
      <c r="BG61" s="275"/>
      <c r="BH61" s="275"/>
      <c r="BI61" s="275"/>
      <c r="BJ61" s="275"/>
      <c r="BK61" s="275"/>
      <c r="BL61" s="275"/>
      <c r="BM61" s="275"/>
      <c r="BN61" s="275"/>
      <c r="BO61" s="275"/>
      <c r="BP61" s="275"/>
      <c r="BQ61" s="275"/>
      <c r="BR61" s="275"/>
      <c r="BS61" s="275"/>
    </row>
    <row r="62" spans="1:71" s="600" customFormat="1" ht="12" customHeight="1">
      <c r="A62" s="550" t="s">
        <v>141</v>
      </c>
      <c r="B62" s="591">
        <v>2016</v>
      </c>
      <c r="C62" s="550" t="s">
        <v>134</v>
      </c>
      <c r="D62" s="550">
        <v>58</v>
      </c>
      <c r="E62" s="550">
        <v>51</v>
      </c>
      <c r="F62" s="591"/>
      <c r="G62" s="591">
        <v>8</v>
      </c>
      <c r="H62" s="550">
        <v>6</v>
      </c>
      <c r="I62" s="550">
        <v>6</v>
      </c>
      <c r="J62" s="550">
        <v>6</v>
      </c>
      <c r="K62" s="550">
        <v>6</v>
      </c>
      <c r="L62" s="550">
        <v>5</v>
      </c>
      <c r="M62" s="550">
        <v>6</v>
      </c>
      <c r="N62" s="550">
        <v>6</v>
      </c>
      <c r="O62" s="550">
        <v>6</v>
      </c>
      <c r="P62" s="592">
        <f t="shared" si="6"/>
        <v>6</v>
      </c>
      <c r="Q62" s="593">
        <f t="array" ref="Q62">IF(COUNT(H62:O62)=0,"",COUNT(IF(H62:O62=P62,H62:O62,""))/COUNT(H62:O62))</f>
        <v>0.875</v>
      </c>
      <c r="R62" s="594">
        <f t="array" ref="R62">IF(AND(H62:O62=H62:O62,H62:O62="-"),"",STDEV(IF(H62:O62="-","",H62:O62))/AVERAGE(IF(H62:O62="-","",H62:O62+0.000000000000001)))</f>
        <v>6.0179300526514677E-2</v>
      </c>
      <c r="S62" s="595">
        <v>6</v>
      </c>
      <c r="T62" s="595"/>
      <c r="U62" s="596">
        <f t="array" ref="U62">IF(AND(H62:O62=H62:O62,H62:O62="-"),"",AVERAGE(H62:O62))</f>
        <v>5.875</v>
      </c>
      <c r="V62" s="595"/>
      <c r="W62" s="596" t="str">
        <f t="shared" si="4"/>
        <v>YES</v>
      </c>
      <c r="AB62" s="601"/>
      <c r="AC62" s="550">
        <v>6</v>
      </c>
      <c r="AD62" s="550">
        <v>6</v>
      </c>
      <c r="AE62" s="602">
        <f t="shared" si="5"/>
        <v>0</v>
      </c>
      <c r="AG62" s="603"/>
      <c r="AH62" s="603"/>
      <c r="AI62" s="603"/>
    </row>
    <row r="63" spans="1:71" s="467" customFormat="1" ht="12" customHeight="1">
      <c r="A63" s="553" t="s">
        <v>141</v>
      </c>
      <c r="B63" s="574">
        <v>2016</v>
      </c>
      <c r="C63" s="553" t="s">
        <v>134</v>
      </c>
      <c r="D63" s="550">
        <v>59</v>
      </c>
      <c r="E63" s="553">
        <v>54</v>
      </c>
      <c r="F63" s="574"/>
      <c r="G63" s="574">
        <v>8</v>
      </c>
      <c r="H63" s="553">
        <v>6</v>
      </c>
      <c r="I63" s="553">
        <v>6</v>
      </c>
      <c r="J63" s="553">
        <v>6</v>
      </c>
      <c r="K63" s="553">
        <v>6</v>
      </c>
      <c r="L63" s="553">
        <v>6</v>
      </c>
      <c r="M63" s="553">
        <v>6</v>
      </c>
      <c r="N63" s="553">
        <v>6</v>
      </c>
      <c r="O63" s="553">
        <v>6</v>
      </c>
      <c r="P63" s="575">
        <f t="shared" si="6"/>
        <v>6</v>
      </c>
      <c r="Q63" s="576">
        <f t="array" ref="Q63">IF(COUNT(H63:O63)=0,"",COUNT(IF(H63:O63=P63,H63:O63,""))/COUNT(H63:O63))</f>
        <v>1</v>
      </c>
      <c r="R63" s="503">
        <f t="array" ref="R63">IF(AND(H63:O63=H63:O63,H63:O63="-"),"",STDEV(IF(H63:O63="-","",H63:O63))/AVERAGE(IF(H63:O63="-","",H63:O63+0.000000000000001)))</f>
        <v>0</v>
      </c>
      <c r="S63" s="30"/>
      <c r="T63" s="30"/>
      <c r="U63" s="29">
        <f t="array" ref="U63">IF(AND(H63:O63=H63:O63,H63:O63="-"),"",AVERAGE(H63:O63))</f>
        <v>6</v>
      </c>
      <c r="V63" s="30"/>
      <c r="W63" s="38" t="str">
        <f t="shared" si="4"/>
        <v>YES</v>
      </c>
      <c r="X63" s="35"/>
      <c r="Y63" s="35"/>
      <c r="Z63" s="35"/>
      <c r="AA63" s="35"/>
      <c r="AB63" s="464"/>
      <c r="AC63" s="542">
        <v>6</v>
      </c>
      <c r="AD63" s="542">
        <v>6</v>
      </c>
      <c r="AE63" s="473">
        <f t="shared" si="5"/>
        <v>0</v>
      </c>
      <c r="AF63" s="35"/>
      <c r="AG63" s="48"/>
      <c r="AH63" s="48"/>
      <c r="AI63" s="48"/>
      <c r="AJ63" s="35"/>
      <c r="AK63" s="35"/>
      <c r="AL63" s="35"/>
      <c r="AM63" s="35"/>
      <c r="AN63" s="35"/>
      <c r="AO63" s="35"/>
      <c r="AP63" s="35"/>
      <c r="AQ63" s="35"/>
      <c r="AR63" s="35"/>
      <c r="AS63" s="35"/>
      <c r="AT63" s="35"/>
      <c r="AU63" s="35"/>
      <c r="AV63" s="35"/>
      <c r="AW63" s="35"/>
      <c r="AX63" s="35"/>
      <c r="AY63" s="35"/>
      <c r="AZ63" s="35"/>
      <c r="BA63" s="35"/>
      <c r="BB63" s="275"/>
      <c r="BC63" s="275"/>
      <c r="BD63" s="275"/>
      <c r="BE63" s="275"/>
      <c r="BF63" s="275"/>
      <c r="BG63" s="275"/>
      <c r="BH63" s="275"/>
      <c r="BI63" s="275"/>
      <c r="BJ63" s="275"/>
      <c r="BK63" s="275"/>
      <c r="BL63" s="275"/>
      <c r="BM63" s="275"/>
      <c r="BN63" s="275"/>
      <c r="BO63" s="275"/>
      <c r="BP63" s="275"/>
      <c r="BQ63" s="275"/>
      <c r="BR63" s="275"/>
      <c r="BS63" s="275"/>
    </row>
    <row r="64" spans="1:71" s="600" customFormat="1" ht="12" customHeight="1">
      <c r="A64" s="550" t="s">
        <v>141</v>
      </c>
      <c r="B64" s="591">
        <v>2016</v>
      </c>
      <c r="C64" s="550" t="s">
        <v>134</v>
      </c>
      <c r="D64" s="550">
        <v>60</v>
      </c>
      <c r="E64" s="550">
        <v>65</v>
      </c>
      <c r="F64" s="591"/>
      <c r="G64" s="591">
        <v>8</v>
      </c>
      <c r="H64" s="550">
        <v>8</v>
      </c>
      <c r="I64" s="550">
        <v>7</v>
      </c>
      <c r="J64" s="550">
        <v>8</v>
      </c>
      <c r="K64" s="550">
        <v>8</v>
      </c>
      <c r="L64" s="550">
        <v>7</v>
      </c>
      <c r="M64" s="550">
        <v>8</v>
      </c>
      <c r="N64" s="550">
        <v>8</v>
      </c>
      <c r="O64" s="550">
        <v>8</v>
      </c>
      <c r="P64" s="592">
        <f t="shared" si="6"/>
        <v>8</v>
      </c>
      <c r="Q64" s="593">
        <f t="array" ref="Q64">IF(COUNT(H64:O64)=0,"",COUNT(IF(H64:O64=P64,H64:O64,""))/COUNT(H64:O64))</f>
        <v>0.75</v>
      </c>
      <c r="R64" s="594">
        <f t="array" ref="R64">IF(AND(H64:O64=H64:O64,H64:O64="-"),"",STDEV(IF(H64:O64="-","",H64:O64))/AVERAGE(IF(H64:O64="-","",H64:O64+0.000000000000001)))</f>
        <v>5.9730329017583954E-2</v>
      </c>
      <c r="S64" s="595">
        <v>8</v>
      </c>
      <c r="T64" s="595"/>
      <c r="U64" s="596">
        <f t="array" ref="U64">IF(AND(H64:O64=H64:O64,H64:O64="-"),"",AVERAGE(H64:O64))</f>
        <v>7.75</v>
      </c>
      <c r="V64" s="595"/>
      <c r="W64" s="596" t="str">
        <f t="shared" si="4"/>
        <v>NO</v>
      </c>
      <c r="AB64" s="601"/>
      <c r="AC64" s="550">
        <v>8</v>
      </c>
      <c r="AD64" s="550">
        <v>8</v>
      </c>
      <c r="AE64" s="602">
        <f t="shared" si="5"/>
        <v>0</v>
      </c>
      <c r="AG64" s="603"/>
      <c r="AH64" s="603"/>
      <c r="AI64" s="603"/>
    </row>
    <row r="65" spans="1:71" s="467" customFormat="1" ht="12" customHeight="1">
      <c r="A65" s="553" t="s">
        <v>140</v>
      </c>
      <c r="B65" s="574">
        <v>2016</v>
      </c>
      <c r="C65" s="553" t="s">
        <v>134</v>
      </c>
      <c r="D65" s="550">
        <v>61</v>
      </c>
      <c r="E65" s="553">
        <v>64</v>
      </c>
      <c r="F65" s="574"/>
      <c r="G65" s="574">
        <v>9</v>
      </c>
      <c r="H65" s="553">
        <v>6</v>
      </c>
      <c r="I65" s="553">
        <v>6</v>
      </c>
      <c r="J65" s="553">
        <v>6</v>
      </c>
      <c r="K65" s="553">
        <v>5</v>
      </c>
      <c r="L65" s="553">
        <v>6</v>
      </c>
      <c r="M65" s="553">
        <v>6</v>
      </c>
      <c r="N65" s="553">
        <v>6</v>
      </c>
      <c r="O65" s="553">
        <v>6</v>
      </c>
      <c r="P65" s="575">
        <f t="shared" si="6"/>
        <v>6</v>
      </c>
      <c r="Q65" s="576">
        <f t="array" ref="Q65">IF(COUNT(H65:O65)=0,"",COUNT(IF(H65:O65=P65,H65:O65,""))/COUNT(H65:O65))</f>
        <v>0.875</v>
      </c>
      <c r="R65" s="503">
        <f t="array" ref="R65">IF(AND(H65:O65=H65:O65,H65:O65="-"),"",STDEV(IF(H65:O65="-","",H65:O65))/AVERAGE(IF(H65:O65="-","",H65:O65+0.000000000000001)))</f>
        <v>6.0179300526514677E-2</v>
      </c>
      <c r="S65" s="30"/>
      <c r="T65" s="30"/>
      <c r="U65" s="29">
        <f t="array" ref="U65">IF(AND(H65:O65=H65:O65,H65:O65="-"),"",AVERAGE(H65:O65))</f>
        <v>5.875</v>
      </c>
      <c r="V65" s="30"/>
      <c r="W65" s="38" t="str">
        <f t="shared" si="4"/>
        <v>YES</v>
      </c>
      <c r="X65" s="35"/>
      <c r="Y65" s="35"/>
      <c r="Z65" s="35"/>
      <c r="AA65" s="35"/>
      <c r="AB65" s="464"/>
      <c r="AC65" s="542">
        <v>6</v>
      </c>
      <c r="AD65" s="542">
        <v>6</v>
      </c>
      <c r="AE65" s="473">
        <f t="shared" si="5"/>
        <v>0</v>
      </c>
      <c r="AF65" s="35"/>
      <c r="AG65" s="48"/>
      <c r="AH65" s="48"/>
      <c r="AI65" s="48"/>
      <c r="AJ65" s="35"/>
      <c r="AK65" s="35"/>
      <c r="AL65" s="35"/>
      <c r="AM65" s="35"/>
      <c r="AN65" s="35"/>
      <c r="AO65" s="35"/>
      <c r="AP65" s="35"/>
      <c r="AQ65" s="35"/>
      <c r="AR65" s="35"/>
      <c r="AS65" s="35"/>
      <c r="AT65" s="35"/>
      <c r="AU65" s="35"/>
      <c r="AV65" s="35"/>
      <c r="AW65" s="35"/>
      <c r="AX65" s="35"/>
      <c r="AY65" s="35"/>
      <c r="AZ65" s="35"/>
      <c r="BA65" s="35"/>
      <c r="BB65" s="275"/>
      <c r="BC65" s="275"/>
      <c r="BD65" s="275"/>
      <c r="BE65" s="275"/>
      <c r="BF65" s="275"/>
      <c r="BG65" s="275"/>
      <c r="BH65" s="275"/>
      <c r="BI65" s="275"/>
      <c r="BJ65" s="275"/>
      <c r="BK65" s="275"/>
      <c r="BL65" s="275"/>
      <c r="BM65" s="275"/>
      <c r="BN65" s="275"/>
      <c r="BO65" s="275"/>
      <c r="BP65" s="275"/>
      <c r="BQ65" s="275"/>
      <c r="BR65" s="275"/>
      <c r="BS65" s="275"/>
    </row>
    <row r="66" spans="1:71" s="467" customFormat="1" ht="12" customHeight="1">
      <c r="A66" s="553" t="s">
        <v>140</v>
      </c>
      <c r="B66" s="574">
        <v>2016</v>
      </c>
      <c r="C66" s="553" t="s">
        <v>134</v>
      </c>
      <c r="D66" s="550">
        <v>62</v>
      </c>
      <c r="E66" s="553">
        <v>63</v>
      </c>
      <c r="F66" s="574"/>
      <c r="G66" s="574">
        <v>9</v>
      </c>
      <c r="H66" s="553">
        <v>7</v>
      </c>
      <c r="I66" s="553">
        <v>7</v>
      </c>
      <c r="J66" s="553">
        <v>7</v>
      </c>
      <c r="K66" s="553">
        <v>6</v>
      </c>
      <c r="L66" s="553">
        <v>7</v>
      </c>
      <c r="M66" s="553">
        <v>7</v>
      </c>
      <c r="N66" s="553">
        <v>7</v>
      </c>
      <c r="O66" s="553">
        <v>7</v>
      </c>
      <c r="P66" s="575">
        <f t="shared" si="6"/>
        <v>7</v>
      </c>
      <c r="Q66" s="576">
        <f t="array" ref="Q66">IF(COUNT(H66:O66)=0,"",COUNT(IF(H66:O66=P66,H66:O66,""))/COUNT(H66:O66))</f>
        <v>0.875</v>
      </c>
      <c r="R66" s="503">
        <f t="array" ref="R66">IF(AND(H66:O66=H66:O66,H66:O66="-"),"",STDEV(IF(H66:O66="-","",H66:O66))/AVERAGE(IF(H66:O66="-","",H66:O66+0.000000000000001)))</f>
        <v>5.1425947722657996E-2</v>
      </c>
      <c r="S66" s="30"/>
      <c r="T66" s="30"/>
      <c r="U66" s="29">
        <f t="array" ref="U66">IF(AND(H66:O66=H66:O66,H66:O66="-"),"",AVERAGE(H66:O66))</f>
        <v>6.875</v>
      </c>
      <c r="V66" s="30"/>
      <c r="W66" s="38" t="str">
        <f t="shared" si="4"/>
        <v>YES</v>
      </c>
      <c r="X66" s="35"/>
      <c r="Y66" s="35"/>
      <c r="Z66" s="35"/>
      <c r="AA66" s="35"/>
      <c r="AB66" s="464"/>
      <c r="AC66" s="542">
        <v>7</v>
      </c>
      <c r="AD66" s="542">
        <v>7</v>
      </c>
      <c r="AE66" s="473">
        <f t="shared" si="5"/>
        <v>0</v>
      </c>
      <c r="AF66" s="35"/>
      <c r="AG66" s="48"/>
      <c r="AH66" s="48"/>
      <c r="AI66" s="48"/>
      <c r="AJ66" s="35"/>
      <c r="AK66" s="35"/>
      <c r="AL66" s="35"/>
      <c r="AM66" s="35"/>
      <c r="AN66" s="35"/>
      <c r="AO66" s="35"/>
      <c r="AP66" s="35"/>
      <c r="AQ66" s="35"/>
      <c r="AR66" s="35"/>
      <c r="AS66" s="35"/>
      <c r="AT66" s="35"/>
      <c r="AU66" s="35"/>
      <c r="AV66" s="35"/>
      <c r="AW66" s="35"/>
      <c r="AX66" s="35"/>
      <c r="AY66" s="35"/>
      <c r="AZ66" s="35"/>
      <c r="BA66" s="35"/>
      <c r="BB66" s="275"/>
      <c r="BC66" s="275"/>
      <c r="BD66" s="275"/>
      <c r="BE66" s="275"/>
      <c r="BF66" s="275"/>
      <c r="BG66" s="275"/>
      <c r="BH66" s="275"/>
      <c r="BI66" s="275"/>
      <c r="BJ66" s="275"/>
      <c r="BK66" s="275"/>
      <c r="BL66" s="275"/>
      <c r="BM66" s="275"/>
      <c r="BN66" s="275"/>
      <c r="BO66" s="275"/>
      <c r="BP66" s="275"/>
      <c r="BQ66" s="275"/>
      <c r="BR66" s="275"/>
      <c r="BS66" s="275"/>
    </row>
    <row r="67" spans="1:71" s="467" customFormat="1" ht="12" customHeight="1">
      <c r="A67" s="553" t="s">
        <v>140</v>
      </c>
      <c r="B67" s="574">
        <v>2016</v>
      </c>
      <c r="C67" s="553" t="s">
        <v>134</v>
      </c>
      <c r="D67" s="550">
        <v>63</v>
      </c>
      <c r="E67" s="553">
        <v>59</v>
      </c>
      <c r="F67" s="574"/>
      <c r="G67" s="574">
        <v>9</v>
      </c>
      <c r="H67" s="553">
        <v>5</v>
      </c>
      <c r="I67" s="553">
        <v>5</v>
      </c>
      <c r="J67" s="553">
        <v>5</v>
      </c>
      <c r="K67" s="553">
        <v>5</v>
      </c>
      <c r="L67" s="553">
        <v>5</v>
      </c>
      <c r="M67" s="553">
        <v>5</v>
      </c>
      <c r="N67" s="553">
        <v>5</v>
      </c>
      <c r="O67" s="553">
        <v>5</v>
      </c>
      <c r="P67" s="575">
        <f t="shared" si="6"/>
        <v>5</v>
      </c>
      <c r="Q67" s="576">
        <f t="array" ref="Q67">IF(COUNT(H67:O67)=0,"",COUNT(IF(H67:O67=P67,H67:O67,""))/COUNT(H67:O67))</f>
        <v>1</v>
      </c>
      <c r="R67" s="503">
        <f t="array" ref="R67">IF(AND(H67:O67=H67:O67,H67:O67="-"),"",STDEV(IF(H67:O67="-","",H67:O67))/AVERAGE(IF(H67:O67="-","",H67:O67+0.000000000000001)))</f>
        <v>0</v>
      </c>
      <c r="S67" s="30"/>
      <c r="T67" s="30"/>
      <c r="U67" s="29">
        <f t="array" ref="U67">IF(AND(H67:O67=H67:O67,H67:O67="-"),"",AVERAGE(H67:O67))</f>
        <v>5</v>
      </c>
      <c r="V67" s="30"/>
      <c r="W67" s="38" t="str">
        <f t="shared" si="4"/>
        <v>YES</v>
      </c>
      <c r="X67" s="35"/>
      <c r="Y67" s="35"/>
      <c r="Z67" s="35"/>
      <c r="AA67" s="35"/>
      <c r="AB67" s="464"/>
      <c r="AC67" s="542">
        <v>5</v>
      </c>
      <c r="AD67" s="542">
        <v>5</v>
      </c>
      <c r="AE67" s="473">
        <f t="shared" si="5"/>
        <v>0</v>
      </c>
      <c r="AF67" s="35"/>
      <c r="AG67" s="48"/>
      <c r="AH67" s="48"/>
      <c r="AI67" s="48"/>
      <c r="AJ67" s="35"/>
      <c r="AK67" s="35"/>
      <c r="AL67" s="35"/>
      <c r="AM67" s="35"/>
      <c r="AN67" s="35"/>
      <c r="AO67" s="35"/>
      <c r="AP67" s="35"/>
      <c r="AQ67" s="35"/>
      <c r="AR67" s="35"/>
      <c r="AS67" s="35"/>
      <c r="AT67" s="35"/>
      <c r="AU67" s="35"/>
      <c r="AV67" s="35"/>
      <c r="AW67" s="35"/>
      <c r="AX67" s="35"/>
      <c r="AY67" s="35"/>
      <c r="AZ67" s="35"/>
      <c r="BA67" s="35"/>
      <c r="BB67" s="275"/>
      <c r="BC67" s="275"/>
      <c r="BD67" s="275"/>
      <c r="BE67" s="275"/>
      <c r="BF67" s="275"/>
      <c r="BG67" s="275"/>
      <c r="BH67" s="275"/>
      <c r="BI67" s="275"/>
      <c r="BJ67" s="275"/>
      <c r="BK67" s="275"/>
      <c r="BL67" s="275"/>
      <c r="BM67" s="275"/>
      <c r="BN67" s="275"/>
      <c r="BO67" s="275"/>
      <c r="BP67" s="275"/>
      <c r="BQ67" s="275"/>
      <c r="BR67" s="275"/>
      <c r="BS67" s="275"/>
    </row>
    <row r="68" spans="1:71" s="467" customFormat="1" ht="12" customHeight="1">
      <c r="A68" s="553" t="s">
        <v>140</v>
      </c>
      <c r="B68" s="574">
        <v>2016</v>
      </c>
      <c r="C68" s="553" t="s">
        <v>134</v>
      </c>
      <c r="D68" s="550">
        <v>64</v>
      </c>
      <c r="E68" s="553">
        <v>53</v>
      </c>
      <c r="F68" s="574"/>
      <c r="G68" s="574">
        <v>9</v>
      </c>
      <c r="H68" s="553">
        <v>6</v>
      </c>
      <c r="I68" s="553">
        <v>6</v>
      </c>
      <c r="J68" s="553">
        <v>6</v>
      </c>
      <c r="K68" s="553">
        <v>6</v>
      </c>
      <c r="L68" s="553">
        <v>6</v>
      </c>
      <c r="M68" s="553">
        <v>6</v>
      </c>
      <c r="N68" s="553">
        <v>6</v>
      </c>
      <c r="O68" s="553">
        <v>6</v>
      </c>
      <c r="P68" s="575">
        <f t="shared" si="6"/>
        <v>6</v>
      </c>
      <c r="Q68" s="576">
        <f t="array" ref="Q68">IF(COUNT(H68:O68)=0,"",COUNT(IF(H68:O68=P68,H68:O68,""))/COUNT(H68:O68))</f>
        <v>1</v>
      </c>
      <c r="R68" s="503">
        <f t="array" ref="R68">IF(AND(H68:O68=H68:O68,H68:O68="-"),"",STDEV(IF(H68:O68="-","",H68:O68))/AVERAGE(IF(H68:O68="-","",H68:O68+0.000000000000001)))</f>
        <v>0</v>
      </c>
      <c r="S68" s="30"/>
      <c r="T68" s="30"/>
      <c r="U68" s="29">
        <f t="array" ref="U68">IF(AND(H68:O68=H68:O68,H68:O68="-"),"",AVERAGE(H68:O68))</f>
        <v>6</v>
      </c>
      <c r="V68" s="30"/>
      <c r="W68" s="38" t="str">
        <f t="shared" si="4"/>
        <v>YES</v>
      </c>
      <c r="X68" s="35"/>
      <c r="Y68" s="35"/>
      <c r="Z68" s="35"/>
      <c r="AA68" s="35"/>
      <c r="AB68" s="464"/>
      <c r="AC68" s="542">
        <v>6</v>
      </c>
      <c r="AD68" s="542">
        <v>6</v>
      </c>
      <c r="AE68" s="473">
        <f t="shared" si="5"/>
        <v>0</v>
      </c>
      <c r="AF68" s="35"/>
      <c r="AG68" s="48"/>
      <c r="AH68" s="48"/>
      <c r="AI68" s="48"/>
      <c r="AJ68" s="35"/>
      <c r="AK68" s="35"/>
      <c r="AL68" s="35"/>
      <c r="AM68" s="35"/>
      <c r="AN68" s="35"/>
      <c r="AO68" s="35"/>
      <c r="AP68" s="35"/>
      <c r="AQ68" s="35"/>
      <c r="AR68" s="35"/>
      <c r="AS68" s="35"/>
      <c r="AT68" s="35"/>
      <c r="AU68" s="35"/>
      <c r="AV68" s="35"/>
      <c r="AW68" s="35"/>
      <c r="AX68" s="35"/>
      <c r="AY68" s="35"/>
      <c r="AZ68" s="35"/>
      <c r="BA68" s="35"/>
      <c r="BB68" s="275"/>
      <c r="BC68" s="275"/>
      <c r="BD68" s="275"/>
      <c r="BE68" s="275"/>
      <c r="BF68" s="275"/>
      <c r="BG68" s="275"/>
      <c r="BH68" s="275"/>
      <c r="BI68" s="275"/>
      <c r="BJ68" s="275"/>
      <c r="BK68" s="275"/>
      <c r="BL68" s="275"/>
      <c r="BM68" s="275"/>
      <c r="BN68" s="275"/>
      <c r="BO68" s="275"/>
      <c r="BP68" s="275"/>
      <c r="BQ68" s="275"/>
      <c r="BR68" s="275"/>
      <c r="BS68" s="275"/>
    </row>
    <row r="69" spans="1:71" s="467" customFormat="1" ht="12" customHeight="1">
      <c r="A69" s="553" t="s">
        <v>140</v>
      </c>
      <c r="B69" s="574">
        <v>2016</v>
      </c>
      <c r="C69" s="553" t="s">
        <v>134</v>
      </c>
      <c r="D69" s="550">
        <v>65</v>
      </c>
      <c r="E69" s="553">
        <v>65</v>
      </c>
      <c r="F69" s="574"/>
      <c r="G69" s="574">
        <v>9</v>
      </c>
      <c r="H69" s="553">
        <v>6</v>
      </c>
      <c r="I69" s="553">
        <v>6</v>
      </c>
      <c r="J69" s="553">
        <v>6</v>
      </c>
      <c r="K69" s="553">
        <v>6</v>
      </c>
      <c r="L69" s="553">
        <v>6</v>
      </c>
      <c r="M69" s="553">
        <v>6</v>
      </c>
      <c r="N69" s="553">
        <v>6</v>
      </c>
      <c r="O69" s="553">
        <v>6</v>
      </c>
      <c r="P69" s="575">
        <f t="shared" si="6"/>
        <v>6</v>
      </c>
      <c r="Q69" s="576">
        <f t="array" ref="Q69">IF(COUNT(H69:O69)=0,"",COUNT(IF(H69:O69=P69,H69:O69,""))/COUNT(H69:O69))</f>
        <v>1</v>
      </c>
      <c r="R69" s="503">
        <f t="array" ref="R69">IF(AND(H69:O69=H69:O69,H69:O69="-"),"",STDEV(IF(H69:O69="-","",H69:O69))/AVERAGE(IF(H69:O69="-","",H69:O69+0.000000000000001)))</f>
        <v>0</v>
      </c>
      <c r="S69" s="30"/>
      <c r="T69" s="30"/>
      <c r="U69" s="29">
        <f t="array" ref="U69">IF(AND(H69:O69=H69:O69,H69:O69="-"),"",AVERAGE(H69:O69))</f>
        <v>6</v>
      </c>
      <c r="V69" s="30"/>
      <c r="W69" s="38" t="str">
        <f t="shared" si="4"/>
        <v>YES</v>
      </c>
      <c r="X69" s="35"/>
      <c r="Y69" s="35"/>
      <c r="Z69" s="35"/>
      <c r="AA69" s="35"/>
      <c r="AB69" s="464"/>
      <c r="AC69" s="542">
        <v>6</v>
      </c>
      <c r="AD69" s="542">
        <v>6</v>
      </c>
      <c r="AE69" s="473">
        <f t="shared" si="5"/>
        <v>0</v>
      </c>
      <c r="AF69" s="35"/>
      <c r="AG69" s="48"/>
      <c r="AH69" s="48"/>
      <c r="AI69" s="48"/>
      <c r="AJ69" s="35"/>
      <c r="AK69" s="35"/>
      <c r="AL69" s="35"/>
      <c r="AM69" s="35"/>
      <c r="AN69" s="35"/>
      <c r="AO69" s="35"/>
      <c r="AP69" s="35"/>
      <c r="AQ69" s="35"/>
      <c r="AR69" s="35"/>
      <c r="AS69" s="35"/>
      <c r="AT69" s="35"/>
      <c r="AU69" s="35"/>
      <c r="AV69" s="35"/>
      <c r="AW69" s="35"/>
      <c r="AX69" s="35"/>
      <c r="AY69" s="35"/>
      <c r="AZ69" s="35"/>
      <c r="BA69" s="35"/>
      <c r="BB69" s="275"/>
      <c r="BC69" s="275"/>
      <c r="BD69" s="275"/>
      <c r="BE69" s="275"/>
      <c r="BF69" s="275"/>
      <c r="BG69" s="275"/>
      <c r="BH69" s="275"/>
      <c r="BI69" s="275"/>
      <c r="BJ69" s="275"/>
      <c r="BK69" s="275"/>
      <c r="BL69" s="275"/>
      <c r="BM69" s="275"/>
      <c r="BN69" s="275"/>
      <c r="BO69" s="275"/>
      <c r="BP69" s="275"/>
      <c r="BQ69" s="275"/>
      <c r="BR69" s="275"/>
      <c r="BS69" s="275"/>
    </row>
    <row r="70" spans="1:71" s="467" customFormat="1" ht="12" customHeight="1">
      <c r="A70" s="553" t="s">
        <v>140</v>
      </c>
      <c r="B70" s="574">
        <v>2016</v>
      </c>
      <c r="C70" s="553" t="s">
        <v>134</v>
      </c>
      <c r="D70" s="550">
        <v>66</v>
      </c>
      <c r="E70" s="553">
        <v>62</v>
      </c>
      <c r="F70" s="574"/>
      <c r="G70" s="574">
        <v>9</v>
      </c>
      <c r="H70" s="553">
        <v>5</v>
      </c>
      <c r="I70" s="553">
        <v>6</v>
      </c>
      <c r="J70" s="553">
        <v>6</v>
      </c>
      <c r="K70" s="553">
        <v>6</v>
      </c>
      <c r="L70" s="553">
        <v>6</v>
      </c>
      <c r="M70" s="553">
        <v>6</v>
      </c>
      <c r="N70" s="553">
        <v>6</v>
      </c>
      <c r="O70" s="553">
        <v>6</v>
      </c>
      <c r="P70" s="575">
        <f t="shared" si="6"/>
        <v>6</v>
      </c>
      <c r="Q70" s="576">
        <f t="array" ref="Q70">IF(COUNT(H70:O70)=0,"",COUNT(IF(H70:O70=P70,H70:O70,""))/COUNT(H70:O70))</f>
        <v>0.875</v>
      </c>
      <c r="R70" s="503">
        <f t="array" ref="R70">IF(AND(H70:O70=H70:O70,H70:O70="-"),"",STDEV(IF(H70:O70="-","",H70:O70))/AVERAGE(IF(H70:O70="-","",H70:O70+0.000000000000001)))</f>
        <v>6.0179300526514677E-2</v>
      </c>
      <c r="S70" s="30"/>
      <c r="T70" s="30"/>
      <c r="U70" s="29">
        <f t="array" ref="U70">IF(AND(H70:O70=H70:O70,H70:O70="-"),"",AVERAGE(H70:O70))</f>
        <v>5.875</v>
      </c>
      <c r="V70" s="30"/>
      <c r="W70" s="38" t="str">
        <f t="shared" si="4"/>
        <v>YES</v>
      </c>
      <c r="X70" s="35"/>
      <c r="Y70" s="35"/>
      <c r="Z70" s="35"/>
      <c r="AA70" s="35"/>
      <c r="AB70" s="464"/>
      <c r="AC70" s="542">
        <v>5</v>
      </c>
      <c r="AD70" s="542">
        <v>6</v>
      </c>
      <c r="AE70" s="473">
        <f t="shared" si="5"/>
        <v>-1</v>
      </c>
      <c r="AF70" s="35"/>
      <c r="AG70" s="48"/>
      <c r="AH70" s="48"/>
      <c r="AI70" s="48"/>
      <c r="AJ70" s="35"/>
      <c r="AK70" s="35"/>
      <c r="AL70" s="35"/>
      <c r="AM70" s="35"/>
      <c r="AN70" s="35"/>
      <c r="AO70" s="35"/>
      <c r="AP70" s="35"/>
      <c r="AQ70" s="35"/>
      <c r="AR70" s="35"/>
      <c r="AS70" s="35"/>
      <c r="AT70" s="35"/>
      <c r="AU70" s="35"/>
      <c r="AV70" s="35"/>
      <c r="AW70" s="35"/>
      <c r="AX70" s="35"/>
      <c r="AY70" s="35"/>
      <c r="AZ70" s="35"/>
      <c r="BA70" s="35"/>
      <c r="BB70" s="275"/>
      <c r="BC70" s="275"/>
      <c r="BD70" s="275"/>
      <c r="BE70" s="275"/>
      <c r="BF70" s="275"/>
      <c r="BG70" s="275"/>
      <c r="BH70" s="275"/>
      <c r="BI70" s="275"/>
      <c r="BJ70" s="275"/>
      <c r="BK70" s="275"/>
      <c r="BL70" s="275"/>
      <c r="BM70" s="275"/>
      <c r="BN70" s="275"/>
      <c r="BO70" s="275"/>
      <c r="BP70" s="275"/>
      <c r="BQ70" s="275"/>
      <c r="BR70" s="275"/>
      <c r="BS70" s="275"/>
    </row>
    <row r="71" spans="1:71" s="467" customFormat="1" ht="12" customHeight="1">
      <c r="A71" s="553" t="s">
        <v>140</v>
      </c>
      <c r="B71" s="574">
        <v>2016</v>
      </c>
      <c r="C71" s="553" t="s">
        <v>134</v>
      </c>
      <c r="D71" s="550">
        <v>67</v>
      </c>
      <c r="E71" s="553">
        <v>57</v>
      </c>
      <c r="F71" s="574"/>
      <c r="G71" s="574">
        <v>9</v>
      </c>
      <c r="H71" s="553">
        <v>4</v>
      </c>
      <c r="I71" s="553">
        <v>4</v>
      </c>
      <c r="J71" s="553">
        <v>4</v>
      </c>
      <c r="K71" s="553">
        <v>4</v>
      </c>
      <c r="L71" s="553">
        <v>4</v>
      </c>
      <c r="M71" s="553">
        <v>4</v>
      </c>
      <c r="N71" s="553">
        <v>4</v>
      </c>
      <c r="O71" s="553">
        <v>4</v>
      </c>
      <c r="P71" s="575">
        <f t="shared" si="6"/>
        <v>4</v>
      </c>
      <c r="Q71" s="576">
        <f t="array" ref="Q71">IF(COUNT(H71:O71)=0,"",COUNT(IF(H71:O71=P71,H71:O71,""))/COUNT(H71:O71))</f>
        <v>1</v>
      </c>
      <c r="R71" s="503">
        <f t="array" ref="R71">IF(AND(H71:O71=H71:O71,H71:O71="-"),"",STDEV(IF(H71:O71="-","",H71:O71))/AVERAGE(IF(H71:O71="-","",H71:O71+0.000000000000001)))</f>
        <v>0</v>
      </c>
      <c r="S71" s="30"/>
      <c r="T71" s="30"/>
      <c r="U71" s="29">
        <f t="array" ref="U71">IF(AND(H71:O71=H71:O71,H71:O71="-"),"",AVERAGE(H71:O71))</f>
        <v>4</v>
      </c>
      <c r="V71" s="30"/>
      <c r="W71" s="38" t="str">
        <f t="shared" si="4"/>
        <v>YES</v>
      </c>
      <c r="X71" s="35"/>
      <c r="Y71" s="35"/>
      <c r="Z71" s="35"/>
      <c r="AA71" s="35"/>
      <c r="AB71" s="464"/>
      <c r="AC71" s="542">
        <v>4</v>
      </c>
      <c r="AD71" s="542">
        <v>4</v>
      </c>
      <c r="AE71" s="473">
        <f t="shared" si="5"/>
        <v>0</v>
      </c>
      <c r="AF71" s="35"/>
      <c r="AG71" s="48"/>
      <c r="AH71" s="48"/>
      <c r="AI71" s="48"/>
      <c r="AJ71" s="35"/>
      <c r="AK71" s="35"/>
      <c r="AL71" s="35"/>
      <c r="AM71" s="35"/>
      <c r="AN71" s="35"/>
      <c r="AO71" s="35"/>
      <c r="AP71" s="35"/>
      <c r="AQ71" s="35"/>
      <c r="AR71" s="35"/>
      <c r="AS71" s="35"/>
      <c r="AT71" s="35"/>
      <c r="AU71" s="35"/>
      <c r="AV71" s="35"/>
      <c r="AW71" s="35"/>
      <c r="AX71" s="35"/>
      <c r="AY71" s="35"/>
      <c r="AZ71" s="35"/>
      <c r="BA71" s="35"/>
      <c r="BB71" s="275"/>
      <c r="BC71" s="275"/>
      <c r="BD71" s="275"/>
      <c r="BE71" s="275"/>
      <c r="BF71" s="275"/>
      <c r="BG71" s="275"/>
      <c r="BH71" s="275"/>
      <c r="BI71" s="275"/>
      <c r="BJ71" s="275"/>
      <c r="BK71" s="275"/>
      <c r="BL71" s="275"/>
      <c r="BM71" s="275"/>
      <c r="BN71" s="275"/>
      <c r="BO71" s="275"/>
      <c r="BP71" s="275"/>
      <c r="BQ71" s="275"/>
      <c r="BR71" s="275"/>
      <c r="BS71" s="275"/>
    </row>
    <row r="72" spans="1:71" s="467" customFormat="1" ht="12" customHeight="1">
      <c r="A72" s="553" t="s">
        <v>140</v>
      </c>
      <c r="B72" s="574">
        <v>2016</v>
      </c>
      <c r="C72" s="553" t="s">
        <v>134</v>
      </c>
      <c r="D72" s="550">
        <v>68</v>
      </c>
      <c r="E72" s="553">
        <v>57</v>
      </c>
      <c r="F72" s="574"/>
      <c r="G72" s="574">
        <v>9</v>
      </c>
      <c r="H72" s="553">
        <v>4</v>
      </c>
      <c r="I72" s="553">
        <v>4</v>
      </c>
      <c r="J72" s="553">
        <v>4</v>
      </c>
      <c r="K72" s="553">
        <v>4</v>
      </c>
      <c r="L72" s="553">
        <v>4</v>
      </c>
      <c r="M72" s="553">
        <v>4</v>
      </c>
      <c r="N72" s="553">
        <v>4</v>
      </c>
      <c r="O72" s="553">
        <v>4</v>
      </c>
      <c r="P72" s="575">
        <f t="shared" si="6"/>
        <v>4</v>
      </c>
      <c r="Q72" s="576">
        <f t="array" ref="Q72">IF(COUNT(H72:O72)=0,"",COUNT(IF(H72:O72=P72,H72:O72,""))/COUNT(H72:O72))</f>
        <v>1</v>
      </c>
      <c r="R72" s="503">
        <f t="array" ref="R72">IF(AND(H72:O72=H72:O72,H72:O72="-"),"",STDEV(IF(H72:O72="-","",H72:O72))/AVERAGE(IF(H72:O72="-","",H72:O72+0.000000000000001)))</f>
        <v>0</v>
      </c>
      <c r="S72" s="30"/>
      <c r="T72" s="30"/>
      <c r="U72" s="29">
        <f t="array" ref="U72">IF(AND(H72:O72=H72:O72,H72:O72="-"),"",AVERAGE(H72:O72))</f>
        <v>4</v>
      </c>
      <c r="V72" s="30"/>
      <c r="W72" s="38" t="str">
        <f t="shared" si="4"/>
        <v>YES</v>
      </c>
      <c r="X72" s="35"/>
      <c r="Y72" s="35"/>
      <c r="Z72" s="35"/>
      <c r="AA72" s="35"/>
      <c r="AB72" s="464"/>
      <c r="AC72" s="542">
        <v>4</v>
      </c>
      <c r="AD72" s="542">
        <v>4</v>
      </c>
      <c r="AE72" s="473">
        <f t="shared" si="5"/>
        <v>0</v>
      </c>
      <c r="AF72" s="35"/>
      <c r="AG72" s="48"/>
      <c r="AH72" s="48"/>
      <c r="AI72" s="48"/>
      <c r="AJ72" s="35"/>
      <c r="AK72" s="35"/>
      <c r="AL72" s="35"/>
      <c r="AM72" s="35"/>
      <c r="AN72" s="35"/>
      <c r="AO72" s="35"/>
      <c r="AP72" s="35"/>
      <c r="AQ72" s="35"/>
      <c r="AR72" s="35"/>
      <c r="AS72" s="35"/>
      <c r="AT72" s="35"/>
      <c r="AU72" s="35"/>
      <c r="AV72" s="35"/>
      <c r="AW72" s="35"/>
      <c r="AX72" s="35"/>
      <c r="AY72" s="35"/>
      <c r="AZ72" s="35"/>
      <c r="BA72" s="35"/>
      <c r="BB72" s="275"/>
      <c r="BC72" s="275"/>
      <c r="BD72" s="275"/>
      <c r="BE72" s="275"/>
      <c r="BF72" s="275"/>
      <c r="BG72" s="275"/>
      <c r="BH72" s="275"/>
      <c r="BI72" s="275"/>
      <c r="BJ72" s="275"/>
      <c r="BK72" s="275"/>
      <c r="BL72" s="275"/>
      <c r="BM72" s="275"/>
      <c r="BN72" s="275"/>
      <c r="BO72" s="275"/>
      <c r="BP72" s="275"/>
      <c r="BQ72" s="275"/>
      <c r="BR72" s="275"/>
      <c r="BS72" s="275"/>
    </row>
    <row r="73" spans="1:71" s="467" customFormat="1" ht="12" customHeight="1">
      <c r="A73" s="553" t="s">
        <v>140</v>
      </c>
      <c r="B73" s="574">
        <v>2016</v>
      </c>
      <c r="C73" s="553" t="s">
        <v>134</v>
      </c>
      <c r="D73" s="550">
        <v>69</v>
      </c>
      <c r="E73" s="553">
        <v>55</v>
      </c>
      <c r="F73" s="574"/>
      <c r="G73" s="574">
        <v>9</v>
      </c>
      <c r="H73" s="553">
        <v>4</v>
      </c>
      <c r="I73" s="553">
        <v>4</v>
      </c>
      <c r="J73" s="553">
        <v>4</v>
      </c>
      <c r="K73" s="553">
        <v>4</v>
      </c>
      <c r="L73" s="553">
        <v>4</v>
      </c>
      <c r="M73" s="553">
        <v>4</v>
      </c>
      <c r="N73" s="553">
        <v>4</v>
      </c>
      <c r="O73" s="553">
        <v>4</v>
      </c>
      <c r="P73" s="575">
        <f t="shared" si="6"/>
        <v>4</v>
      </c>
      <c r="Q73" s="576">
        <f t="array" ref="Q73">IF(COUNT(H73:O73)=0,"",COUNT(IF(H73:O73=P73,H73:O73,""))/COUNT(H73:O73))</f>
        <v>1</v>
      </c>
      <c r="R73" s="503">
        <f t="array" ref="R73">IF(AND(H73:O73=H73:O73,H73:O73="-"),"",STDEV(IF(H73:O73="-","",H73:O73))/AVERAGE(IF(H73:O73="-","",H73:O73+0.000000000000001)))</f>
        <v>0</v>
      </c>
      <c r="S73" s="30"/>
      <c r="T73" s="30"/>
      <c r="U73" s="29">
        <f t="array" ref="U73">IF(AND(H73:O73=H73:O73,H73:O73="-"),"",AVERAGE(H73:O73))</f>
        <v>4</v>
      </c>
      <c r="V73" s="30"/>
      <c r="W73" s="38" t="str">
        <f t="shared" si="4"/>
        <v>YES</v>
      </c>
      <c r="X73" s="35"/>
      <c r="Y73" s="35"/>
      <c r="Z73" s="35"/>
      <c r="AA73" s="35"/>
      <c r="AB73" s="464"/>
      <c r="AC73" s="542">
        <v>4</v>
      </c>
      <c r="AD73" s="542">
        <v>4</v>
      </c>
      <c r="AE73" s="473">
        <f t="shared" si="5"/>
        <v>0</v>
      </c>
      <c r="AF73" s="35"/>
      <c r="AG73" s="48"/>
      <c r="AH73" s="48"/>
      <c r="AI73" s="48"/>
      <c r="AJ73" s="35"/>
      <c r="AK73" s="35"/>
      <c r="AL73" s="35"/>
      <c r="AM73" s="35"/>
      <c r="AN73" s="35"/>
      <c r="AO73" s="35"/>
      <c r="AP73" s="35"/>
      <c r="AQ73" s="35"/>
      <c r="AR73" s="35"/>
      <c r="AS73" s="35"/>
      <c r="AT73" s="35"/>
      <c r="AU73" s="35"/>
      <c r="AV73" s="35"/>
      <c r="AW73" s="35"/>
      <c r="AX73" s="35"/>
      <c r="AY73" s="35"/>
      <c r="AZ73" s="35"/>
      <c r="BA73" s="35"/>
      <c r="BB73" s="275"/>
      <c r="BC73" s="275"/>
      <c r="BD73" s="275"/>
      <c r="BE73" s="275"/>
      <c r="BF73" s="275"/>
      <c r="BG73" s="275"/>
      <c r="BH73" s="275"/>
      <c r="BI73" s="275"/>
      <c r="BJ73" s="275"/>
      <c r="BK73" s="275"/>
      <c r="BL73" s="275"/>
      <c r="BM73" s="275"/>
      <c r="BN73" s="275"/>
      <c r="BO73" s="275"/>
      <c r="BP73" s="275"/>
      <c r="BQ73" s="275"/>
      <c r="BR73" s="275"/>
      <c r="BS73" s="275"/>
    </row>
    <row r="74" spans="1:71" s="467" customFormat="1" ht="12" customHeight="1">
      <c r="A74" s="553" t="s">
        <v>140</v>
      </c>
      <c r="B74" s="574">
        <v>2016</v>
      </c>
      <c r="C74" s="553" t="s">
        <v>134</v>
      </c>
      <c r="D74" s="550">
        <v>70</v>
      </c>
      <c r="E74" s="552">
        <v>56</v>
      </c>
      <c r="F74" s="574"/>
      <c r="G74" s="574">
        <v>9</v>
      </c>
      <c r="H74" s="552">
        <v>5</v>
      </c>
      <c r="I74" s="552">
        <v>5</v>
      </c>
      <c r="J74" s="552">
        <v>5</v>
      </c>
      <c r="K74" s="552">
        <v>5</v>
      </c>
      <c r="L74" s="552">
        <v>5</v>
      </c>
      <c r="M74" s="552">
        <v>5</v>
      </c>
      <c r="N74" s="552">
        <v>5</v>
      </c>
      <c r="O74" s="552">
        <v>5</v>
      </c>
      <c r="P74" s="575">
        <f t="shared" si="6"/>
        <v>5</v>
      </c>
      <c r="Q74" s="576">
        <f t="array" ref="Q74">IF(COUNT(H74:O74)=0,"",COUNT(IF(H74:O74=P74,H74:O74,""))/COUNT(H74:O74))</f>
        <v>1</v>
      </c>
      <c r="R74" s="503">
        <f t="array" ref="R74">IF(AND(H74:O74=H74:O74,H74:O74="-"),"",STDEV(IF(H74:O74="-","",H74:O74))/AVERAGE(IF(H74:O74="-","",H74:O74+0.000000000000001)))</f>
        <v>0</v>
      </c>
      <c r="S74" s="30"/>
      <c r="T74" s="30"/>
      <c r="U74" s="29">
        <f t="array" ref="U74">IF(AND(H74:O74=H74:O74,H74:O74="-"),"",AVERAGE(H74:O74))</f>
        <v>5</v>
      </c>
      <c r="V74" s="30"/>
      <c r="W74" s="38" t="str">
        <f t="shared" si="4"/>
        <v>YES</v>
      </c>
      <c r="X74" s="35"/>
      <c r="Y74" s="35"/>
      <c r="Z74" s="35"/>
      <c r="AA74" s="35"/>
      <c r="AB74" s="464"/>
      <c r="AC74" s="545">
        <v>5</v>
      </c>
      <c r="AD74" s="545">
        <v>5</v>
      </c>
      <c r="AE74" s="473">
        <f t="shared" si="5"/>
        <v>0</v>
      </c>
      <c r="AF74" s="35"/>
      <c r="AG74" s="48"/>
      <c r="AH74" s="48"/>
      <c r="AI74" s="48"/>
      <c r="AJ74" s="35"/>
      <c r="AK74" s="35"/>
      <c r="AL74" s="35"/>
      <c r="AM74" s="35"/>
      <c r="AN74" s="35"/>
      <c r="AO74" s="35"/>
      <c r="AP74" s="35"/>
      <c r="AQ74" s="35"/>
      <c r="AR74" s="35"/>
      <c r="AS74" s="35"/>
      <c r="AT74" s="35"/>
      <c r="AU74" s="35"/>
      <c r="AV74" s="35"/>
      <c r="AW74" s="35"/>
      <c r="AX74" s="35"/>
      <c r="AY74" s="35"/>
      <c r="AZ74" s="35"/>
      <c r="BA74" s="35"/>
      <c r="BB74" s="275"/>
      <c r="BC74" s="275"/>
      <c r="BD74" s="275"/>
      <c r="BE74" s="275"/>
      <c r="BF74" s="275"/>
      <c r="BG74" s="275"/>
      <c r="BH74" s="275"/>
      <c r="BI74" s="275"/>
      <c r="BJ74" s="275"/>
      <c r="BK74" s="275"/>
      <c r="BL74" s="275"/>
      <c r="BM74" s="275"/>
      <c r="BN74" s="275"/>
      <c r="BO74" s="275"/>
      <c r="BP74" s="275"/>
      <c r="BQ74" s="275"/>
      <c r="BR74" s="275"/>
      <c r="BS74" s="275"/>
    </row>
    <row r="75" spans="1:71" s="467" customFormat="1" ht="12" customHeight="1">
      <c r="A75" s="553" t="s">
        <v>140</v>
      </c>
      <c r="B75" s="574">
        <v>2016</v>
      </c>
      <c r="C75" s="553" t="s">
        <v>134</v>
      </c>
      <c r="D75" s="550">
        <v>71</v>
      </c>
      <c r="E75" s="553">
        <v>87</v>
      </c>
      <c r="F75" s="574"/>
      <c r="G75" s="574">
        <v>9</v>
      </c>
      <c r="H75" s="553">
        <v>11</v>
      </c>
      <c r="I75" s="553">
        <v>10</v>
      </c>
      <c r="J75" s="553">
        <v>11</v>
      </c>
      <c r="K75" s="553">
        <v>10</v>
      </c>
      <c r="L75" s="553">
        <v>11</v>
      </c>
      <c r="M75" s="553">
        <v>11</v>
      </c>
      <c r="N75" s="553">
        <v>11</v>
      </c>
      <c r="O75" s="553">
        <v>11</v>
      </c>
      <c r="P75" s="575">
        <f t="shared" ref="P75:P104" si="7">MODE(H75:O75)</f>
        <v>11</v>
      </c>
      <c r="Q75" s="576">
        <f t="array" ref="Q75">IF(COUNT(H75:O75)=0,"",COUNT(IF(H75:O75=P75,H75:O75,""))/COUNT(H75:O75))</f>
        <v>0.75</v>
      </c>
      <c r="R75" s="503">
        <f t="array" ref="R75">IF(AND(H75:O75=H75:O75,H75:O75="-"),"",STDEV(IF(H75:O75="-","",H75:O75))/AVERAGE(IF(H75:O75="-","",H75:O75+0.000000000000001)))</f>
        <v>4.306139998942099E-2</v>
      </c>
      <c r="S75" s="30"/>
      <c r="T75" s="30"/>
      <c r="U75" s="29">
        <f t="array" ref="U75">IF(AND(H75:O75=H75:O75,H75:O75="-"),"",AVERAGE(H75:O75))</f>
        <v>10.75</v>
      </c>
      <c r="V75" s="30"/>
      <c r="W75" s="38" t="str">
        <f t="shared" si="4"/>
        <v>NO</v>
      </c>
      <c r="X75" s="35"/>
      <c r="Y75" s="35"/>
      <c r="Z75" s="35"/>
      <c r="AA75" s="35"/>
      <c r="AB75" s="464"/>
      <c r="AC75" s="542">
        <v>11</v>
      </c>
      <c r="AD75" s="542">
        <v>11</v>
      </c>
      <c r="AE75" s="473">
        <f t="shared" si="5"/>
        <v>0</v>
      </c>
      <c r="AF75" s="35"/>
      <c r="AG75" s="48"/>
      <c r="AH75" s="48"/>
      <c r="AI75" s="48"/>
      <c r="AJ75" s="35"/>
      <c r="AK75" s="35"/>
      <c r="AL75" s="35"/>
      <c r="AM75" s="35"/>
      <c r="AN75" s="35"/>
      <c r="AO75" s="35"/>
      <c r="AP75" s="35"/>
      <c r="AQ75" s="35"/>
      <c r="AR75" s="35"/>
      <c r="AS75" s="35"/>
      <c r="AT75" s="35"/>
      <c r="AU75" s="35"/>
      <c r="AV75" s="35"/>
      <c r="AW75" s="35"/>
      <c r="AX75" s="35"/>
      <c r="AY75" s="35"/>
      <c r="AZ75" s="35"/>
      <c r="BA75" s="35"/>
      <c r="BB75" s="275"/>
      <c r="BC75" s="275"/>
      <c r="BD75" s="275"/>
      <c r="BE75" s="275"/>
      <c r="BF75" s="275"/>
      <c r="BG75" s="275"/>
      <c r="BH75" s="275"/>
      <c r="BI75" s="275"/>
      <c r="BJ75" s="275"/>
      <c r="BK75" s="275"/>
      <c r="BL75" s="275"/>
      <c r="BM75" s="275"/>
      <c r="BN75" s="275"/>
      <c r="BO75" s="275"/>
      <c r="BP75" s="275"/>
      <c r="BQ75" s="275"/>
      <c r="BR75" s="275"/>
      <c r="BS75" s="275"/>
    </row>
    <row r="76" spans="1:71" s="467" customFormat="1" ht="12" customHeight="1">
      <c r="A76" s="553" t="s">
        <v>138</v>
      </c>
      <c r="B76" s="574">
        <v>2015</v>
      </c>
      <c r="C76" s="553" t="s">
        <v>135</v>
      </c>
      <c r="D76" s="550">
        <v>72</v>
      </c>
      <c r="E76" s="553">
        <v>58</v>
      </c>
      <c r="F76" s="574"/>
      <c r="G76" s="574">
        <v>10</v>
      </c>
      <c r="H76" s="553">
        <v>4</v>
      </c>
      <c r="I76" s="553">
        <v>4</v>
      </c>
      <c r="J76" s="553">
        <v>4</v>
      </c>
      <c r="K76" s="553">
        <v>4</v>
      </c>
      <c r="L76" s="553">
        <v>3</v>
      </c>
      <c r="M76" s="553">
        <v>4</v>
      </c>
      <c r="N76" s="553">
        <v>4</v>
      </c>
      <c r="O76" s="553">
        <v>4</v>
      </c>
      <c r="P76" s="575">
        <f t="shared" si="7"/>
        <v>4</v>
      </c>
      <c r="Q76" s="576">
        <f t="array" ref="Q76">IF(COUNT(H76:O76)=0,"",COUNT(IF(H76:O76=P76,H76:O76,""))/COUNT(H76:O76))</f>
        <v>0.875</v>
      </c>
      <c r="R76" s="503">
        <f t="array" ref="R76">IF(AND(H76:O76=H76:O76,H76:O76="-"),"",STDEV(IF(H76:O76="-","",H76:O76))/AVERAGE(IF(H76:O76="-","",H76:O76+0.000000000000001)))</f>
        <v>9.1239584669231932E-2</v>
      </c>
      <c r="S76" s="30"/>
      <c r="T76" s="30"/>
      <c r="U76" s="29">
        <f t="array" ref="U76">IF(AND(H76:O76=H76:O76,H76:O76="-"),"",AVERAGE(H76:O76))</f>
        <v>3.875</v>
      </c>
      <c r="V76" s="30"/>
      <c r="W76" s="38" t="str">
        <f t="shared" si="4"/>
        <v>YES</v>
      </c>
      <c r="X76" s="35"/>
      <c r="Y76" s="35"/>
      <c r="Z76" s="35"/>
      <c r="AA76" s="35"/>
      <c r="AB76" s="464"/>
      <c r="AC76" s="542">
        <v>4</v>
      </c>
      <c r="AD76" s="542">
        <v>4</v>
      </c>
      <c r="AE76" s="473">
        <f t="shared" si="5"/>
        <v>0</v>
      </c>
      <c r="AF76" s="35"/>
      <c r="AG76" s="48"/>
      <c r="AH76" s="48"/>
      <c r="AI76" s="48"/>
      <c r="AJ76" s="35"/>
      <c r="AK76" s="35"/>
      <c r="AL76" s="35"/>
      <c r="AM76" s="35"/>
      <c r="AN76" s="35"/>
      <c r="AO76" s="35"/>
      <c r="AP76" s="35"/>
      <c r="AQ76" s="35"/>
      <c r="AR76" s="35"/>
      <c r="AS76" s="35"/>
      <c r="AT76" s="35"/>
      <c r="AU76" s="35"/>
      <c r="AV76" s="35"/>
      <c r="AW76" s="35"/>
      <c r="AX76" s="35"/>
      <c r="AY76" s="35"/>
      <c r="AZ76" s="35"/>
      <c r="BA76" s="35"/>
      <c r="BB76" s="275"/>
      <c r="BC76" s="275"/>
      <c r="BD76" s="275"/>
      <c r="BE76" s="275"/>
      <c r="BF76" s="275"/>
      <c r="BG76" s="275"/>
      <c r="BH76" s="275"/>
      <c r="BI76" s="275"/>
      <c r="BJ76" s="275"/>
      <c r="BK76" s="275"/>
      <c r="BL76" s="275"/>
      <c r="BM76" s="275"/>
      <c r="BN76" s="275"/>
      <c r="BO76" s="275"/>
      <c r="BP76" s="275"/>
      <c r="BQ76" s="275"/>
      <c r="BR76" s="275"/>
      <c r="BS76" s="275"/>
    </row>
    <row r="77" spans="1:71" s="467" customFormat="1" ht="12" customHeight="1">
      <c r="A77" s="553" t="s">
        <v>138</v>
      </c>
      <c r="B77" s="574">
        <v>2015</v>
      </c>
      <c r="C77" s="553" t="s">
        <v>135</v>
      </c>
      <c r="D77" s="550">
        <v>73</v>
      </c>
      <c r="E77" s="553">
        <v>88</v>
      </c>
      <c r="F77" s="574"/>
      <c r="G77" s="574">
        <v>10</v>
      </c>
      <c r="H77" s="553">
        <v>8</v>
      </c>
      <c r="I77" s="553">
        <v>8</v>
      </c>
      <c r="J77" s="553">
        <v>8</v>
      </c>
      <c r="K77" s="553">
        <v>8</v>
      </c>
      <c r="L77" s="553">
        <v>8</v>
      </c>
      <c r="M77" s="553">
        <v>8</v>
      </c>
      <c r="N77" s="553">
        <v>8</v>
      </c>
      <c r="O77" s="553">
        <v>8</v>
      </c>
      <c r="P77" s="575">
        <f t="shared" si="7"/>
        <v>8</v>
      </c>
      <c r="Q77" s="576">
        <f t="array" ref="Q77">IF(COUNT(H77:O77)=0,"",COUNT(IF(H77:O77=P77,H77:O77,""))/COUNT(H77:O77))</f>
        <v>1</v>
      </c>
      <c r="R77" s="503">
        <f t="array" ref="R77">IF(AND(H77:O77=H77:O77,H77:O77="-"),"",STDEV(IF(H77:O77="-","",H77:O77))/AVERAGE(IF(H77:O77="-","",H77:O77+0.000000000000001)))</f>
        <v>0</v>
      </c>
      <c r="S77" s="30"/>
      <c r="T77" s="30"/>
      <c r="U77" s="29">
        <f t="array" ref="U77">IF(AND(H77:O77=H77:O77,H77:O77="-"),"",AVERAGE(H77:O77))</f>
        <v>8</v>
      </c>
      <c r="V77" s="30"/>
      <c r="W77" s="38" t="str">
        <f t="shared" si="4"/>
        <v>YES</v>
      </c>
      <c r="X77" s="35"/>
      <c r="Y77" s="35"/>
      <c r="Z77" s="35"/>
      <c r="AA77" s="35"/>
      <c r="AB77" s="464"/>
      <c r="AC77" s="542">
        <v>8</v>
      </c>
      <c r="AD77" s="542">
        <v>8</v>
      </c>
      <c r="AE77" s="473">
        <f t="shared" si="5"/>
        <v>0</v>
      </c>
      <c r="AF77" s="35"/>
      <c r="AG77" s="48"/>
      <c r="AH77" s="48"/>
      <c r="AI77" s="48"/>
      <c r="AJ77" s="35"/>
      <c r="AK77" s="35"/>
      <c r="AL77" s="35"/>
      <c r="AM77" s="35"/>
      <c r="AN77" s="35"/>
      <c r="AO77" s="35"/>
      <c r="AP77" s="35"/>
      <c r="AQ77" s="35"/>
      <c r="AR77" s="35"/>
      <c r="AS77" s="35"/>
      <c r="AT77" s="35"/>
      <c r="AU77" s="35"/>
      <c r="AV77" s="35"/>
      <c r="AW77" s="35"/>
      <c r="AX77" s="35"/>
      <c r="AY77" s="35"/>
      <c r="AZ77" s="35"/>
      <c r="BA77" s="35"/>
      <c r="BB77" s="275"/>
      <c r="BC77" s="275"/>
      <c r="BD77" s="275"/>
      <c r="BE77" s="275"/>
      <c r="BF77" s="275"/>
      <c r="BG77" s="275"/>
      <c r="BH77" s="275"/>
      <c r="BI77" s="275"/>
      <c r="BJ77" s="275"/>
      <c r="BK77" s="275"/>
      <c r="BL77" s="275"/>
      <c r="BM77" s="275"/>
      <c r="BN77" s="275"/>
      <c r="BO77" s="275"/>
      <c r="BP77" s="275"/>
      <c r="BQ77" s="275"/>
      <c r="BR77" s="275"/>
      <c r="BS77" s="275"/>
    </row>
    <row r="78" spans="1:71" s="467" customFormat="1" ht="12" customHeight="1">
      <c r="A78" s="553" t="s">
        <v>138</v>
      </c>
      <c r="B78" s="574">
        <v>2015</v>
      </c>
      <c r="C78" s="553" t="s">
        <v>135</v>
      </c>
      <c r="D78" s="550">
        <v>74</v>
      </c>
      <c r="E78" s="553">
        <v>39</v>
      </c>
      <c r="F78" s="574"/>
      <c r="G78" s="574">
        <v>10</v>
      </c>
      <c r="H78" s="553">
        <v>3</v>
      </c>
      <c r="I78" s="553">
        <v>3</v>
      </c>
      <c r="J78" s="553">
        <v>3</v>
      </c>
      <c r="K78" s="553">
        <v>3</v>
      </c>
      <c r="L78" s="553">
        <v>3</v>
      </c>
      <c r="M78" s="553">
        <v>3</v>
      </c>
      <c r="N78" s="553">
        <v>4</v>
      </c>
      <c r="O78" s="553">
        <v>4</v>
      </c>
      <c r="P78" s="575">
        <f t="shared" si="7"/>
        <v>3</v>
      </c>
      <c r="Q78" s="576">
        <f t="array" ref="Q78">IF(COUNT(H78:O78)=0,"",COUNT(IF(H78:O78=P78,H78:O78,""))/COUNT(H78:O78))</f>
        <v>0.75</v>
      </c>
      <c r="R78" s="503">
        <f t="array" ref="R78">IF(AND(H78:O78=H78:O78,H78:O78="-"),"",STDEV(IF(H78:O78="-","",H78:O78))/AVERAGE(IF(H78:O78="-","",H78:O78+0.000000000000001)))</f>
        <v>0.14243386150346943</v>
      </c>
      <c r="S78" s="30"/>
      <c r="T78" s="30"/>
      <c r="U78" s="29">
        <f t="array" ref="U78">IF(AND(H78:O78=H78:O78,H78:O78="-"),"",AVERAGE(H78:O78))</f>
        <v>3.25</v>
      </c>
      <c r="V78" s="30"/>
      <c r="W78" s="38" t="str">
        <f t="shared" si="4"/>
        <v>NO</v>
      </c>
      <c r="X78" s="35"/>
      <c r="Y78" s="35"/>
      <c r="Z78" s="35"/>
      <c r="AA78" s="35"/>
      <c r="AB78" s="464"/>
      <c r="AC78" s="542">
        <v>3</v>
      </c>
      <c r="AD78" s="542">
        <v>3</v>
      </c>
      <c r="AE78" s="473">
        <f t="shared" si="5"/>
        <v>0</v>
      </c>
      <c r="AF78" s="35"/>
      <c r="AG78" s="48"/>
      <c r="AH78" s="48"/>
      <c r="AI78" s="48"/>
      <c r="AJ78" s="35"/>
      <c r="AK78" s="35"/>
      <c r="AL78" s="35"/>
      <c r="AM78" s="35"/>
      <c r="AN78" s="35"/>
      <c r="AO78" s="35"/>
      <c r="AP78" s="35"/>
      <c r="AQ78" s="35"/>
      <c r="AR78" s="35"/>
      <c r="AS78" s="35"/>
      <c r="AT78" s="35"/>
      <c r="AU78" s="35"/>
      <c r="AV78" s="35"/>
      <c r="AW78" s="35"/>
      <c r="AX78" s="35"/>
      <c r="AY78" s="35"/>
      <c r="AZ78" s="35"/>
      <c r="BA78" s="35"/>
      <c r="BB78" s="275"/>
      <c r="BC78" s="275"/>
      <c r="BD78" s="275"/>
      <c r="BE78" s="275"/>
      <c r="BF78" s="275"/>
      <c r="BG78" s="275"/>
      <c r="BH78" s="275"/>
      <c r="BI78" s="275"/>
      <c r="BJ78" s="275"/>
      <c r="BK78" s="275"/>
      <c r="BL78" s="275"/>
      <c r="BM78" s="275"/>
      <c r="BN78" s="275"/>
      <c r="BO78" s="275"/>
      <c r="BP78" s="275"/>
      <c r="BQ78" s="275"/>
      <c r="BR78" s="275"/>
      <c r="BS78" s="275"/>
    </row>
    <row r="79" spans="1:71" s="467" customFormat="1" ht="12" customHeight="1">
      <c r="A79" s="553" t="s">
        <v>138</v>
      </c>
      <c r="B79" s="574">
        <v>2015</v>
      </c>
      <c r="C79" s="553" t="s">
        <v>135</v>
      </c>
      <c r="D79" s="550">
        <v>75</v>
      </c>
      <c r="E79" s="553">
        <v>84</v>
      </c>
      <c r="F79" s="574"/>
      <c r="G79" s="574">
        <v>10</v>
      </c>
      <c r="H79" s="553">
        <v>8</v>
      </c>
      <c r="I79" s="553">
        <v>8</v>
      </c>
      <c r="J79" s="553">
        <v>8</v>
      </c>
      <c r="K79" s="553">
        <v>8</v>
      </c>
      <c r="L79" s="553">
        <v>8</v>
      </c>
      <c r="M79" s="553">
        <v>8</v>
      </c>
      <c r="N79" s="553">
        <v>8</v>
      </c>
      <c r="O79" s="553">
        <v>8</v>
      </c>
      <c r="P79" s="575">
        <f t="shared" si="7"/>
        <v>8</v>
      </c>
      <c r="Q79" s="576">
        <f t="array" ref="Q79">IF(COUNT(H79:O79)=0,"",COUNT(IF(H79:O79=P79,H79:O79,""))/COUNT(H79:O79))</f>
        <v>1</v>
      </c>
      <c r="R79" s="503">
        <f t="array" ref="R79">IF(AND(H79:O79=H79:O79,H79:O79="-"),"",STDEV(IF(H79:O79="-","",H79:O79))/AVERAGE(IF(H79:O79="-","",H79:O79+0.000000000000001)))</f>
        <v>0</v>
      </c>
      <c r="S79" s="30"/>
      <c r="T79" s="30"/>
      <c r="U79" s="29">
        <f t="array" ref="U79">IF(AND(H79:O79=H79:O79,H79:O79="-"),"",AVERAGE(H79:O79))</f>
        <v>8</v>
      </c>
      <c r="V79" s="30"/>
      <c r="W79" s="38" t="str">
        <f t="shared" si="4"/>
        <v>YES</v>
      </c>
      <c r="X79" s="35"/>
      <c r="Y79" s="35"/>
      <c r="Z79" s="35"/>
      <c r="AA79" s="35"/>
      <c r="AB79" s="464"/>
      <c r="AC79" s="542">
        <v>8</v>
      </c>
      <c r="AD79" s="542">
        <v>8</v>
      </c>
      <c r="AE79" s="473">
        <f t="shared" si="5"/>
        <v>0</v>
      </c>
      <c r="AF79" s="35"/>
      <c r="AG79" s="48"/>
      <c r="AH79" s="48"/>
      <c r="AI79" s="48"/>
      <c r="AJ79" s="35"/>
      <c r="AK79" s="35"/>
      <c r="AL79" s="35"/>
      <c r="AM79" s="35"/>
      <c r="AN79" s="35"/>
      <c r="AO79" s="35"/>
      <c r="AP79" s="35"/>
      <c r="AQ79" s="35"/>
      <c r="AR79" s="35"/>
      <c r="AS79" s="35"/>
      <c r="AT79" s="35"/>
      <c r="AU79" s="35"/>
      <c r="AV79" s="35"/>
      <c r="AW79" s="35"/>
      <c r="AX79" s="35"/>
      <c r="AY79" s="35"/>
      <c r="AZ79" s="35"/>
      <c r="BA79" s="35"/>
      <c r="BB79" s="275"/>
      <c r="BC79" s="275"/>
      <c r="BD79" s="275"/>
      <c r="BE79" s="275"/>
      <c r="BF79" s="275"/>
      <c r="BG79" s="275"/>
      <c r="BH79" s="275"/>
      <c r="BI79" s="275"/>
      <c r="BJ79" s="275"/>
      <c r="BK79" s="275"/>
      <c r="BL79" s="275"/>
      <c r="BM79" s="275"/>
      <c r="BN79" s="275"/>
      <c r="BO79" s="275"/>
      <c r="BP79" s="275"/>
      <c r="BQ79" s="275"/>
      <c r="BR79" s="275"/>
      <c r="BS79" s="275"/>
    </row>
    <row r="80" spans="1:71" s="467" customFormat="1" ht="12" customHeight="1">
      <c r="A80" s="553" t="s">
        <v>138</v>
      </c>
      <c r="B80" s="574">
        <v>2015</v>
      </c>
      <c r="C80" s="553" t="s">
        <v>135</v>
      </c>
      <c r="D80" s="550">
        <v>76</v>
      </c>
      <c r="E80" s="553">
        <v>41</v>
      </c>
      <c r="F80" s="553"/>
      <c r="G80" s="574">
        <v>10</v>
      </c>
      <c r="H80" s="553">
        <v>3</v>
      </c>
      <c r="I80" s="553">
        <v>3</v>
      </c>
      <c r="J80" s="553">
        <v>3</v>
      </c>
      <c r="K80" s="553">
        <v>3</v>
      </c>
      <c r="L80" s="553">
        <v>3</v>
      </c>
      <c r="M80" s="553">
        <v>3</v>
      </c>
      <c r="N80" s="553">
        <v>3</v>
      </c>
      <c r="O80" s="553">
        <v>3</v>
      </c>
      <c r="P80" s="575">
        <f t="shared" si="7"/>
        <v>3</v>
      </c>
      <c r="Q80" s="576">
        <f t="array" ref="Q80">IF(COUNT(H80:O80)=0,"",COUNT(IF(H80:O80=P80,H80:O80,""))/COUNT(H80:O80))</f>
        <v>1</v>
      </c>
      <c r="R80" s="503">
        <f t="array" ref="R80">IF(AND(H80:O80=H80:O80,H80:O80="-"),"",STDEV(IF(H80:O80="-","",H80:O80))/AVERAGE(IF(H80:O80="-","",H80:O80+0.000000000000001)))</f>
        <v>0</v>
      </c>
      <c r="S80" s="30"/>
      <c r="T80" s="30"/>
      <c r="U80" s="29">
        <f t="array" ref="U80">IF(AND(H80:O80=H80:O80,H80:O80="-"),"",AVERAGE(H80:O80))</f>
        <v>3</v>
      </c>
      <c r="V80" s="30"/>
      <c r="W80" s="38" t="str">
        <f t="shared" si="4"/>
        <v>YES</v>
      </c>
      <c r="X80" s="35"/>
      <c r="Y80" s="35"/>
      <c r="Z80" s="35"/>
      <c r="AA80" s="35"/>
      <c r="AB80" s="464"/>
      <c r="AC80" s="542">
        <v>3</v>
      </c>
      <c r="AD80" s="542">
        <v>3</v>
      </c>
      <c r="AE80" s="473">
        <f t="shared" si="5"/>
        <v>0</v>
      </c>
      <c r="AF80" s="35"/>
      <c r="AG80" s="48"/>
      <c r="AH80" s="48"/>
      <c r="AI80" s="48"/>
      <c r="AJ80" s="35"/>
      <c r="AK80" s="35"/>
      <c r="AL80" s="35"/>
      <c r="AM80" s="35"/>
      <c r="AN80" s="35"/>
      <c r="AO80" s="35"/>
      <c r="AP80" s="35"/>
      <c r="AQ80" s="35"/>
      <c r="AR80" s="35"/>
      <c r="AS80" s="35"/>
      <c r="AT80" s="35"/>
      <c r="AU80" s="35"/>
      <c r="AV80" s="35"/>
      <c r="AW80" s="35"/>
      <c r="AX80" s="35"/>
      <c r="AY80" s="35"/>
      <c r="AZ80" s="35"/>
      <c r="BA80" s="35"/>
      <c r="BB80" s="275"/>
      <c r="BC80" s="275"/>
      <c r="BD80" s="275"/>
      <c r="BE80" s="275"/>
      <c r="BF80" s="275"/>
      <c r="BG80" s="275"/>
      <c r="BH80" s="275"/>
      <c r="BI80" s="275"/>
      <c r="BJ80" s="275"/>
      <c r="BK80" s="275"/>
      <c r="BL80" s="275"/>
      <c r="BM80" s="275"/>
      <c r="BN80" s="275"/>
      <c r="BO80" s="275"/>
      <c r="BP80" s="275"/>
      <c r="BQ80" s="275"/>
      <c r="BR80" s="275"/>
      <c r="BS80" s="275"/>
    </row>
    <row r="81" spans="1:71" s="467" customFormat="1" ht="12" customHeight="1">
      <c r="A81" s="553" t="s">
        <v>138</v>
      </c>
      <c r="B81" s="574">
        <v>2015</v>
      </c>
      <c r="C81" s="553" t="s">
        <v>135</v>
      </c>
      <c r="D81" s="550">
        <v>77</v>
      </c>
      <c r="E81" s="553">
        <v>61</v>
      </c>
      <c r="F81" s="553"/>
      <c r="G81" s="574">
        <v>10</v>
      </c>
      <c r="H81" s="553">
        <v>6</v>
      </c>
      <c r="I81" s="553">
        <v>6</v>
      </c>
      <c r="J81" s="553">
        <v>6</v>
      </c>
      <c r="K81" s="553">
        <v>6</v>
      </c>
      <c r="L81" s="553">
        <v>6</v>
      </c>
      <c r="M81" s="553">
        <v>6</v>
      </c>
      <c r="N81" s="553">
        <v>6</v>
      </c>
      <c r="O81" s="553">
        <v>6</v>
      </c>
      <c r="P81" s="575">
        <f t="shared" si="7"/>
        <v>6</v>
      </c>
      <c r="Q81" s="576">
        <f t="array" ref="Q81">IF(COUNT(H81:O81)=0,"",COUNT(IF(H81:O81=P81,H81:O81,""))/COUNT(H81:O81))</f>
        <v>1</v>
      </c>
      <c r="R81" s="503">
        <f t="array" ref="R81">IF(AND(H81:O81=H81:O81,H81:O81="-"),"",STDEV(IF(H81:O81="-","",H81:O81))/AVERAGE(IF(H81:O81="-","",H81:O81+0.000000000000001)))</f>
        <v>0</v>
      </c>
      <c r="S81" s="30"/>
      <c r="T81" s="30"/>
      <c r="U81" s="29">
        <f t="array" ref="U81">IF(AND(H81:O81=H81:O81,H81:O81="-"),"",AVERAGE(H81:O81))</f>
        <v>6</v>
      </c>
      <c r="V81" s="30"/>
      <c r="W81" s="38" t="str">
        <f t="shared" si="4"/>
        <v>YES</v>
      </c>
      <c r="X81" s="35"/>
      <c r="Y81" s="35"/>
      <c r="Z81" s="35"/>
      <c r="AA81" s="35"/>
      <c r="AB81" s="464"/>
      <c r="AC81" s="542">
        <v>6</v>
      </c>
      <c r="AD81" s="542">
        <v>6</v>
      </c>
      <c r="AE81" s="473">
        <f t="shared" si="5"/>
        <v>0</v>
      </c>
      <c r="AF81" s="35"/>
      <c r="AG81" s="48"/>
      <c r="AH81" s="48"/>
      <c r="AI81" s="48"/>
      <c r="AJ81" s="35"/>
      <c r="AK81" s="35"/>
      <c r="AL81" s="35"/>
      <c r="AM81" s="35"/>
      <c r="AN81" s="35"/>
      <c r="AO81" s="35"/>
      <c r="AP81" s="35"/>
      <c r="AQ81" s="35"/>
      <c r="AR81" s="35"/>
      <c r="AS81" s="35"/>
      <c r="AT81" s="35"/>
      <c r="AU81" s="35"/>
      <c r="AV81" s="35"/>
      <c r="AW81" s="35"/>
      <c r="AX81" s="35"/>
      <c r="AY81" s="35"/>
      <c r="AZ81" s="35"/>
      <c r="BA81" s="35"/>
      <c r="BB81" s="275"/>
      <c r="BC81" s="275"/>
      <c r="BD81" s="275"/>
      <c r="BE81" s="275"/>
      <c r="BF81" s="275"/>
      <c r="BG81" s="275"/>
      <c r="BH81" s="275"/>
      <c r="BI81" s="275"/>
      <c r="BJ81" s="275"/>
      <c r="BK81" s="275"/>
      <c r="BL81" s="275"/>
      <c r="BM81" s="275"/>
      <c r="BN81" s="275"/>
      <c r="BO81" s="275"/>
      <c r="BP81" s="275"/>
      <c r="BQ81" s="275"/>
      <c r="BR81" s="275"/>
      <c r="BS81" s="275"/>
    </row>
    <row r="82" spans="1:71" s="467" customFormat="1" ht="12" customHeight="1">
      <c r="A82" s="553" t="s">
        <v>138</v>
      </c>
      <c r="B82" s="574">
        <v>2015</v>
      </c>
      <c r="C82" s="553" t="s">
        <v>135</v>
      </c>
      <c r="D82" s="550">
        <v>78</v>
      </c>
      <c r="E82" s="553">
        <v>39</v>
      </c>
      <c r="F82" s="553"/>
      <c r="G82" s="574">
        <v>10</v>
      </c>
      <c r="H82" s="553">
        <v>3</v>
      </c>
      <c r="I82" s="553">
        <v>3</v>
      </c>
      <c r="J82" s="553">
        <v>3</v>
      </c>
      <c r="K82" s="553">
        <v>3</v>
      </c>
      <c r="L82" s="553">
        <v>3</v>
      </c>
      <c r="M82" s="553">
        <v>3</v>
      </c>
      <c r="N82" s="553">
        <v>3</v>
      </c>
      <c r="O82" s="553">
        <v>3</v>
      </c>
      <c r="P82" s="575">
        <f t="shared" si="7"/>
        <v>3</v>
      </c>
      <c r="Q82" s="576">
        <f t="array" ref="Q82">IF(COUNT(H82:O82)=0,"",COUNT(IF(H82:O82=P82,H82:O82,""))/COUNT(H82:O82))</f>
        <v>1</v>
      </c>
      <c r="R82" s="503">
        <f t="array" ref="R82">IF(AND(H82:O82=H82:O82,H82:O82="-"),"",STDEV(IF(H82:O82="-","",H82:O82))/AVERAGE(IF(H82:O82="-","",H82:O82+0.000000000000001)))</f>
        <v>0</v>
      </c>
      <c r="S82" s="30"/>
      <c r="T82" s="30"/>
      <c r="U82" s="29">
        <f t="array" ref="U82">IF(AND(H82:O82=H82:O82,H82:O82="-"),"",AVERAGE(H82:O82))</f>
        <v>3</v>
      </c>
      <c r="V82" s="30"/>
      <c r="W82" s="38" t="str">
        <f t="shared" si="4"/>
        <v>YES</v>
      </c>
      <c r="X82" s="35"/>
      <c r="Y82" s="35"/>
      <c r="Z82" s="35"/>
      <c r="AA82" s="35"/>
      <c r="AB82" s="464"/>
      <c r="AC82" s="542">
        <v>3</v>
      </c>
      <c r="AD82" s="542">
        <v>3</v>
      </c>
      <c r="AE82" s="473">
        <f t="shared" si="5"/>
        <v>0</v>
      </c>
      <c r="AF82" s="35"/>
      <c r="AG82" s="48"/>
      <c r="AH82" s="48"/>
      <c r="AI82" s="48"/>
      <c r="AJ82" s="35"/>
      <c r="AK82" s="35"/>
      <c r="AL82" s="35"/>
      <c r="AM82" s="35"/>
      <c r="AN82" s="35"/>
      <c r="AO82" s="35"/>
      <c r="AP82" s="35"/>
      <c r="AQ82" s="35"/>
      <c r="AR82" s="35"/>
      <c r="AS82" s="35"/>
      <c r="AT82" s="35"/>
      <c r="AU82" s="35"/>
      <c r="AV82" s="35"/>
      <c r="AW82" s="35"/>
      <c r="AX82" s="35"/>
      <c r="AY82" s="35"/>
      <c r="AZ82" s="35"/>
      <c r="BA82" s="35"/>
      <c r="BB82" s="275"/>
      <c r="BC82" s="275"/>
      <c r="BD82" s="275"/>
      <c r="BE82" s="275"/>
      <c r="BF82" s="275"/>
      <c r="BG82" s="275"/>
      <c r="BH82" s="275"/>
      <c r="BI82" s="275"/>
      <c r="BJ82" s="275"/>
      <c r="BK82" s="275"/>
      <c r="BL82" s="275"/>
      <c r="BM82" s="275"/>
      <c r="BN82" s="275"/>
      <c r="BO82" s="275"/>
      <c r="BP82" s="275"/>
      <c r="BQ82" s="275"/>
      <c r="BR82" s="275"/>
      <c r="BS82" s="275"/>
    </row>
    <row r="83" spans="1:71" s="275" customFormat="1" ht="12" customHeight="1">
      <c r="A83" s="553" t="s">
        <v>138</v>
      </c>
      <c r="B83" s="574">
        <v>2015</v>
      </c>
      <c r="C83" s="553" t="s">
        <v>135</v>
      </c>
      <c r="D83" s="550">
        <v>79</v>
      </c>
      <c r="E83" s="553">
        <v>60</v>
      </c>
      <c r="F83" s="553"/>
      <c r="G83" s="574">
        <v>10</v>
      </c>
      <c r="H83" s="553">
        <v>6</v>
      </c>
      <c r="I83" s="553">
        <v>6</v>
      </c>
      <c r="J83" s="553">
        <v>6</v>
      </c>
      <c r="K83" s="553">
        <v>7</v>
      </c>
      <c r="L83" s="553">
        <v>6</v>
      </c>
      <c r="M83" s="553">
        <v>6</v>
      </c>
      <c r="N83" s="553">
        <v>6</v>
      </c>
      <c r="O83" s="553">
        <v>6</v>
      </c>
      <c r="P83" s="575">
        <f t="shared" si="7"/>
        <v>6</v>
      </c>
      <c r="Q83" s="576">
        <f t="array" ref="Q83">IF(COUNT(H83:O83)=0,"",COUNT(IF(H83:O83=P83,H83:O83,""))/COUNT(H83:O83))</f>
        <v>0.875</v>
      </c>
      <c r="R83" s="503">
        <f t="array" ref="R83">IF(AND(H83:O83=H83:O83,H83:O83="-"),"",STDEV(IF(H83:O83="-","",H83:O83))/AVERAGE(IF(H83:O83="-","",H83:O83+0.000000000000001)))</f>
        <v>5.7723002545840611E-2</v>
      </c>
      <c r="S83" s="450"/>
      <c r="T83" s="450"/>
      <c r="U83" s="29">
        <f t="array" ref="U83">IF(AND(H83:O83=H83:O83,H83:O83="-"),"",AVERAGE(H83:O83))</f>
        <v>6.125</v>
      </c>
      <c r="V83" s="30"/>
      <c r="W83" s="38" t="str">
        <f t="shared" si="4"/>
        <v>YES</v>
      </c>
      <c r="AB83" s="476"/>
      <c r="AC83" s="542">
        <v>6</v>
      </c>
      <c r="AD83" s="542">
        <v>6</v>
      </c>
      <c r="AE83" s="477">
        <f t="shared" si="1"/>
        <v>0</v>
      </c>
      <c r="AG83" s="478"/>
      <c r="AH83" s="478"/>
      <c r="AI83" s="478"/>
    </row>
    <row r="84" spans="1:71" s="467" customFormat="1" ht="12" customHeight="1">
      <c r="A84" s="553" t="s">
        <v>138</v>
      </c>
      <c r="B84" s="574">
        <v>2015</v>
      </c>
      <c r="C84" s="553" t="s">
        <v>135</v>
      </c>
      <c r="D84" s="550">
        <v>80</v>
      </c>
      <c r="E84" s="553">
        <v>67</v>
      </c>
      <c r="F84" s="553"/>
      <c r="G84" s="574">
        <v>10</v>
      </c>
      <c r="H84" s="553">
        <v>7</v>
      </c>
      <c r="I84" s="553">
        <v>7</v>
      </c>
      <c r="J84" s="553">
        <v>7</v>
      </c>
      <c r="K84" s="553">
        <v>7</v>
      </c>
      <c r="L84" s="553">
        <v>7</v>
      </c>
      <c r="M84" s="553">
        <v>7</v>
      </c>
      <c r="N84" s="553">
        <v>7</v>
      </c>
      <c r="O84" s="553">
        <v>7</v>
      </c>
      <c r="P84" s="575">
        <f t="shared" si="7"/>
        <v>7</v>
      </c>
      <c r="Q84" s="576">
        <f t="array" ref="Q84">IF(COUNT(H84:O84)=0,"",COUNT(IF(H84:O84=P84,H84:O84,""))/COUNT(H84:O84))</f>
        <v>1</v>
      </c>
      <c r="R84" s="503">
        <f t="array" ref="R84">IF(AND(H84:O84=H84:O84,H84:O84="-"),"",STDEV(IF(H84:O84="-","",H84:O84))/AVERAGE(IF(H84:O84="-","",H84:O84+0.000000000000001)))</f>
        <v>0</v>
      </c>
      <c r="S84" s="30"/>
      <c r="T84" s="30"/>
      <c r="U84" s="29">
        <f t="array" ref="U84">IF(AND(H84:O84=H84:O84,H84:O84="-"),"",AVERAGE(H84:O84))</f>
        <v>7</v>
      </c>
      <c r="V84" s="30"/>
      <c r="W84" s="38" t="str">
        <f t="shared" si="4"/>
        <v>YES</v>
      </c>
      <c r="X84" s="35"/>
      <c r="Y84" s="35"/>
      <c r="Z84" s="35"/>
      <c r="AA84" s="35"/>
      <c r="AB84" s="464"/>
      <c r="AC84" s="542">
        <v>7</v>
      </c>
      <c r="AD84" s="542">
        <v>7</v>
      </c>
      <c r="AE84" s="473">
        <f t="shared" si="1"/>
        <v>0</v>
      </c>
      <c r="AF84" s="35"/>
      <c r="AG84" s="48"/>
      <c r="AH84" s="48"/>
      <c r="AI84" s="48"/>
      <c r="AJ84" s="35"/>
      <c r="AK84" s="35"/>
      <c r="AL84" s="35"/>
      <c r="AM84" s="35"/>
      <c r="AN84" s="35"/>
      <c r="AO84" s="35"/>
      <c r="AP84" s="35"/>
      <c r="AQ84" s="35"/>
      <c r="AR84" s="35"/>
      <c r="AS84" s="35"/>
      <c r="AT84" s="35"/>
      <c r="AU84" s="35"/>
      <c r="AV84" s="35"/>
      <c r="AW84" s="35"/>
      <c r="AX84" s="35"/>
      <c r="AY84" s="35"/>
      <c r="AZ84" s="35"/>
      <c r="BA84" s="35"/>
      <c r="BB84" s="275"/>
      <c r="BC84" s="275"/>
      <c r="BD84" s="275"/>
      <c r="BE84" s="275"/>
      <c r="BF84" s="275"/>
      <c r="BG84" s="275"/>
      <c r="BH84" s="275"/>
      <c r="BI84" s="275"/>
      <c r="BJ84" s="275"/>
      <c r="BK84" s="275"/>
      <c r="BL84" s="275"/>
      <c r="BM84" s="275"/>
      <c r="BN84" s="275"/>
      <c r="BO84" s="275"/>
      <c r="BP84" s="275"/>
      <c r="BQ84" s="275"/>
      <c r="BR84" s="275"/>
      <c r="BS84" s="275"/>
    </row>
    <row r="85" spans="1:71" s="467" customFormat="1" ht="12" customHeight="1">
      <c r="A85" s="553" t="s">
        <v>138</v>
      </c>
      <c r="B85" s="574">
        <v>2015</v>
      </c>
      <c r="C85" s="553" t="s">
        <v>135</v>
      </c>
      <c r="D85" s="550">
        <v>81</v>
      </c>
      <c r="E85" s="553">
        <v>64</v>
      </c>
      <c r="F85" s="553"/>
      <c r="G85" s="574">
        <v>10</v>
      </c>
      <c r="H85" s="553">
        <v>6</v>
      </c>
      <c r="I85" s="553">
        <v>6</v>
      </c>
      <c r="J85" s="553">
        <v>6</v>
      </c>
      <c r="K85" s="553">
        <v>6</v>
      </c>
      <c r="L85" s="553">
        <v>5</v>
      </c>
      <c r="M85" s="553">
        <v>6</v>
      </c>
      <c r="N85" s="553">
        <v>7</v>
      </c>
      <c r="O85" s="553">
        <v>6</v>
      </c>
      <c r="P85" s="575">
        <f t="shared" si="7"/>
        <v>6</v>
      </c>
      <c r="Q85" s="576">
        <f t="array" ref="Q85">IF(COUNT(H85:O85)=0,"",COUNT(IF(H85:O85=P85,H85:O85,""))/COUNT(H85:O85))</f>
        <v>0.75</v>
      </c>
      <c r="R85" s="503">
        <f t="array" ref="R85">IF(AND(H85:O85=H85:O85,H85:O85="-"),"",STDEV(IF(H85:O85="-","",H85:O85))/AVERAGE(IF(H85:O85="-","",H85:O85+0.000000000000001)))</f>
        <v>8.908708063747478E-2</v>
      </c>
      <c r="S85" s="30"/>
      <c r="T85" s="30"/>
      <c r="U85" s="29">
        <f t="array" ref="U85">IF(AND(H85:O85=H85:O85,H85:O85="-"),"",AVERAGE(H85:O85))</f>
        <v>6</v>
      </c>
      <c r="V85" s="30"/>
      <c r="W85" s="38" t="str">
        <f t="shared" si="4"/>
        <v>NO</v>
      </c>
      <c r="X85" s="35"/>
      <c r="Y85" s="35"/>
      <c r="Z85" s="35"/>
      <c r="AA85" s="35"/>
      <c r="AB85" s="464"/>
      <c r="AC85" s="542">
        <v>6</v>
      </c>
      <c r="AD85" s="542">
        <v>6</v>
      </c>
      <c r="AE85" s="473">
        <f t="shared" si="1"/>
        <v>0</v>
      </c>
      <c r="AF85" s="35"/>
      <c r="AG85" s="48"/>
      <c r="AH85" s="48"/>
      <c r="AI85" s="48"/>
      <c r="AJ85" s="35"/>
      <c r="AK85" s="35"/>
      <c r="AL85" s="35"/>
      <c r="AM85" s="35"/>
      <c r="AN85" s="35"/>
      <c r="AO85" s="35"/>
      <c r="AP85" s="35"/>
      <c r="AQ85" s="35"/>
      <c r="AR85" s="35"/>
      <c r="AS85" s="35"/>
      <c r="AT85" s="35"/>
      <c r="AU85" s="35"/>
      <c r="AV85" s="35"/>
      <c r="AW85" s="35"/>
      <c r="AX85" s="35"/>
      <c r="AY85" s="35"/>
      <c r="AZ85" s="35"/>
      <c r="BA85" s="35"/>
      <c r="BB85" s="275"/>
      <c r="BC85" s="275"/>
      <c r="BD85" s="275"/>
      <c r="BE85" s="275"/>
      <c r="BF85" s="275"/>
      <c r="BG85" s="275"/>
      <c r="BH85" s="275"/>
      <c r="BI85" s="275"/>
      <c r="BJ85" s="275"/>
      <c r="BK85" s="275"/>
      <c r="BL85" s="275"/>
      <c r="BM85" s="275"/>
      <c r="BN85" s="275"/>
      <c r="BO85" s="275"/>
      <c r="BP85" s="275"/>
      <c r="BQ85" s="275"/>
      <c r="BR85" s="275"/>
      <c r="BS85" s="275"/>
    </row>
    <row r="86" spans="1:71" s="600" customFormat="1" ht="12" customHeight="1">
      <c r="A86" s="550" t="s">
        <v>139</v>
      </c>
      <c r="B86" s="591">
        <v>2015</v>
      </c>
      <c r="C86" s="550" t="s">
        <v>135</v>
      </c>
      <c r="D86" s="550">
        <v>82</v>
      </c>
      <c r="E86" s="550">
        <v>82</v>
      </c>
      <c r="F86" s="550"/>
      <c r="G86" s="591">
        <v>12</v>
      </c>
      <c r="H86" s="550">
        <v>8</v>
      </c>
      <c r="I86" s="550">
        <v>7</v>
      </c>
      <c r="J86" s="550">
        <v>8</v>
      </c>
      <c r="K86" s="550">
        <v>8</v>
      </c>
      <c r="L86" s="550">
        <v>7</v>
      </c>
      <c r="M86" s="550">
        <v>7</v>
      </c>
      <c r="N86" s="550">
        <v>8</v>
      </c>
      <c r="O86" s="550">
        <v>7</v>
      </c>
      <c r="P86" s="592">
        <f t="shared" si="7"/>
        <v>8</v>
      </c>
      <c r="Q86" s="593">
        <f t="array" ref="Q86">IF(COUNT(H86:O86)=0,"",COUNT(IF(H86:O86=P86,H86:O86,""))/COUNT(H86:O86))</f>
        <v>0.5</v>
      </c>
      <c r="R86" s="594">
        <f t="array" ref="R86">IF(AND(H86:O86=H86:O86,H86:O86="-"),"",STDEV(IF(H86:O86="-","",H86:O86))/AVERAGE(IF(H86:O86="-","",H86:O86+0.000000000000001)))</f>
        <v>7.1269664509979833E-2</v>
      </c>
      <c r="S86" s="595">
        <v>8</v>
      </c>
      <c r="T86" s="595"/>
      <c r="U86" s="596">
        <f t="array" ref="U86">IF(AND(H86:O86=H86:O86,H86:O86="-"),"",AVERAGE(H86:O86))</f>
        <v>7.5</v>
      </c>
      <c r="V86" s="595"/>
      <c r="W86" s="596" t="str">
        <f t="shared" si="4"/>
        <v>NO</v>
      </c>
      <c r="AB86" s="601"/>
      <c r="AC86" s="550">
        <v>8</v>
      </c>
      <c r="AD86" s="550">
        <v>8</v>
      </c>
      <c r="AE86" s="602">
        <f t="shared" si="1"/>
        <v>0</v>
      </c>
      <c r="AG86" s="603"/>
      <c r="AH86" s="603"/>
      <c r="AI86" s="603"/>
    </row>
    <row r="87" spans="1:71" s="467" customFormat="1" ht="12" customHeight="1">
      <c r="A87" s="553" t="s">
        <v>139</v>
      </c>
      <c r="B87" s="574">
        <v>2015</v>
      </c>
      <c r="C87" s="553" t="s">
        <v>135</v>
      </c>
      <c r="D87" s="550">
        <v>83</v>
      </c>
      <c r="E87" s="553">
        <v>72</v>
      </c>
      <c r="F87" s="553"/>
      <c r="G87" s="574">
        <v>12</v>
      </c>
      <c r="H87" s="553">
        <v>7</v>
      </c>
      <c r="I87" s="553">
        <v>7</v>
      </c>
      <c r="J87" s="553">
        <v>7</v>
      </c>
      <c r="K87" s="553">
        <v>7</v>
      </c>
      <c r="L87" s="553">
        <v>7</v>
      </c>
      <c r="M87" s="553">
        <v>7</v>
      </c>
      <c r="N87" s="553">
        <v>7</v>
      </c>
      <c r="O87" s="553">
        <v>7</v>
      </c>
      <c r="P87" s="575">
        <f t="shared" si="7"/>
        <v>7</v>
      </c>
      <c r="Q87" s="576">
        <f t="array" ref="Q87">IF(COUNT(H87:O87)=0,"",COUNT(IF(H87:O87=P87,H87:O87,""))/COUNT(H87:O87))</f>
        <v>1</v>
      </c>
      <c r="R87" s="503">
        <f t="array" ref="R87">IF(AND(H87:O87=H87:O87,H87:O87="-"),"",STDEV(IF(H87:O87="-","",H87:O87))/AVERAGE(IF(H87:O87="-","",H87:O87+0.000000000000001)))</f>
        <v>0</v>
      </c>
      <c r="S87" s="30"/>
      <c r="T87" s="30"/>
      <c r="U87" s="29">
        <f t="array" ref="U87">IF(AND(H87:O87=H87:O87,H87:O87="-"),"",AVERAGE(H87:O87))</f>
        <v>7</v>
      </c>
      <c r="V87" s="30"/>
      <c r="W87" s="38" t="str">
        <f t="shared" si="4"/>
        <v>YES</v>
      </c>
      <c r="X87" s="35"/>
      <c r="Y87" s="35"/>
      <c r="Z87" s="35"/>
      <c r="AA87" s="35"/>
      <c r="AB87" s="464"/>
      <c r="AC87" s="542">
        <v>7</v>
      </c>
      <c r="AD87" s="542">
        <v>7</v>
      </c>
      <c r="AE87" s="473">
        <f t="shared" si="1"/>
        <v>0</v>
      </c>
      <c r="AF87" s="35"/>
      <c r="AG87" s="485"/>
      <c r="AH87" s="485"/>
      <c r="AI87" s="485"/>
      <c r="AJ87" s="485"/>
      <c r="AK87" s="35"/>
      <c r="AL87" s="35"/>
      <c r="AM87" s="35"/>
      <c r="AN87" s="35"/>
      <c r="AO87" s="35"/>
      <c r="AP87" s="35"/>
      <c r="AQ87" s="35"/>
      <c r="AR87" s="35"/>
      <c r="AS87" s="35"/>
      <c r="AT87" s="35"/>
      <c r="AU87" s="35"/>
      <c r="AV87" s="35"/>
      <c r="AW87" s="35"/>
      <c r="AX87" s="35"/>
      <c r="AY87" s="35"/>
      <c r="AZ87" s="35"/>
      <c r="BA87" s="35"/>
      <c r="BB87" s="275"/>
      <c r="BC87" s="275"/>
      <c r="BD87" s="275"/>
      <c r="BE87" s="275"/>
      <c r="BF87" s="275"/>
      <c r="BG87" s="275"/>
      <c r="BH87" s="275"/>
      <c r="BI87" s="275"/>
      <c r="BJ87" s="275"/>
      <c r="BK87" s="275"/>
      <c r="BL87" s="275"/>
      <c r="BM87" s="275"/>
      <c r="BN87" s="275"/>
      <c r="BO87" s="275"/>
      <c r="BP87" s="275"/>
      <c r="BQ87" s="275"/>
      <c r="BR87" s="275"/>
      <c r="BS87" s="275"/>
    </row>
    <row r="88" spans="1:71" s="467" customFormat="1" ht="12" customHeight="1">
      <c r="A88" s="553" t="s">
        <v>139</v>
      </c>
      <c r="B88" s="574">
        <v>2015</v>
      </c>
      <c r="C88" s="553" t="s">
        <v>135</v>
      </c>
      <c r="D88" s="550">
        <v>84</v>
      </c>
      <c r="E88" s="553">
        <v>84</v>
      </c>
      <c r="F88" s="553"/>
      <c r="G88" s="574">
        <v>12</v>
      </c>
      <c r="H88" s="553">
        <v>9</v>
      </c>
      <c r="I88" s="553">
        <v>9</v>
      </c>
      <c r="J88" s="553">
        <v>10</v>
      </c>
      <c r="K88" s="553">
        <v>9</v>
      </c>
      <c r="L88" s="553">
        <v>9</v>
      </c>
      <c r="M88" s="553">
        <v>9</v>
      </c>
      <c r="N88" s="553">
        <v>9</v>
      </c>
      <c r="O88" s="553">
        <v>8</v>
      </c>
      <c r="P88" s="575">
        <f t="shared" si="7"/>
        <v>9</v>
      </c>
      <c r="Q88" s="576">
        <f t="array" ref="Q88">IF(COUNT(H88:O88)=0,"",COUNT(IF(H88:O88=P88,H88:O88,""))/COUNT(H88:O88))</f>
        <v>0.75</v>
      </c>
      <c r="R88" s="503">
        <f t="array" ref="R88">IF(AND(H88:O88=H88:O88,H88:O88="-"),"",STDEV(IF(H88:O88="-","",H88:O88))/AVERAGE(IF(H88:O88="-","",H88:O88+0.000000000000001)))</f>
        <v>5.9391387091649851E-2</v>
      </c>
      <c r="S88" s="30"/>
      <c r="T88" s="30"/>
      <c r="U88" s="29">
        <f t="array" ref="U88">IF(AND(H88:O88=H88:O88,H88:O88="-"),"",AVERAGE(H88:O88))</f>
        <v>9</v>
      </c>
      <c r="V88" s="30"/>
      <c r="W88" s="38" t="str">
        <f t="shared" si="4"/>
        <v>NO</v>
      </c>
      <c r="X88" s="35"/>
      <c r="Y88" s="35"/>
      <c r="Z88" s="35"/>
      <c r="AA88" s="35"/>
      <c r="AB88" s="464"/>
      <c r="AC88" s="542">
        <v>9</v>
      </c>
      <c r="AD88" s="542">
        <v>9</v>
      </c>
      <c r="AE88" s="473">
        <f t="shared" si="1"/>
        <v>0</v>
      </c>
      <c r="AF88" s="35"/>
      <c r="AG88" s="485"/>
      <c r="AH88" s="485"/>
      <c r="AI88" s="485"/>
      <c r="AJ88" s="485"/>
      <c r="AK88" s="35"/>
      <c r="AL88" s="35"/>
      <c r="AM88" s="35"/>
      <c r="AN88" s="35"/>
      <c r="AO88" s="35"/>
      <c r="AP88" s="35"/>
      <c r="AQ88" s="35"/>
      <c r="AR88" s="35"/>
      <c r="AS88" s="35"/>
      <c r="AT88" s="35"/>
      <c r="AU88" s="35"/>
      <c r="AV88" s="35"/>
      <c r="AW88" s="35"/>
      <c r="AX88" s="35"/>
      <c r="AY88" s="35"/>
      <c r="AZ88" s="35"/>
      <c r="BA88" s="35"/>
      <c r="BB88" s="275"/>
      <c r="BC88" s="275"/>
      <c r="BD88" s="275"/>
      <c r="BE88" s="275"/>
      <c r="BF88" s="275"/>
      <c r="BG88" s="275"/>
      <c r="BH88" s="275"/>
      <c r="BI88" s="275"/>
      <c r="BJ88" s="275"/>
      <c r="BK88" s="275"/>
      <c r="BL88" s="275"/>
      <c r="BM88" s="275"/>
      <c r="BN88" s="275"/>
      <c r="BO88" s="275"/>
      <c r="BP88" s="275"/>
      <c r="BQ88" s="275"/>
      <c r="BR88" s="275"/>
      <c r="BS88" s="275"/>
    </row>
    <row r="89" spans="1:71" s="467" customFormat="1" ht="12" customHeight="1">
      <c r="A89" s="553" t="s">
        <v>139</v>
      </c>
      <c r="B89" s="574">
        <v>2015</v>
      </c>
      <c r="C89" s="553" t="s">
        <v>135</v>
      </c>
      <c r="D89" s="550">
        <v>85</v>
      </c>
      <c r="E89" s="553">
        <v>91</v>
      </c>
      <c r="F89" s="553"/>
      <c r="G89" s="574">
        <v>12</v>
      </c>
      <c r="H89" s="553">
        <v>10</v>
      </c>
      <c r="I89" s="553">
        <v>9</v>
      </c>
      <c r="J89" s="553">
        <v>10</v>
      </c>
      <c r="K89" s="553">
        <v>10</v>
      </c>
      <c r="L89" s="553">
        <v>11</v>
      </c>
      <c r="M89" s="553">
        <v>10</v>
      </c>
      <c r="N89" s="553">
        <v>11</v>
      </c>
      <c r="O89" s="553">
        <v>10</v>
      </c>
      <c r="P89" s="575">
        <f t="shared" si="7"/>
        <v>10</v>
      </c>
      <c r="Q89" s="576">
        <f t="array" ref="Q89">IF(COUNT(H89:O89)=0,"",COUNT(IF(H89:O89=P89,H89:O89,""))/COUNT(H89:O89))</f>
        <v>0.625</v>
      </c>
      <c r="R89" s="503">
        <f t="array" ref="R89">IF(AND(H89:O89=H89:O89,H89:O89="-"),"",STDEV(IF(H89:O89="-","",H89:O89))/AVERAGE(IF(H89:O89="-","",H89:O89+0.000000000000001)))</f>
        <v>6.3295796983867211E-2</v>
      </c>
      <c r="S89" s="30"/>
      <c r="T89" s="30"/>
      <c r="U89" s="29">
        <f t="array" ref="U89">IF(AND(H89:O89=H89:O89,H89:O89="-"),"",AVERAGE(H89:O89))</f>
        <v>10.125</v>
      </c>
      <c r="V89" s="30"/>
      <c r="W89" s="38" t="str">
        <f t="shared" ref="W89:W104" si="8">IF(Q89="","",IF(Q89&gt;=80%,"YES","NO"))</f>
        <v>NO</v>
      </c>
      <c r="X89" s="35"/>
      <c r="Y89" s="35"/>
      <c r="Z89" s="35"/>
      <c r="AA89" s="35"/>
      <c r="AB89" s="464"/>
      <c r="AC89" s="542">
        <v>10</v>
      </c>
      <c r="AD89" s="542">
        <v>10</v>
      </c>
      <c r="AE89" s="473">
        <f t="shared" si="1"/>
        <v>0</v>
      </c>
      <c r="AF89" s="35"/>
      <c r="AG89" s="485"/>
      <c r="AH89" s="485"/>
      <c r="AI89" s="485"/>
      <c r="AJ89" s="485"/>
      <c r="AK89" s="35"/>
      <c r="AL89" s="35"/>
      <c r="AM89" s="35"/>
      <c r="AN89" s="35"/>
      <c r="AO89" s="35"/>
      <c r="AP89" s="35"/>
      <c r="AQ89" s="35"/>
      <c r="AR89" s="35"/>
      <c r="AS89" s="35"/>
      <c r="AT89" s="35"/>
      <c r="AU89" s="35"/>
      <c r="AV89" s="35"/>
      <c r="AW89" s="35"/>
      <c r="AX89" s="35"/>
      <c r="AY89" s="35"/>
      <c r="AZ89" s="35"/>
      <c r="BA89" s="35"/>
      <c r="BB89" s="275"/>
      <c r="BC89" s="275"/>
      <c r="BD89" s="275"/>
      <c r="BE89" s="275"/>
      <c r="BF89" s="275"/>
      <c r="BG89" s="275"/>
      <c r="BH89" s="275"/>
      <c r="BI89" s="275"/>
      <c r="BJ89" s="275"/>
      <c r="BK89" s="275"/>
      <c r="BL89" s="275"/>
      <c r="BM89" s="275"/>
      <c r="BN89" s="275"/>
      <c r="BO89" s="275"/>
      <c r="BP89" s="275"/>
      <c r="BQ89" s="275"/>
      <c r="BR89" s="275"/>
      <c r="BS89" s="275"/>
    </row>
    <row r="90" spans="1:71" s="467" customFormat="1" ht="12" customHeight="1">
      <c r="A90" s="553" t="s">
        <v>139</v>
      </c>
      <c r="B90" s="574">
        <v>2015</v>
      </c>
      <c r="C90" s="553" t="s">
        <v>135</v>
      </c>
      <c r="D90" s="550">
        <v>86</v>
      </c>
      <c r="E90" s="553">
        <v>85</v>
      </c>
      <c r="F90" s="553"/>
      <c r="G90" s="574">
        <v>12</v>
      </c>
      <c r="H90" s="553">
        <v>8</v>
      </c>
      <c r="I90" s="553">
        <v>8</v>
      </c>
      <c r="J90" s="553">
        <v>8</v>
      </c>
      <c r="K90" s="553">
        <v>7</v>
      </c>
      <c r="L90" s="553">
        <v>7</v>
      </c>
      <c r="M90" s="553">
        <v>8</v>
      </c>
      <c r="N90" s="553">
        <v>8</v>
      </c>
      <c r="O90" s="553">
        <v>8</v>
      </c>
      <c r="P90" s="575">
        <f t="shared" si="7"/>
        <v>8</v>
      </c>
      <c r="Q90" s="576">
        <f t="array" ref="Q90">IF(COUNT(H90:O90)=0,"",COUNT(IF(H90:O90=P90,H90:O90,""))/COUNT(H90:O90))</f>
        <v>0.75</v>
      </c>
      <c r="R90" s="503">
        <f t="array" ref="R90">IF(AND(H90:O90=H90:O90,H90:O90="-"),"",STDEV(IF(H90:O90="-","",H90:O90))/AVERAGE(IF(H90:O90="-","",H90:O90+0.000000000000001)))</f>
        <v>5.9730329017583954E-2</v>
      </c>
      <c r="S90" s="30"/>
      <c r="T90" s="30"/>
      <c r="U90" s="29">
        <f t="array" ref="U90">IF(AND(H90:O90=H90:O90,H90:O90="-"),"",AVERAGE(H90:O90))</f>
        <v>7.75</v>
      </c>
      <c r="V90" s="30"/>
      <c r="W90" s="38" t="str">
        <f t="shared" si="8"/>
        <v>NO</v>
      </c>
      <c r="X90" s="35"/>
      <c r="Y90" s="35"/>
      <c r="Z90" s="35"/>
      <c r="AA90" s="35"/>
      <c r="AB90" s="464"/>
      <c r="AC90" s="553">
        <v>8</v>
      </c>
      <c r="AD90" s="553">
        <v>8</v>
      </c>
      <c r="AE90" s="473">
        <f t="shared" si="1"/>
        <v>0</v>
      </c>
      <c r="AF90" s="35"/>
      <c r="AG90" s="485"/>
      <c r="AH90" s="485"/>
      <c r="AI90" s="485"/>
      <c r="AJ90" s="35"/>
      <c r="AK90" s="35"/>
      <c r="AL90" s="35"/>
      <c r="AM90" s="35"/>
      <c r="AN90" s="35"/>
      <c r="AO90" s="35"/>
      <c r="AP90" s="35"/>
      <c r="AQ90" s="35"/>
      <c r="AR90" s="35"/>
      <c r="AS90" s="35"/>
      <c r="AT90" s="35"/>
      <c r="AU90" s="35"/>
      <c r="AV90" s="35"/>
      <c r="AW90" s="35"/>
      <c r="AX90" s="35"/>
      <c r="AY90" s="35"/>
      <c r="AZ90" s="35"/>
      <c r="BA90" s="35"/>
      <c r="BB90" s="275"/>
      <c r="BC90" s="275"/>
      <c r="BD90" s="275"/>
      <c r="BE90" s="275"/>
      <c r="BF90" s="275"/>
      <c r="BG90" s="275"/>
      <c r="BH90" s="275"/>
      <c r="BI90" s="275"/>
      <c r="BJ90" s="275"/>
      <c r="BK90" s="275"/>
      <c r="BL90" s="275"/>
      <c r="BM90" s="275"/>
      <c r="BN90" s="275"/>
      <c r="BO90" s="275"/>
      <c r="BP90" s="275"/>
      <c r="BQ90" s="275"/>
      <c r="BR90" s="275"/>
      <c r="BS90" s="275"/>
    </row>
    <row r="91" spans="1:71" s="467" customFormat="1" ht="12" customHeight="1">
      <c r="A91" s="553" t="s">
        <v>139</v>
      </c>
      <c r="B91" s="574">
        <v>2015</v>
      </c>
      <c r="C91" s="553" t="s">
        <v>135</v>
      </c>
      <c r="D91" s="550">
        <v>87</v>
      </c>
      <c r="E91" s="553">
        <v>84</v>
      </c>
      <c r="F91" s="553"/>
      <c r="G91" s="574">
        <v>12</v>
      </c>
      <c r="H91" s="553" t="s">
        <v>19</v>
      </c>
      <c r="I91" s="553">
        <v>11</v>
      </c>
      <c r="J91" s="553">
        <v>12</v>
      </c>
      <c r="K91" s="553">
        <v>12</v>
      </c>
      <c r="L91" s="553">
        <v>12</v>
      </c>
      <c r="M91" s="553">
        <v>11</v>
      </c>
      <c r="N91" s="553">
        <v>14</v>
      </c>
      <c r="O91" s="553">
        <v>11</v>
      </c>
      <c r="P91" s="575">
        <f t="shared" si="7"/>
        <v>11</v>
      </c>
      <c r="Q91" s="576">
        <f t="array" ref="Q91">IF(COUNT(H91:O91)=0,"",COUNT(IF(H91:O91=P91,H91:O91,""))/COUNT(H91:O91))</f>
        <v>0.42857142857142855</v>
      </c>
      <c r="R91" s="503">
        <f t="array" ref="R91">IF(AND(H91:O91=H91:O91,H91:O91="-"),"",STDEV(IF(H91:O91="-","",H91:O91))/AVERAGE(IF(H91:O91="-","",H91:O91+0.000000000000001)))</f>
        <v>9.0160418958408206E-2</v>
      </c>
      <c r="S91" s="30"/>
      <c r="T91" s="30"/>
      <c r="U91" s="29">
        <f t="array" ref="U91">IF(AND(H91:O91=H91:O91,H91:O91="-"),"",AVERAGE(H91:O91))</f>
        <v>11.857142857142858</v>
      </c>
      <c r="V91" s="30"/>
      <c r="W91" s="38" t="str">
        <f t="shared" si="8"/>
        <v>NO</v>
      </c>
      <c r="X91" s="35"/>
      <c r="Y91" s="35"/>
      <c r="Z91" s="35"/>
      <c r="AA91" s="35"/>
      <c r="AB91" s="464"/>
      <c r="AC91" s="550" t="s">
        <v>19</v>
      </c>
      <c r="AD91" s="550">
        <v>11</v>
      </c>
      <c r="AE91" s="473" t="str">
        <f t="shared" si="1"/>
        <v/>
      </c>
      <c r="AF91" s="35"/>
      <c r="AG91" s="35"/>
      <c r="AH91" s="35"/>
      <c r="AI91" s="35"/>
      <c r="AJ91" s="35"/>
      <c r="AK91" s="35"/>
      <c r="AL91" s="35"/>
      <c r="AM91" s="35"/>
      <c r="AN91" s="35"/>
      <c r="AO91" s="35"/>
      <c r="AP91" s="35"/>
      <c r="AQ91" s="35"/>
      <c r="AR91" s="35"/>
      <c r="AS91" s="35"/>
      <c r="AT91" s="35"/>
      <c r="AU91" s="35"/>
      <c r="AV91" s="35"/>
      <c r="AW91" s="35"/>
      <c r="AX91" s="35"/>
      <c r="AY91" s="35"/>
      <c r="AZ91" s="35"/>
      <c r="BA91" s="35"/>
      <c r="BB91" s="275"/>
      <c r="BC91" s="275"/>
      <c r="BD91" s="275"/>
      <c r="BE91" s="275"/>
      <c r="BF91" s="275"/>
      <c r="BG91" s="275"/>
      <c r="BH91" s="275"/>
      <c r="BI91" s="275"/>
      <c r="BJ91" s="275"/>
      <c r="BK91" s="275"/>
      <c r="BL91" s="275"/>
      <c r="BM91" s="275"/>
      <c r="BN91" s="275"/>
      <c r="BO91" s="275"/>
      <c r="BP91" s="275"/>
      <c r="BQ91" s="275"/>
      <c r="BR91" s="275"/>
      <c r="BS91" s="275"/>
    </row>
    <row r="92" spans="1:71" s="467" customFormat="1" ht="12" customHeight="1">
      <c r="A92" s="553" t="s">
        <v>139</v>
      </c>
      <c r="B92" s="574">
        <v>2015</v>
      </c>
      <c r="C92" s="553" t="s">
        <v>135</v>
      </c>
      <c r="D92" s="550">
        <v>88</v>
      </c>
      <c r="E92" s="553">
        <v>89</v>
      </c>
      <c r="F92" s="553"/>
      <c r="G92" s="574">
        <v>12</v>
      </c>
      <c r="H92" s="553">
        <v>10</v>
      </c>
      <c r="I92" s="553">
        <v>8</v>
      </c>
      <c r="J92" s="553">
        <v>10</v>
      </c>
      <c r="K92" s="553">
        <v>8</v>
      </c>
      <c r="L92" s="553">
        <v>10</v>
      </c>
      <c r="M92" s="553">
        <v>10</v>
      </c>
      <c r="N92" s="553">
        <v>10</v>
      </c>
      <c r="O92" s="553">
        <v>9</v>
      </c>
      <c r="P92" s="575">
        <f t="shared" si="7"/>
        <v>10</v>
      </c>
      <c r="Q92" s="576">
        <f t="array" ref="Q92">IF(COUNT(H92:O92)=0,"",COUNT(IF(H92:O92=P92,H92:O92,""))/COUNT(H92:O92))</f>
        <v>0.625</v>
      </c>
      <c r="R92" s="503">
        <f t="array" ref="R92">IF(AND(H92:O92=H92:O92,H92:O92="-"),"",STDEV(IF(H92:O92="-","",H92:O92))/AVERAGE(IF(H92:O92="-","",H92:O92+0.000000000000001)))</f>
        <v>9.7720040673376446E-2</v>
      </c>
      <c r="S92" s="30"/>
      <c r="T92" s="30"/>
      <c r="U92" s="29">
        <f t="array" ref="U92">IF(AND(H92:O92=H92:O92,H92:O92="-"),"",AVERAGE(H92:O92))</f>
        <v>9.375</v>
      </c>
      <c r="V92" s="30"/>
      <c r="W92" s="38" t="str">
        <f t="shared" si="8"/>
        <v>NO</v>
      </c>
      <c r="X92" s="35"/>
      <c r="Y92" s="35"/>
      <c r="Z92" s="35"/>
      <c r="AA92" s="35"/>
      <c r="AB92" s="464"/>
      <c r="AC92" s="542">
        <v>10</v>
      </c>
      <c r="AD92" s="542">
        <v>10</v>
      </c>
      <c r="AE92" s="473">
        <f t="shared" si="1"/>
        <v>0</v>
      </c>
      <c r="AF92" s="35"/>
      <c r="AG92" s="35"/>
      <c r="AH92" s="35"/>
      <c r="AI92" s="35"/>
      <c r="AJ92" s="35"/>
      <c r="AK92" s="35"/>
      <c r="AL92" s="35"/>
      <c r="AM92" s="35"/>
      <c r="AN92" s="35"/>
      <c r="AO92" s="35"/>
      <c r="AP92" s="35"/>
      <c r="AQ92" s="35"/>
      <c r="AR92" s="35"/>
      <c r="AS92" s="35"/>
      <c r="AT92" s="35"/>
      <c r="AU92" s="35"/>
      <c r="AV92" s="35"/>
      <c r="AW92" s="35"/>
      <c r="AX92" s="35"/>
      <c r="AY92" s="35"/>
      <c r="AZ92" s="35"/>
      <c r="BA92" s="35"/>
      <c r="BB92" s="275"/>
      <c r="BC92" s="275"/>
      <c r="BD92" s="275"/>
      <c r="BE92" s="275"/>
      <c r="BF92" s="275"/>
      <c r="BG92" s="275"/>
      <c r="BH92" s="275"/>
      <c r="BI92" s="275"/>
      <c r="BJ92" s="275"/>
      <c r="BK92" s="275"/>
      <c r="BL92" s="275"/>
      <c r="BM92" s="275"/>
      <c r="BN92" s="275"/>
      <c r="BO92" s="275"/>
      <c r="BP92" s="275"/>
      <c r="BQ92" s="275"/>
      <c r="BR92" s="275"/>
      <c r="BS92" s="275"/>
    </row>
    <row r="93" spans="1:71" s="467" customFormat="1" ht="12" customHeight="1">
      <c r="A93" s="553" t="s">
        <v>139</v>
      </c>
      <c r="B93" s="574">
        <v>2015</v>
      </c>
      <c r="C93" s="553" t="s">
        <v>135</v>
      </c>
      <c r="D93" s="550">
        <v>89</v>
      </c>
      <c r="E93" s="553">
        <v>87</v>
      </c>
      <c r="F93" s="553"/>
      <c r="G93" s="574">
        <v>12</v>
      </c>
      <c r="H93" s="553">
        <v>8</v>
      </c>
      <c r="I93" s="553">
        <v>8</v>
      </c>
      <c r="J93" s="553">
        <v>8</v>
      </c>
      <c r="K93" s="553">
        <v>8</v>
      </c>
      <c r="L93" s="553">
        <v>8</v>
      </c>
      <c r="M93" s="553">
        <v>8</v>
      </c>
      <c r="N93" s="553">
        <v>8</v>
      </c>
      <c r="O93" s="553">
        <v>8</v>
      </c>
      <c r="P93" s="575">
        <f t="shared" si="7"/>
        <v>8</v>
      </c>
      <c r="Q93" s="576">
        <f t="array" ref="Q93">IF(COUNT(H93:O93)=0,"",COUNT(IF(H93:O93=P93,H93:O93,""))/COUNT(H93:O93))</f>
        <v>1</v>
      </c>
      <c r="R93" s="503">
        <f t="array" ref="R93">IF(AND(H93:O93=H93:O93,H93:O93="-"),"",STDEV(IF(H93:O93="-","",H93:O93))/AVERAGE(IF(H93:O93="-","",H93:O93+0.000000000000001)))</f>
        <v>0</v>
      </c>
      <c r="S93" s="30"/>
      <c r="T93" s="30"/>
      <c r="U93" s="29">
        <f t="array" ref="U93">IF(AND(H93:O93=H93:O93,H93:O93="-"),"",AVERAGE(H93:O93))</f>
        <v>8</v>
      </c>
      <c r="V93" s="30"/>
      <c r="W93" s="38" t="str">
        <f t="shared" si="8"/>
        <v>YES</v>
      </c>
      <c r="X93" s="35"/>
      <c r="Y93" s="35"/>
      <c r="Z93" s="35"/>
      <c r="AA93" s="35"/>
      <c r="AB93" s="464"/>
      <c r="AC93" s="542">
        <v>8</v>
      </c>
      <c r="AD93" s="542">
        <v>8</v>
      </c>
      <c r="AE93" s="473">
        <f t="shared" si="1"/>
        <v>0</v>
      </c>
      <c r="AF93" s="35"/>
      <c r="AG93" s="35"/>
      <c r="AH93" s="35"/>
      <c r="AI93" s="35"/>
      <c r="AJ93" s="35"/>
      <c r="AK93" s="35"/>
      <c r="AL93" s="35"/>
      <c r="AM93" s="35"/>
      <c r="AN93" s="35"/>
      <c r="AO93" s="35"/>
      <c r="AP93" s="35"/>
      <c r="AQ93" s="35"/>
      <c r="AR93" s="35"/>
      <c r="AS93" s="35"/>
      <c r="AT93" s="35"/>
      <c r="AU93" s="35"/>
      <c r="AV93" s="35"/>
      <c r="AW93" s="35"/>
      <c r="AX93" s="35"/>
      <c r="AY93" s="35"/>
      <c r="AZ93" s="35"/>
      <c r="BA93" s="35"/>
      <c r="BB93" s="275"/>
      <c r="BC93" s="275"/>
      <c r="BD93" s="275"/>
      <c r="BE93" s="275"/>
      <c r="BF93" s="275"/>
      <c r="BG93" s="275"/>
      <c r="BH93" s="275"/>
      <c r="BI93" s="275"/>
      <c r="BJ93" s="275"/>
      <c r="BK93" s="275"/>
      <c r="BL93" s="275"/>
      <c r="BM93" s="275"/>
      <c r="BN93" s="275"/>
      <c r="BO93" s="275"/>
      <c r="BP93" s="275"/>
      <c r="BQ93" s="275"/>
      <c r="BR93" s="275"/>
      <c r="BS93" s="275"/>
    </row>
    <row r="94" spans="1:71" s="600" customFormat="1" ht="12" customHeight="1">
      <c r="A94" s="550" t="s">
        <v>139</v>
      </c>
      <c r="B94" s="591">
        <v>2015</v>
      </c>
      <c r="C94" s="550" t="s">
        <v>135</v>
      </c>
      <c r="D94" s="550">
        <v>90</v>
      </c>
      <c r="E94" s="550">
        <v>93</v>
      </c>
      <c r="F94" s="550"/>
      <c r="G94" s="591">
        <v>12</v>
      </c>
      <c r="H94" s="550">
        <v>9</v>
      </c>
      <c r="I94" s="550">
        <v>8</v>
      </c>
      <c r="J94" s="550">
        <v>9</v>
      </c>
      <c r="K94" s="550">
        <v>7</v>
      </c>
      <c r="L94" s="550">
        <v>8</v>
      </c>
      <c r="M94" s="550">
        <v>9</v>
      </c>
      <c r="N94" s="550">
        <v>11</v>
      </c>
      <c r="O94" s="550">
        <v>8</v>
      </c>
      <c r="P94" s="592">
        <f t="shared" si="7"/>
        <v>9</v>
      </c>
      <c r="Q94" s="593">
        <f t="array" ref="Q94">IF(COUNT(H94:O94)=0,"",COUNT(IF(H94:O94=P94,H94:O94,""))/COUNT(H94:O94))</f>
        <v>0.375</v>
      </c>
      <c r="R94" s="594">
        <f t="array" ref="R94">IF(AND(H94:O94=H94:O94,H94:O94="-"),"",STDEV(IF(H94:O94="-","",H94:O94))/AVERAGE(IF(H94:O94="-","",H94:O94+0.000000000000001)))</f>
        <v>0.13770839874381688</v>
      </c>
      <c r="S94" s="595">
        <v>9</v>
      </c>
      <c r="T94" s="595"/>
      <c r="U94" s="596">
        <f t="array" ref="U94">IF(AND(H94:O94=H94:O94,H94:O94="-"),"",AVERAGE(H94:O94))</f>
        <v>8.625</v>
      </c>
      <c r="V94" s="595"/>
      <c r="W94" s="596" t="str">
        <f t="shared" si="8"/>
        <v>NO</v>
      </c>
      <c r="AB94" s="601"/>
      <c r="AC94" s="550">
        <v>9</v>
      </c>
      <c r="AD94" s="550">
        <v>9</v>
      </c>
      <c r="AE94" s="602">
        <f t="shared" si="1"/>
        <v>0</v>
      </c>
    </row>
    <row r="95" spans="1:71" s="467" customFormat="1" ht="12" customHeight="1">
      <c r="A95" s="553" t="s">
        <v>139</v>
      </c>
      <c r="B95" s="574">
        <v>2015</v>
      </c>
      <c r="C95" s="553" t="s">
        <v>135</v>
      </c>
      <c r="D95" s="550">
        <v>91</v>
      </c>
      <c r="E95" s="553">
        <v>74</v>
      </c>
      <c r="F95" s="553"/>
      <c r="G95" s="574">
        <v>12</v>
      </c>
      <c r="H95" s="553">
        <v>5</v>
      </c>
      <c r="I95" s="553">
        <v>5</v>
      </c>
      <c r="J95" s="553">
        <v>5</v>
      </c>
      <c r="K95" s="553">
        <v>5</v>
      </c>
      <c r="L95" s="553">
        <v>4</v>
      </c>
      <c r="M95" s="553">
        <v>5</v>
      </c>
      <c r="N95" s="553">
        <v>5</v>
      </c>
      <c r="O95" s="553">
        <v>5</v>
      </c>
      <c r="P95" s="575">
        <f t="shared" si="7"/>
        <v>5</v>
      </c>
      <c r="Q95" s="576">
        <f t="array" ref="Q95">IF(COUNT(H95:O95)=0,"",COUNT(IF(H95:O95=P95,H95:O95,""))/COUNT(H95:O95))</f>
        <v>0.875</v>
      </c>
      <c r="R95" s="503">
        <f t="array" ref="R95">IF(AND(H95:O95=H95:O95,H95:O95="-"),"",STDEV(IF(H95:O95="-","",H95:O95))/AVERAGE(IF(H95:O95="-","",H95:O95+0.000000000000001)))</f>
        <v>7.2523772429389483E-2</v>
      </c>
      <c r="S95" s="30"/>
      <c r="T95" s="30"/>
      <c r="U95" s="29">
        <f t="array" ref="U95">IF(AND(H95:O95=H95:O95,H95:O95="-"),"",AVERAGE(H95:O95))</f>
        <v>4.875</v>
      </c>
      <c r="V95" s="30"/>
      <c r="W95" s="38" t="str">
        <f t="shared" si="8"/>
        <v>YES</v>
      </c>
      <c r="X95" s="35"/>
      <c r="Y95" s="35"/>
      <c r="Z95" s="35"/>
      <c r="AA95" s="35"/>
      <c r="AB95" s="464"/>
      <c r="AC95" s="550">
        <v>5</v>
      </c>
      <c r="AD95" s="550">
        <v>5</v>
      </c>
      <c r="AE95" s="473">
        <f t="shared" si="1"/>
        <v>0</v>
      </c>
      <c r="AF95" s="35"/>
      <c r="AG95" s="35"/>
      <c r="AH95" s="35"/>
      <c r="AI95" s="35"/>
      <c r="AJ95" s="35"/>
      <c r="AK95" s="35"/>
      <c r="AL95" s="35"/>
      <c r="AM95" s="35"/>
      <c r="AN95" s="35"/>
      <c r="AO95" s="35"/>
      <c r="AP95" s="35"/>
      <c r="AQ95" s="35"/>
      <c r="AR95" s="35"/>
      <c r="AS95" s="35"/>
      <c r="AT95" s="35"/>
      <c r="AU95" s="35"/>
      <c r="AV95" s="35"/>
      <c r="AW95" s="35"/>
      <c r="AX95" s="35"/>
      <c r="AY95" s="35"/>
      <c r="AZ95" s="35"/>
      <c r="BA95" s="35"/>
      <c r="BB95" s="275"/>
      <c r="BC95" s="275"/>
      <c r="BD95" s="275"/>
      <c r="BE95" s="275"/>
      <c r="BF95" s="275"/>
      <c r="BG95" s="275"/>
      <c r="BH95" s="275"/>
      <c r="BI95" s="275"/>
      <c r="BJ95" s="275"/>
      <c r="BK95" s="275"/>
      <c r="BL95" s="275"/>
      <c r="BM95" s="275"/>
      <c r="BN95" s="275"/>
      <c r="BO95" s="275"/>
      <c r="BP95" s="275"/>
      <c r="BQ95" s="275"/>
      <c r="BR95" s="275"/>
      <c r="BS95" s="275"/>
    </row>
    <row r="96" spans="1:71" s="467" customFormat="1" ht="12" customHeight="1">
      <c r="A96" s="553" t="s">
        <v>139</v>
      </c>
      <c r="B96" s="574">
        <v>2015</v>
      </c>
      <c r="C96" s="553" t="s">
        <v>135</v>
      </c>
      <c r="D96" s="550">
        <v>92</v>
      </c>
      <c r="E96" s="553">
        <v>75</v>
      </c>
      <c r="F96" s="553"/>
      <c r="G96" s="574">
        <v>12</v>
      </c>
      <c r="H96" s="553">
        <v>7</v>
      </c>
      <c r="I96" s="553">
        <v>7</v>
      </c>
      <c r="J96" s="553">
        <v>7</v>
      </c>
      <c r="K96" s="553">
        <v>7</v>
      </c>
      <c r="L96" s="553">
        <v>7</v>
      </c>
      <c r="M96" s="553">
        <v>7</v>
      </c>
      <c r="N96" s="553">
        <v>7</v>
      </c>
      <c r="O96" s="553">
        <v>7</v>
      </c>
      <c r="P96" s="575">
        <f t="shared" si="7"/>
        <v>7</v>
      </c>
      <c r="Q96" s="576">
        <f t="array" ref="Q96">IF(COUNT(H96:O96)=0,"",COUNT(IF(H96:O96=P96,H96:O96,""))/COUNT(H96:O96))</f>
        <v>1</v>
      </c>
      <c r="R96" s="503">
        <f t="array" ref="R96">IF(AND(H96:O96=H96:O96,H96:O96="-"),"",STDEV(IF(H96:O96="-","",H96:O96))/AVERAGE(IF(H96:O96="-","",H96:O96+0.000000000000001)))</f>
        <v>0</v>
      </c>
      <c r="S96" s="30"/>
      <c r="T96" s="30"/>
      <c r="U96" s="29">
        <f t="array" ref="U96">IF(AND(H96:O96=H96:O96,H96:O96="-"),"",AVERAGE(H96:O96))</f>
        <v>7</v>
      </c>
      <c r="V96" s="30"/>
      <c r="W96" s="38" t="str">
        <f t="shared" si="8"/>
        <v>YES</v>
      </c>
      <c r="X96" s="35"/>
      <c r="Y96" s="35"/>
      <c r="Z96" s="35"/>
      <c r="AA96" s="35"/>
      <c r="AB96" s="464"/>
      <c r="AC96" s="542">
        <v>7</v>
      </c>
      <c r="AD96" s="542">
        <v>7</v>
      </c>
      <c r="AE96" s="473">
        <f t="shared" si="1"/>
        <v>0</v>
      </c>
      <c r="AF96" s="35"/>
      <c r="AG96" s="35"/>
      <c r="AH96" s="35"/>
      <c r="AI96" s="35"/>
      <c r="AJ96" s="35"/>
      <c r="AK96" s="35"/>
      <c r="AL96" s="35"/>
      <c r="AM96" s="35"/>
      <c r="AN96" s="35"/>
      <c r="AO96" s="35"/>
      <c r="AP96" s="35"/>
      <c r="AQ96" s="35"/>
      <c r="AR96" s="35"/>
      <c r="AS96" s="35"/>
      <c r="AT96" s="35"/>
      <c r="AU96" s="35"/>
      <c r="AV96" s="35"/>
      <c r="AW96" s="35"/>
      <c r="AX96" s="35"/>
      <c r="AY96" s="35"/>
      <c r="AZ96" s="35"/>
      <c r="BA96" s="35"/>
      <c r="BB96" s="275"/>
      <c r="BC96" s="275"/>
      <c r="BD96" s="275"/>
      <c r="BE96" s="275"/>
      <c r="BF96" s="275"/>
      <c r="BG96" s="275"/>
      <c r="BH96" s="275"/>
      <c r="BI96" s="275"/>
      <c r="BJ96" s="275"/>
      <c r="BK96" s="275"/>
      <c r="BL96" s="275"/>
      <c r="BM96" s="275"/>
      <c r="BN96" s="275"/>
      <c r="BO96" s="275"/>
      <c r="BP96" s="275"/>
      <c r="BQ96" s="275"/>
      <c r="BR96" s="275"/>
      <c r="BS96" s="275"/>
    </row>
    <row r="97" spans="1:71" s="275" customFormat="1" ht="12" customHeight="1">
      <c r="A97" s="553" t="s">
        <v>139</v>
      </c>
      <c r="B97" s="574">
        <v>2015</v>
      </c>
      <c r="C97" s="553" t="s">
        <v>135</v>
      </c>
      <c r="D97" s="550">
        <v>93</v>
      </c>
      <c r="E97" s="553">
        <v>96</v>
      </c>
      <c r="F97" s="553"/>
      <c r="G97" s="574">
        <v>12</v>
      </c>
      <c r="H97" s="553">
        <v>10</v>
      </c>
      <c r="I97" s="553">
        <v>9</v>
      </c>
      <c r="J97" s="553">
        <v>10</v>
      </c>
      <c r="K97" s="553">
        <v>9</v>
      </c>
      <c r="L97" s="553">
        <v>10</v>
      </c>
      <c r="M97" s="553">
        <v>10</v>
      </c>
      <c r="N97" s="553">
        <v>11</v>
      </c>
      <c r="O97" s="553">
        <v>9</v>
      </c>
      <c r="P97" s="575">
        <f t="shared" si="7"/>
        <v>10</v>
      </c>
      <c r="Q97" s="576">
        <f t="array" ref="Q97">IF(COUNT(H97:O97)=0,"",COUNT(IF(H97:O97=P97,H97:O97,""))/COUNT(H97:O97))</f>
        <v>0.5</v>
      </c>
      <c r="R97" s="503">
        <f t="array" ref="R97">IF(AND(H97:O97=H97:O97,H97:O97="-"),"",STDEV(IF(H97:O97="-","",H97:O97))/AVERAGE(IF(H97:O97="-","",H97:O97+0.000000000000001)))</f>
        <v>7.2523772429389483E-2</v>
      </c>
      <c r="S97" s="450"/>
      <c r="T97" s="450"/>
      <c r="U97" s="29">
        <f t="array" ref="U97">IF(AND(H97:O97=H97:O97,H97:O97="-"),"",AVERAGE(H97:O97))</f>
        <v>9.75</v>
      </c>
      <c r="V97" s="450"/>
      <c r="W97" s="38" t="str">
        <f t="shared" si="8"/>
        <v>NO</v>
      </c>
      <c r="AB97" s="476"/>
      <c r="AC97" s="550">
        <v>10</v>
      </c>
      <c r="AD97" s="550">
        <v>10</v>
      </c>
      <c r="AE97" s="477">
        <f t="shared" si="1"/>
        <v>0</v>
      </c>
    </row>
    <row r="98" spans="1:71" s="467" customFormat="1" ht="12" customHeight="1">
      <c r="A98" s="553" t="s">
        <v>139</v>
      </c>
      <c r="B98" s="574">
        <v>2015</v>
      </c>
      <c r="C98" s="553" t="s">
        <v>135</v>
      </c>
      <c r="D98" s="550">
        <v>94</v>
      </c>
      <c r="E98" s="553">
        <v>70</v>
      </c>
      <c r="F98" s="553"/>
      <c r="G98" s="574">
        <v>12</v>
      </c>
      <c r="H98" s="553">
        <v>6</v>
      </c>
      <c r="I98" s="553">
        <v>6</v>
      </c>
      <c r="J98" s="553">
        <v>6</v>
      </c>
      <c r="K98" s="553">
        <v>6</v>
      </c>
      <c r="L98" s="553">
        <v>6</v>
      </c>
      <c r="M98" s="553">
        <v>6</v>
      </c>
      <c r="N98" s="553">
        <v>6</v>
      </c>
      <c r="O98" s="553">
        <v>6</v>
      </c>
      <c r="P98" s="575">
        <f t="shared" si="7"/>
        <v>6</v>
      </c>
      <c r="Q98" s="576">
        <f t="array" ref="Q98">IF(COUNT(H98:O98)=0,"",COUNT(IF(H98:O98=P98,H98:O98,""))/COUNT(H98:O98))</f>
        <v>1</v>
      </c>
      <c r="R98" s="503">
        <f t="array" ref="R98">IF(AND(H98:O98=H98:O98,H98:O98="-"),"",STDEV(IF(H98:O98="-","",H98:O98))/AVERAGE(IF(H98:O98="-","",H98:O98+0.000000000000001)))</f>
        <v>0</v>
      </c>
      <c r="S98" s="30"/>
      <c r="T98" s="30"/>
      <c r="U98" s="29">
        <f t="array" ref="U98">IF(AND(H98:O98=H98:O98,H98:O98="-"),"",AVERAGE(H98:O98))</f>
        <v>6</v>
      </c>
      <c r="V98" s="30"/>
      <c r="W98" s="38" t="str">
        <f t="shared" si="8"/>
        <v>YES</v>
      </c>
      <c r="X98" s="35"/>
      <c r="Y98" s="35"/>
      <c r="Z98" s="35"/>
      <c r="AA98" s="35"/>
      <c r="AB98" s="464"/>
      <c r="AC98" s="553">
        <v>6</v>
      </c>
      <c r="AD98" s="553">
        <v>6</v>
      </c>
      <c r="AE98" s="473">
        <f t="shared" si="1"/>
        <v>0</v>
      </c>
      <c r="AF98" s="35"/>
      <c r="AG98" s="35"/>
      <c r="AH98" s="35"/>
      <c r="AI98" s="35"/>
      <c r="AJ98" s="35"/>
      <c r="AK98" s="35"/>
      <c r="AL98" s="35"/>
      <c r="AM98" s="35"/>
      <c r="AN98" s="35"/>
      <c r="AO98" s="35"/>
      <c r="AP98" s="35"/>
      <c r="AQ98" s="35"/>
      <c r="AR98" s="35"/>
      <c r="AS98" s="35"/>
      <c r="AT98" s="35"/>
      <c r="AU98" s="35"/>
      <c r="AV98" s="35"/>
      <c r="AW98" s="35"/>
      <c r="AX98" s="35"/>
      <c r="AY98" s="35"/>
      <c r="AZ98" s="35"/>
      <c r="BA98" s="35"/>
      <c r="BB98" s="275"/>
      <c r="BC98" s="275"/>
      <c r="BD98" s="275"/>
      <c r="BE98" s="275"/>
      <c r="BF98" s="275"/>
      <c r="BG98" s="275"/>
      <c r="BH98" s="275"/>
      <c r="BI98" s="275"/>
      <c r="BJ98" s="275"/>
      <c r="BK98" s="275"/>
      <c r="BL98" s="275"/>
      <c r="BM98" s="275"/>
      <c r="BN98" s="275"/>
      <c r="BO98" s="275"/>
      <c r="BP98" s="275"/>
      <c r="BQ98" s="275"/>
      <c r="BR98" s="275"/>
      <c r="BS98" s="275"/>
    </row>
    <row r="99" spans="1:71" s="467" customFormat="1" ht="12" customHeight="1">
      <c r="A99" s="553" t="s">
        <v>139</v>
      </c>
      <c r="B99" s="574">
        <v>2015</v>
      </c>
      <c r="C99" s="553" t="s">
        <v>135</v>
      </c>
      <c r="D99" s="550">
        <v>95</v>
      </c>
      <c r="E99" s="552">
        <v>85</v>
      </c>
      <c r="F99" s="552"/>
      <c r="G99" s="574">
        <v>12</v>
      </c>
      <c r="H99" s="552">
        <v>8</v>
      </c>
      <c r="I99" s="552">
        <v>8</v>
      </c>
      <c r="J99" s="552">
        <v>8</v>
      </c>
      <c r="K99" s="552">
        <v>8</v>
      </c>
      <c r="L99" s="552">
        <v>8</v>
      </c>
      <c r="M99" s="552">
        <v>8</v>
      </c>
      <c r="N99" s="552">
        <v>8</v>
      </c>
      <c r="O99" s="552">
        <v>7</v>
      </c>
      <c r="P99" s="575">
        <f t="shared" si="7"/>
        <v>8</v>
      </c>
      <c r="Q99" s="576">
        <f t="array" ref="Q99">IF(COUNT(H99:O99)=0,"",COUNT(IF(H99:O99=P99,H99:O99,""))/COUNT(H99:O99))</f>
        <v>0.875</v>
      </c>
      <c r="R99" s="503">
        <f t="array" ref="R99">IF(AND(H99:O99=H99:O99,H99:O99="-"),"",STDEV(IF(H99:O99="-","",H99:O99))/AVERAGE(IF(H99:O99="-","",H99:O99+0.000000000000001)))</f>
        <v>4.4895668646764919E-2</v>
      </c>
      <c r="S99" s="30"/>
      <c r="T99" s="30"/>
      <c r="U99" s="29">
        <f t="array" ref="U99">IF(AND(H99:O99=H99:O99,H99:O99="-"),"",AVERAGE(H99:O99))</f>
        <v>7.875</v>
      </c>
      <c r="V99" s="30"/>
      <c r="W99" s="38" t="str">
        <f t="shared" si="8"/>
        <v>YES</v>
      </c>
      <c r="X99" s="35"/>
      <c r="Y99" s="35"/>
      <c r="Z99" s="35"/>
      <c r="AA99" s="35"/>
      <c r="AB99" s="464"/>
      <c r="AC99" s="545">
        <v>8</v>
      </c>
      <c r="AD99" s="545">
        <v>8</v>
      </c>
      <c r="AE99" s="473">
        <f t="shared" si="1"/>
        <v>0</v>
      </c>
      <c r="AF99" s="35"/>
      <c r="AG99" s="35"/>
      <c r="AH99" s="35"/>
      <c r="AI99" s="35"/>
      <c r="AJ99" s="35"/>
      <c r="AK99" s="35"/>
      <c r="AL99" s="35"/>
      <c r="AM99" s="35"/>
      <c r="AN99" s="35"/>
      <c r="AO99" s="35"/>
      <c r="AP99" s="35"/>
      <c r="AQ99" s="35"/>
      <c r="AR99" s="35"/>
      <c r="AS99" s="35"/>
      <c r="AT99" s="35"/>
      <c r="AU99" s="35"/>
      <c r="AV99" s="35"/>
      <c r="AW99" s="35"/>
      <c r="AX99" s="35"/>
      <c r="AY99" s="35"/>
      <c r="AZ99" s="35"/>
      <c r="BA99" s="35"/>
      <c r="BB99" s="275"/>
      <c r="BC99" s="275"/>
      <c r="BD99" s="275"/>
      <c r="BE99" s="275"/>
      <c r="BF99" s="275"/>
      <c r="BG99" s="275"/>
      <c r="BH99" s="275"/>
      <c r="BI99" s="275"/>
      <c r="BJ99" s="275"/>
      <c r="BK99" s="275"/>
      <c r="BL99" s="275"/>
      <c r="BM99" s="275"/>
      <c r="BN99" s="275"/>
      <c r="BO99" s="275"/>
      <c r="BP99" s="275"/>
      <c r="BQ99" s="275"/>
      <c r="BR99" s="275"/>
      <c r="BS99" s="275"/>
    </row>
    <row r="100" spans="1:71" s="467" customFormat="1" ht="12" customHeight="1">
      <c r="A100" s="553" t="s">
        <v>139</v>
      </c>
      <c r="B100" s="574">
        <v>2015</v>
      </c>
      <c r="C100" s="553" t="s">
        <v>135</v>
      </c>
      <c r="D100" s="550">
        <v>96</v>
      </c>
      <c r="E100" s="553">
        <v>74</v>
      </c>
      <c r="F100" s="553"/>
      <c r="G100" s="574">
        <v>12</v>
      </c>
      <c r="H100" s="553">
        <v>7</v>
      </c>
      <c r="I100" s="553">
        <v>7</v>
      </c>
      <c r="J100" s="553">
        <v>8</v>
      </c>
      <c r="K100" s="553">
        <v>8</v>
      </c>
      <c r="L100" s="553">
        <v>7</v>
      </c>
      <c r="M100" s="553">
        <v>7</v>
      </c>
      <c r="N100" s="553">
        <v>8</v>
      </c>
      <c r="O100" s="553">
        <v>7</v>
      </c>
      <c r="P100" s="575">
        <f t="shared" si="7"/>
        <v>7</v>
      </c>
      <c r="Q100" s="576">
        <f t="array" ref="Q100">IF(COUNT(H100:O100)=0,"",COUNT(IF(H100:O100=P100,H100:O100,""))/COUNT(H100:O100))</f>
        <v>0.625</v>
      </c>
      <c r="R100" s="503">
        <f t="array" ref="R100">IF(AND(H100:O100=H100:O100,H100:O100="-"),"",STDEV(IF(H100:O100="-","",H100:O100))/AVERAGE(IF(H100:O100="-","",H100:O100+0.000000000000001)))</f>
        <v>7.0176158577188549E-2</v>
      </c>
      <c r="S100" s="30">
        <v>7</v>
      </c>
      <c r="T100" s="30"/>
      <c r="U100" s="29">
        <f t="array" ref="U100">IF(AND(H100:O100=H100:O100,H100:O100="-"),"",AVERAGE(H100:O100))</f>
        <v>7.375</v>
      </c>
      <c r="V100" s="30"/>
      <c r="W100" s="38" t="str">
        <f t="shared" si="8"/>
        <v>NO</v>
      </c>
      <c r="X100" s="35"/>
      <c r="Y100" s="35"/>
      <c r="Z100" s="35"/>
      <c r="AA100" s="35"/>
      <c r="AB100" s="464"/>
      <c r="AC100" s="542">
        <v>7</v>
      </c>
      <c r="AD100" s="542">
        <v>7</v>
      </c>
      <c r="AE100" s="473">
        <f t="shared" si="1"/>
        <v>0</v>
      </c>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275"/>
      <c r="BC100" s="275"/>
      <c r="BD100" s="275"/>
      <c r="BE100" s="275"/>
      <c r="BF100" s="275"/>
      <c r="BG100" s="275"/>
      <c r="BH100" s="275"/>
      <c r="BI100" s="275"/>
      <c r="BJ100" s="275"/>
      <c r="BK100" s="275"/>
      <c r="BL100" s="275"/>
      <c r="BM100" s="275"/>
      <c r="BN100" s="275"/>
      <c r="BO100" s="275"/>
      <c r="BP100" s="275"/>
      <c r="BQ100" s="275"/>
      <c r="BR100" s="275"/>
      <c r="BS100" s="275"/>
    </row>
    <row r="101" spans="1:71" s="275" customFormat="1" ht="12" customHeight="1">
      <c r="A101" s="553" t="s">
        <v>139</v>
      </c>
      <c r="B101" s="574">
        <v>2015</v>
      </c>
      <c r="C101" s="553" t="s">
        <v>135</v>
      </c>
      <c r="D101" s="550">
        <v>97</v>
      </c>
      <c r="E101" s="553">
        <v>81</v>
      </c>
      <c r="F101" s="553"/>
      <c r="G101" s="574">
        <v>12</v>
      </c>
      <c r="H101" s="553">
        <v>8</v>
      </c>
      <c r="I101" s="553">
        <v>7</v>
      </c>
      <c r="J101" s="553">
        <v>8</v>
      </c>
      <c r="K101" s="553">
        <v>7</v>
      </c>
      <c r="L101" s="553">
        <v>8</v>
      </c>
      <c r="M101" s="553">
        <v>7</v>
      </c>
      <c r="N101" s="553">
        <v>8</v>
      </c>
      <c r="O101" s="553">
        <v>8</v>
      </c>
      <c r="P101" s="575">
        <f t="shared" si="7"/>
        <v>8</v>
      </c>
      <c r="Q101" s="576">
        <f t="array" ref="Q101">IF(COUNT(H101:O101)=0,"",COUNT(IF(H101:O101=P101,H101:O101,""))/COUNT(H101:O101))</f>
        <v>0.625</v>
      </c>
      <c r="R101" s="503">
        <f t="array" ref="R101">IF(AND(H101:O101=H101:O101,H101:O101="-"),"",STDEV(IF(H101:O101="-","",H101:O101))/AVERAGE(IF(H101:O101="-","",H101:O101+0.000000000000001)))</f>
        <v>6.7875300918920078E-2</v>
      </c>
      <c r="S101" s="450"/>
      <c r="T101" s="450"/>
      <c r="U101" s="29">
        <f t="array" ref="U101">IF(AND(H101:O101=H101:O101,H101:O101="-"),"",AVERAGE(H101:O101))</f>
        <v>7.625</v>
      </c>
      <c r="V101" s="450"/>
      <c r="W101" s="38" t="str">
        <f t="shared" si="8"/>
        <v>NO</v>
      </c>
      <c r="AB101" s="476"/>
      <c r="AC101" s="542">
        <v>8</v>
      </c>
      <c r="AD101" s="542">
        <v>8</v>
      </c>
      <c r="AE101" s="477">
        <f t="shared" si="1"/>
        <v>0</v>
      </c>
    </row>
    <row r="102" spans="1:71" s="467" customFormat="1" ht="12" customHeight="1">
      <c r="A102" s="553" t="s">
        <v>139</v>
      </c>
      <c r="B102" s="574">
        <v>2015</v>
      </c>
      <c r="C102" s="553" t="s">
        <v>135</v>
      </c>
      <c r="D102" s="550">
        <v>98</v>
      </c>
      <c r="E102" s="553">
        <v>96</v>
      </c>
      <c r="F102" s="553"/>
      <c r="G102" s="574">
        <v>12</v>
      </c>
      <c r="H102" s="553">
        <v>10</v>
      </c>
      <c r="I102" s="553">
        <v>10</v>
      </c>
      <c r="J102" s="553">
        <v>10</v>
      </c>
      <c r="K102" s="553">
        <v>9</v>
      </c>
      <c r="L102" s="553">
        <v>12</v>
      </c>
      <c r="M102" s="553">
        <v>10</v>
      </c>
      <c r="N102" s="553">
        <v>12</v>
      </c>
      <c r="O102" s="553">
        <v>10</v>
      </c>
      <c r="P102" s="575">
        <f t="shared" si="7"/>
        <v>10</v>
      </c>
      <c r="Q102" s="576">
        <f t="array" ref="Q102">IF(COUNT(H102:O102)=0,"",COUNT(IF(H102:O102=P102,H102:O102,""))/COUNT(H102:O102))</f>
        <v>0.625</v>
      </c>
      <c r="R102" s="503">
        <f t="array" ref="R102">IF(AND(H102:O102=H102:O102,H102:O102="-"),"",STDEV(IF(H102:O102="-","",H102:O102))/AVERAGE(IF(H102:O102="-","",H102:O102+0.000000000000001)))</f>
        <v>0.10223230571371769</v>
      </c>
      <c r="S102" s="30"/>
      <c r="T102" s="30"/>
      <c r="U102" s="29">
        <f t="array" ref="U102">IF(AND(H102:O102=H102:O102,H102:O102="-"),"",AVERAGE(H102:O102))</f>
        <v>10.375</v>
      </c>
      <c r="V102" s="30"/>
      <c r="W102" s="38" t="str">
        <f t="shared" si="8"/>
        <v>NO</v>
      </c>
      <c r="X102" s="35"/>
      <c r="Y102" s="35"/>
      <c r="Z102" s="35"/>
      <c r="AA102" s="35"/>
      <c r="AB102" s="464"/>
      <c r="AC102" s="542">
        <v>10</v>
      </c>
      <c r="AD102" s="542">
        <v>10</v>
      </c>
      <c r="AE102" s="473">
        <f t="shared" si="1"/>
        <v>0</v>
      </c>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275"/>
      <c r="BC102" s="275"/>
      <c r="BD102" s="275"/>
      <c r="BE102" s="275"/>
      <c r="BF102" s="275"/>
      <c r="BG102" s="275"/>
      <c r="BH102" s="275"/>
      <c r="BI102" s="275"/>
      <c r="BJ102" s="275"/>
      <c r="BK102" s="275"/>
      <c r="BL102" s="275"/>
      <c r="BM102" s="275"/>
      <c r="BN102" s="275"/>
      <c r="BO102" s="275"/>
      <c r="BP102" s="275"/>
      <c r="BQ102" s="275"/>
      <c r="BR102" s="275"/>
      <c r="BS102" s="275"/>
    </row>
    <row r="103" spans="1:71" s="467" customFormat="1" ht="12" customHeight="1">
      <c r="A103" s="553" t="s">
        <v>139</v>
      </c>
      <c r="B103" s="574">
        <v>2015</v>
      </c>
      <c r="C103" s="553" t="s">
        <v>135</v>
      </c>
      <c r="D103" s="550">
        <v>99</v>
      </c>
      <c r="E103" s="553">
        <v>72</v>
      </c>
      <c r="F103" s="553"/>
      <c r="G103" s="574">
        <v>12</v>
      </c>
      <c r="H103" s="553">
        <v>7</v>
      </c>
      <c r="I103" s="553">
        <v>7</v>
      </c>
      <c r="J103" s="553">
        <v>7</v>
      </c>
      <c r="K103" s="553">
        <v>7</v>
      </c>
      <c r="L103" s="553">
        <v>7</v>
      </c>
      <c r="M103" s="553">
        <v>7</v>
      </c>
      <c r="N103" s="553">
        <v>7</v>
      </c>
      <c r="O103" s="553">
        <v>7</v>
      </c>
      <c r="P103" s="575">
        <f t="shared" si="7"/>
        <v>7</v>
      </c>
      <c r="Q103" s="576">
        <f t="array" ref="Q103">IF(COUNT(H103:O103)=0,"",COUNT(IF(H103:O103=P103,H103:O103,""))/COUNT(H103:O103))</f>
        <v>1</v>
      </c>
      <c r="R103" s="503">
        <f t="array" ref="R103">IF(AND(H103:O103=H103:O103,H103:O103="-"),"",STDEV(IF(H103:O103="-","",H103:O103))/AVERAGE(IF(H103:O103="-","",H103:O103+0.000000000000001)))</f>
        <v>0</v>
      </c>
      <c r="S103" s="30"/>
      <c r="T103" s="30"/>
      <c r="U103" s="29">
        <f t="array" ref="U103">IF(AND(H103:O103=H103:O103,H103:O103="-"),"",AVERAGE(H103:O103))</f>
        <v>7</v>
      </c>
      <c r="V103" s="30"/>
      <c r="W103" s="38" t="str">
        <f t="shared" si="8"/>
        <v>YES</v>
      </c>
      <c r="X103" s="35"/>
      <c r="Y103" s="35"/>
      <c r="Z103" s="35"/>
      <c r="AA103" s="35"/>
      <c r="AB103" s="464"/>
      <c r="AC103" s="542">
        <v>7</v>
      </c>
      <c r="AD103" s="542">
        <v>7</v>
      </c>
      <c r="AE103" s="473">
        <f t="shared" si="1"/>
        <v>0</v>
      </c>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275"/>
      <c r="BC103" s="275"/>
      <c r="BD103" s="275"/>
      <c r="BE103" s="275"/>
      <c r="BF103" s="275"/>
      <c r="BG103" s="275"/>
      <c r="BH103" s="275"/>
      <c r="BI103" s="275"/>
      <c r="BJ103" s="275"/>
      <c r="BK103" s="275"/>
      <c r="BL103" s="275"/>
      <c r="BM103" s="275"/>
      <c r="BN103" s="275"/>
      <c r="BO103" s="275"/>
      <c r="BP103" s="275"/>
      <c r="BQ103" s="275"/>
      <c r="BR103" s="275"/>
      <c r="BS103" s="275"/>
    </row>
    <row r="104" spans="1:71" s="467" customFormat="1" ht="12" customHeight="1" thickBot="1">
      <c r="A104" s="553" t="s">
        <v>139</v>
      </c>
      <c r="B104" s="574">
        <v>2015</v>
      </c>
      <c r="C104" s="553" t="s">
        <v>135</v>
      </c>
      <c r="D104" s="550">
        <v>100</v>
      </c>
      <c r="E104" s="553">
        <v>83</v>
      </c>
      <c r="F104" s="553"/>
      <c r="G104" s="574">
        <v>12</v>
      </c>
      <c r="H104" s="553">
        <v>9</v>
      </c>
      <c r="I104" s="553">
        <v>8</v>
      </c>
      <c r="J104" s="553">
        <v>8</v>
      </c>
      <c r="K104" s="553">
        <v>8</v>
      </c>
      <c r="L104" s="553">
        <v>8</v>
      </c>
      <c r="M104" s="553">
        <v>9</v>
      </c>
      <c r="N104" s="553">
        <v>9</v>
      </c>
      <c r="O104" s="553">
        <v>8</v>
      </c>
      <c r="P104" s="575">
        <f t="shared" si="7"/>
        <v>8</v>
      </c>
      <c r="Q104" s="576">
        <f t="array" ref="Q104">IF(COUNT(H104:O104)=0,"",COUNT(IF(H104:O104=P104,H104:O104,""))/COUNT(H104:O104))</f>
        <v>0.625</v>
      </c>
      <c r="R104" s="503">
        <f t="array" ref="R104">IF(AND(H104:O104=H104:O104,H104:O104="-"),"",STDEV(IF(H104:O104="-","",H104:O104))/AVERAGE(IF(H104:O104="-","",H104:O104+0.000000000000001)))</f>
        <v>6.1796915762001858E-2</v>
      </c>
      <c r="S104" s="30"/>
      <c r="T104" s="30"/>
      <c r="U104" s="29">
        <f t="array" ref="U104">IF(AND(H104:O104=H104:O104,H104:O104="-"),"",AVERAGE(H104:O104))</f>
        <v>8.375</v>
      </c>
      <c r="V104" s="30"/>
      <c r="W104" s="38" t="str">
        <f t="shared" si="8"/>
        <v>NO</v>
      </c>
      <c r="X104" s="35"/>
      <c r="Y104" s="35"/>
      <c r="Z104" s="35"/>
      <c r="AA104" s="35"/>
      <c r="AB104" s="464"/>
      <c r="AC104" s="542">
        <v>9</v>
      </c>
      <c r="AD104" s="542">
        <v>8</v>
      </c>
      <c r="AE104" s="473">
        <f t="shared" si="1"/>
        <v>1</v>
      </c>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275"/>
      <c r="BC104" s="275"/>
      <c r="BD104" s="275"/>
      <c r="BE104" s="275"/>
      <c r="BF104" s="275"/>
      <c r="BG104" s="275"/>
      <c r="BH104" s="275"/>
      <c r="BI104" s="275"/>
      <c r="BJ104" s="275"/>
      <c r="BK104" s="275"/>
      <c r="BL104" s="275"/>
      <c r="BM104" s="275"/>
      <c r="BN104" s="275"/>
      <c r="BO104" s="275"/>
      <c r="BP104" s="275"/>
      <c r="BQ104" s="275"/>
      <c r="BR104" s="275"/>
      <c r="BS104" s="275"/>
    </row>
    <row r="105" spans="1:71" s="467" customFormat="1" ht="12" customHeight="1" thickTop="1">
      <c r="A105" s="578"/>
      <c r="B105" s="578"/>
      <c r="C105" s="578"/>
      <c r="D105" s="616"/>
      <c r="E105" s="579"/>
      <c r="F105" s="580"/>
      <c r="G105" s="581" t="s">
        <v>28</v>
      </c>
      <c r="H105" s="582">
        <f>H140</f>
        <v>96</v>
      </c>
      <c r="I105" s="582">
        <f>I140</f>
        <v>100</v>
      </c>
      <c r="J105" s="582">
        <f>J140</f>
        <v>100</v>
      </c>
      <c r="K105" s="582">
        <f>K140</f>
        <v>100</v>
      </c>
      <c r="L105" s="582">
        <f>L140</f>
        <v>100</v>
      </c>
      <c r="M105" s="582">
        <f t="shared" ref="M105:O105" si="9">M140</f>
        <v>100</v>
      </c>
      <c r="N105" s="582">
        <f t="shared" si="9"/>
        <v>100</v>
      </c>
      <c r="O105" s="582">
        <f t="shared" si="9"/>
        <v>100</v>
      </c>
      <c r="P105" s="583"/>
      <c r="Q105" s="652">
        <f>AVERAGE(Q5:Q104)</f>
        <v>0.83446428571428566</v>
      </c>
      <c r="R105" s="652">
        <f>AVERAGE(R5:R104)</f>
        <v>4.0149551925285659E-2</v>
      </c>
      <c r="S105" s="30"/>
      <c r="T105" s="30"/>
      <c r="U105" s="486"/>
      <c r="V105" s="30"/>
      <c r="W105" s="487"/>
      <c r="X105" s="35"/>
      <c r="Y105" s="35"/>
      <c r="Z105" s="35"/>
      <c r="AA105" s="35"/>
      <c r="AB105" s="35"/>
      <c r="AC105" s="541">
        <f>AC140</f>
        <v>0</v>
      </c>
      <c r="AD105" s="541">
        <f t="shared" ref="AD105" si="10">AD140</f>
        <v>0</v>
      </c>
      <c r="AE105" s="488"/>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275"/>
      <c r="BC105" s="275"/>
      <c r="BD105" s="275"/>
      <c r="BE105" s="275"/>
      <c r="BF105" s="275"/>
      <c r="BG105" s="275"/>
      <c r="BH105" s="275"/>
      <c r="BI105" s="275"/>
      <c r="BJ105" s="275"/>
      <c r="BK105" s="275"/>
      <c r="BL105" s="275"/>
      <c r="BM105" s="275"/>
      <c r="BN105" s="275"/>
      <c r="BO105" s="275"/>
      <c r="BP105" s="275"/>
      <c r="BQ105" s="275"/>
      <c r="BR105" s="275"/>
      <c r="BS105" s="275"/>
    </row>
    <row r="106" spans="1:71" s="467" customFormat="1" ht="12" customHeight="1" thickBot="1">
      <c r="A106" s="584"/>
      <c r="B106" s="584"/>
      <c r="C106" s="585"/>
      <c r="D106" s="617"/>
      <c r="E106" s="586"/>
      <c r="F106" s="587"/>
      <c r="G106" s="588" t="s">
        <v>29</v>
      </c>
      <c r="H106" s="589">
        <f t="shared" ref="H106" si="11">COUNT($D$5:$D$104)-H105</f>
        <v>4</v>
      </c>
      <c r="I106" s="589">
        <f t="shared" ref="I106:L106" si="12">COUNT($D$5:$D$104)-I105</f>
        <v>0</v>
      </c>
      <c r="J106" s="589">
        <f t="shared" si="12"/>
        <v>0</v>
      </c>
      <c r="K106" s="589">
        <f t="shared" si="12"/>
        <v>0</v>
      </c>
      <c r="L106" s="589">
        <f t="shared" si="12"/>
        <v>0</v>
      </c>
      <c r="M106" s="589">
        <f t="shared" ref="M106:O106" si="13">COUNT($D$5:$D$104)-M105</f>
        <v>0</v>
      </c>
      <c r="N106" s="589">
        <f t="shared" si="13"/>
        <v>0</v>
      </c>
      <c r="O106" s="589">
        <f t="shared" si="13"/>
        <v>0</v>
      </c>
      <c r="P106" s="590"/>
      <c r="Q106" s="653"/>
      <c r="R106" s="653"/>
      <c r="S106" s="30"/>
      <c r="T106" s="30"/>
      <c r="U106" s="30"/>
      <c r="V106" s="30"/>
      <c r="W106" s="463"/>
      <c r="X106" s="35"/>
      <c r="Y106" s="35"/>
      <c r="Z106" s="35"/>
      <c r="AA106" s="35"/>
      <c r="AB106" s="76"/>
      <c r="AC106" s="511">
        <f t="shared" ref="AC106" si="14">COUNT($D$5:$D$104)-AC105</f>
        <v>100</v>
      </c>
      <c r="AD106" s="511">
        <f t="shared" ref="AD106" si="15">COUNT($D$5:$D$104)-AD105</f>
        <v>100</v>
      </c>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275"/>
      <c r="BC106" s="275"/>
      <c r="BD106" s="275"/>
      <c r="BE106" s="275"/>
      <c r="BF106" s="275"/>
      <c r="BG106" s="275"/>
      <c r="BH106" s="275"/>
      <c r="BI106" s="275"/>
      <c r="BJ106" s="275"/>
      <c r="BK106" s="275"/>
      <c r="BL106" s="275"/>
      <c r="BM106" s="275"/>
      <c r="BN106" s="275"/>
      <c r="BO106" s="275"/>
      <c r="BP106" s="275"/>
      <c r="BQ106" s="275"/>
      <c r="BR106" s="275"/>
      <c r="BS106" s="275"/>
    </row>
    <row r="107" spans="1:71" s="83" customFormat="1" ht="12.75" customHeight="1" thickTop="1">
      <c r="A107" s="77"/>
      <c r="B107" s="77"/>
      <c r="C107" s="77"/>
      <c r="D107" s="618"/>
      <c r="E107" s="78"/>
      <c r="F107" s="78"/>
      <c r="G107" s="78"/>
      <c r="H107" s="78"/>
      <c r="I107" s="78"/>
      <c r="J107" s="78"/>
      <c r="K107" s="77"/>
      <c r="L107" s="77"/>
      <c r="M107" s="77"/>
      <c r="N107" s="77"/>
      <c r="O107" s="77"/>
      <c r="P107" s="79"/>
      <c r="Q107" s="79"/>
      <c r="R107" s="79"/>
      <c r="S107" s="80"/>
      <c r="T107" s="5"/>
      <c r="U107" s="80"/>
      <c r="V107" s="80"/>
      <c r="W107" s="81"/>
      <c r="X107" s="7"/>
      <c r="Y107" s="7"/>
      <c r="Z107" s="76"/>
      <c r="AA107" s="76"/>
      <c r="AB107" s="76"/>
      <c r="AC107" s="76"/>
      <c r="AD107" s="76"/>
      <c r="AE107" s="7"/>
      <c r="AF107" s="7"/>
      <c r="AG107" s="7"/>
      <c r="AH107" s="7"/>
      <c r="AI107" s="76"/>
      <c r="AJ107" s="76"/>
      <c r="AK107" s="76"/>
      <c r="AL107" s="76"/>
      <c r="AM107" s="76"/>
      <c r="AN107" s="76"/>
      <c r="AO107" s="76"/>
      <c r="AP107" s="76"/>
      <c r="AQ107" s="76"/>
      <c r="AR107" s="76"/>
      <c r="AS107" s="76"/>
      <c r="AT107" s="76"/>
      <c r="AU107" s="76"/>
      <c r="AV107" s="76"/>
      <c r="AW107" s="76"/>
      <c r="AX107" s="76"/>
      <c r="AY107" s="76"/>
      <c r="AZ107" s="76"/>
      <c r="BA107" s="76"/>
      <c r="BB107" s="82"/>
      <c r="BC107" s="82"/>
      <c r="BD107" s="82"/>
      <c r="BE107" s="82"/>
      <c r="BF107" s="82"/>
      <c r="BG107" s="82"/>
      <c r="BH107" s="82"/>
      <c r="BI107" s="82"/>
      <c r="BJ107" s="82"/>
      <c r="BK107" s="82"/>
      <c r="BL107" s="82"/>
      <c r="BM107" s="82"/>
      <c r="BN107" s="82"/>
      <c r="BO107" s="82"/>
      <c r="BP107" s="82"/>
      <c r="BQ107" s="82"/>
      <c r="BR107" s="82"/>
      <c r="BS107" s="82"/>
    </row>
    <row r="108" spans="1:71" s="83" customFormat="1" ht="12.75" customHeight="1">
      <c r="A108" s="77"/>
      <c r="B108" s="77"/>
      <c r="C108" s="84"/>
      <c r="D108" s="618"/>
      <c r="E108" s="85"/>
      <c r="F108" s="85"/>
      <c r="G108" s="84" t="s">
        <v>30</v>
      </c>
      <c r="H108" s="86">
        <f>MIN(H5:O104)</f>
        <v>3</v>
      </c>
      <c r="I108" s="86"/>
      <c r="J108" s="86"/>
      <c r="K108" s="77"/>
      <c r="L108" s="77"/>
      <c r="M108" s="77"/>
      <c r="N108" s="77"/>
      <c r="O108" s="77"/>
      <c r="P108" s="79"/>
      <c r="Q108" s="77"/>
      <c r="R108" s="87"/>
      <c r="S108" s="80"/>
      <c r="T108" s="5"/>
      <c r="U108" s="80"/>
      <c r="V108" s="80"/>
      <c r="W108" s="81"/>
      <c r="X108" s="7"/>
      <c r="Y108" s="7"/>
      <c r="Z108" s="76"/>
      <c r="AA108" s="76"/>
      <c r="AB108" s="76"/>
      <c r="AC108" s="76"/>
      <c r="AD108" s="76"/>
      <c r="AE108" s="7"/>
      <c r="AF108" s="7"/>
      <c r="AG108" s="7"/>
      <c r="AH108" s="7"/>
      <c r="AI108" s="76"/>
      <c r="AJ108" s="76"/>
      <c r="AK108" s="76"/>
      <c r="AL108" s="76"/>
      <c r="AM108" s="76"/>
      <c r="AN108" s="76"/>
      <c r="AO108" s="76"/>
      <c r="AP108" s="76"/>
      <c r="AQ108" s="76"/>
      <c r="AR108" s="76"/>
      <c r="AS108" s="76"/>
      <c r="AT108" s="76"/>
      <c r="AU108" s="76"/>
      <c r="AV108" s="76"/>
      <c r="AW108" s="76"/>
      <c r="AX108" s="76"/>
      <c r="AY108" s="76"/>
      <c r="AZ108" s="76"/>
      <c r="BA108" s="76"/>
      <c r="BB108" s="82"/>
      <c r="BC108" s="82"/>
      <c r="BD108" s="82"/>
      <c r="BE108" s="82"/>
      <c r="BF108" s="82"/>
      <c r="BG108" s="82"/>
      <c r="BH108" s="82"/>
      <c r="BI108" s="82"/>
      <c r="BJ108" s="82"/>
      <c r="BK108" s="82"/>
      <c r="BL108" s="82"/>
      <c r="BM108" s="82"/>
      <c r="BN108" s="82"/>
      <c r="BO108" s="82"/>
      <c r="BP108" s="82"/>
      <c r="BQ108" s="82"/>
      <c r="BR108" s="82"/>
      <c r="BS108" s="82"/>
    </row>
    <row r="109" spans="1:71" s="83" customFormat="1" ht="12.75" customHeight="1">
      <c r="A109" s="77"/>
      <c r="B109" s="77"/>
      <c r="C109" s="84"/>
      <c r="D109" s="618"/>
      <c r="E109" s="85"/>
      <c r="F109" s="85"/>
      <c r="G109" s="84" t="s">
        <v>31</v>
      </c>
      <c r="H109" s="86">
        <f>MAX(H5:O104)</f>
        <v>19</v>
      </c>
      <c r="I109" s="86"/>
      <c r="J109" s="86"/>
      <c r="K109" s="77"/>
      <c r="L109" s="77"/>
      <c r="M109" s="77"/>
      <c r="N109" s="77"/>
      <c r="O109" s="77"/>
      <c r="P109" s="79"/>
      <c r="Q109" s="77"/>
      <c r="R109" s="87"/>
      <c r="S109" s="80"/>
      <c r="T109" s="5"/>
      <c r="U109" s="80"/>
      <c r="V109" s="80"/>
      <c r="W109" s="81"/>
      <c r="X109" s="7"/>
      <c r="Y109" s="7"/>
      <c r="Z109" s="76"/>
      <c r="AA109" s="76"/>
      <c r="AB109" s="76"/>
      <c r="AC109" s="76"/>
      <c r="AD109" s="76"/>
      <c r="AE109" s="7"/>
      <c r="AF109" s="7"/>
      <c r="AG109" s="7"/>
      <c r="AH109" s="7"/>
      <c r="AI109" s="76"/>
      <c r="AJ109" s="76"/>
      <c r="AK109" s="76"/>
      <c r="AL109" s="76"/>
      <c r="AM109" s="76"/>
      <c r="AN109" s="76"/>
      <c r="AO109" s="76"/>
      <c r="AP109" s="76"/>
      <c r="AQ109" s="76"/>
      <c r="AR109" s="76"/>
      <c r="AS109" s="76"/>
      <c r="AT109" s="76"/>
      <c r="AU109" s="76"/>
      <c r="AV109" s="76"/>
      <c r="AW109" s="76"/>
      <c r="AX109" s="76"/>
      <c r="AY109" s="76"/>
      <c r="AZ109" s="76"/>
      <c r="BA109" s="76"/>
      <c r="BB109" s="82"/>
      <c r="BC109" s="82"/>
      <c r="BD109" s="82"/>
      <c r="BE109" s="82"/>
      <c r="BF109" s="82"/>
      <c r="BG109" s="82"/>
      <c r="BH109" s="82"/>
      <c r="BI109" s="82"/>
      <c r="BJ109" s="82"/>
      <c r="BK109" s="82"/>
      <c r="BL109" s="82"/>
      <c r="BM109" s="82"/>
      <c r="BN109" s="82"/>
      <c r="BO109" s="82"/>
      <c r="BP109" s="82"/>
      <c r="BQ109" s="82"/>
      <c r="BR109" s="82"/>
      <c r="BS109" s="82"/>
    </row>
    <row r="110" spans="1:71" customFormat="1" ht="12.75" customHeight="1">
      <c r="A110" s="18"/>
      <c r="B110" s="18"/>
      <c r="C110" s="18"/>
      <c r="D110" s="619"/>
      <c r="E110" s="88"/>
      <c r="F110" s="88"/>
      <c r="G110" s="18"/>
      <c r="H110" s="89"/>
      <c r="I110" s="89"/>
      <c r="J110" s="89"/>
      <c r="K110" s="18"/>
      <c r="L110" s="18"/>
      <c r="M110" s="18"/>
      <c r="N110" s="18"/>
      <c r="O110" s="18"/>
      <c r="P110" s="7"/>
      <c r="Q110" s="7"/>
      <c r="R110" s="7"/>
      <c r="S110" s="7"/>
      <c r="T110" s="5"/>
      <c r="U110" s="7"/>
      <c r="V110" s="7"/>
      <c r="W110" s="90"/>
      <c r="X110" s="7"/>
      <c r="Y110" s="7"/>
      <c r="Z110" s="7"/>
      <c r="AA110" s="7"/>
      <c r="AB110" s="35"/>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11"/>
      <c r="BC110" s="11"/>
      <c r="BD110" s="11"/>
      <c r="BE110" s="11"/>
      <c r="BF110" s="11"/>
      <c r="BG110" s="11"/>
      <c r="BH110" s="11"/>
      <c r="BI110" s="11"/>
      <c r="BJ110" s="11"/>
      <c r="BK110" s="11"/>
      <c r="BL110" s="11"/>
      <c r="BM110" s="11"/>
      <c r="BN110" s="11"/>
      <c r="BO110" s="11"/>
      <c r="BP110" s="11"/>
      <c r="BQ110" s="11"/>
      <c r="BR110" s="11"/>
      <c r="BS110" s="11"/>
    </row>
    <row r="111" spans="1:71" s="99" customFormat="1" ht="18" customHeight="1">
      <c r="A111" s="18"/>
      <c r="B111" s="18"/>
      <c r="C111" s="91" t="s">
        <v>32</v>
      </c>
      <c r="D111" s="620"/>
      <c r="E111" s="92"/>
      <c r="F111" s="92"/>
      <c r="G111" s="93"/>
      <c r="H111" s="94"/>
      <c r="I111" s="94"/>
      <c r="J111" s="94"/>
      <c r="K111" s="95"/>
      <c r="L111" s="95"/>
      <c r="M111" s="95"/>
      <c r="N111" s="95"/>
      <c r="O111" s="95"/>
      <c r="P111" s="93"/>
      <c r="Q111" s="7"/>
      <c r="R111" s="96"/>
      <c r="S111" s="96"/>
      <c r="T111" s="5"/>
      <c r="U111" s="96"/>
      <c r="V111" s="96"/>
      <c r="W111" s="90"/>
      <c r="X111" s="7"/>
      <c r="Y111" s="97"/>
      <c r="Z111" s="97"/>
      <c r="AA111" s="7"/>
      <c r="AB111" s="7"/>
      <c r="AC111" s="7"/>
      <c r="AD111" s="7"/>
      <c r="AE111" s="7"/>
      <c r="AF111" s="7"/>
      <c r="AG111" s="7"/>
      <c r="AH111" s="7"/>
      <c r="AI111" s="97"/>
      <c r="AJ111" s="97"/>
      <c r="AK111" s="97"/>
      <c r="AL111" s="97"/>
      <c r="AM111" s="97"/>
      <c r="AN111" s="97"/>
      <c r="AO111" s="97"/>
      <c r="AP111" s="97"/>
      <c r="AQ111" s="97"/>
      <c r="AR111" s="97"/>
      <c r="AS111" s="97"/>
      <c r="AT111" s="96"/>
      <c r="AU111" s="96"/>
      <c r="AV111" s="96"/>
      <c r="AW111" s="96"/>
      <c r="AX111" s="96"/>
      <c r="AY111" s="96"/>
      <c r="AZ111" s="96"/>
      <c r="BA111" s="96"/>
      <c r="BB111" s="98"/>
      <c r="BC111" s="98"/>
      <c r="BD111" s="98"/>
      <c r="BE111" s="98"/>
      <c r="BF111" s="98"/>
      <c r="BG111" s="98"/>
      <c r="BH111" s="98"/>
      <c r="BI111" s="98"/>
      <c r="BJ111" s="98"/>
      <c r="BK111" s="98"/>
      <c r="BL111" s="98"/>
      <c r="BM111" s="98"/>
      <c r="BN111" s="98"/>
      <c r="BO111" s="98"/>
      <c r="BP111" s="98"/>
      <c r="BQ111" s="98"/>
      <c r="BR111" s="98"/>
      <c r="BS111" s="98"/>
    </row>
    <row r="112" spans="1:71" s="99" customFormat="1" ht="15" customHeight="1">
      <c r="A112" s="18"/>
      <c r="B112" s="18"/>
      <c r="C112" s="100"/>
      <c r="D112" s="621"/>
      <c r="E112" s="92"/>
      <c r="F112" s="92"/>
      <c r="G112" s="93"/>
      <c r="H112" s="94"/>
      <c r="I112" s="94"/>
      <c r="J112" s="94"/>
      <c r="K112" s="95"/>
      <c r="L112" s="95"/>
      <c r="M112" s="95"/>
      <c r="N112" s="95"/>
      <c r="O112" s="95"/>
      <c r="P112" s="93"/>
      <c r="Q112" s="7"/>
      <c r="R112" s="96"/>
      <c r="S112" s="96"/>
      <c r="T112" s="96"/>
      <c r="U112" s="96"/>
      <c r="V112" s="96"/>
      <c r="W112" s="90"/>
      <c r="X112" s="97"/>
      <c r="Y112" s="97"/>
      <c r="Z112" s="97"/>
      <c r="AA112" s="7"/>
      <c r="AB112" s="7"/>
      <c r="AC112" s="7"/>
      <c r="AD112" s="7"/>
      <c r="AE112" s="7"/>
      <c r="AF112" s="7"/>
      <c r="AG112" s="7"/>
      <c r="AH112" s="7"/>
      <c r="AI112" s="97"/>
      <c r="AJ112" s="97"/>
      <c r="AK112" s="97"/>
      <c r="AL112" s="97"/>
      <c r="AM112" s="97"/>
      <c r="AN112" s="97"/>
      <c r="AO112" s="97"/>
      <c r="AP112" s="97"/>
      <c r="AQ112" s="97"/>
      <c r="AR112" s="97"/>
      <c r="AS112" s="97"/>
      <c r="AT112" s="96"/>
      <c r="AU112" s="96"/>
      <c r="AV112" s="96"/>
      <c r="AW112" s="96"/>
      <c r="AX112" s="96"/>
      <c r="AY112" s="96"/>
      <c r="AZ112" s="96"/>
      <c r="BA112" s="96"/>
      <c r="BB112" s="98"/>
      <c r="BC112" s="98"/>
      <c r="BD112" s="98"/>
      <c r="BE112" s="98"/>
      <c r="BF112" s="98"/>
      <c r="BG112" s="98"/>
      <c r="BH112" s="98"/>
      <c r="BI112" s="98"/>
      <c r="BJ112" s="98"/>
      <c r="BK112" s="98"/>
      <c r="BL112" s="98"/>
      <c r="BM112" s="98"/>
      <c r="BN112" s="98"/>
      <c r="BO112" s="98"/>
      <c r="BP112" s="98"/>
      <c r="BQ112" s="98"/>
      <c r="BR112" s="98"/>
      <c r="BS112" s="98"/>
    </row>
    <row r="113" spans="1:71" s="99" customFormat="1" ht="15" customHeight="1">
      <c r="A113" s="18"/>
      <c r="B113" s="18"/>
      <c r="C113" s="100"/>
      <c r="D113" s="621"/>
      <c r="E113" s="101"/>
      <c r="F113" s="101"/>
      <c r="G113" s="93"/>
      <c r="H113" s="94"/>
      <c r="I113" s="94"/>
      <c r="J113" s="94"/>
      <c r="K113" s="95"/>
      <c r="L113" s="95"/>
      <c r="M113" s="95"/>
      <c r="N113" s="95"/>
      <c r="O113" s="95"/>
      <c r="P113" s="93"/>
      <c r="Q113" s="7"/>
      <c r="R113" s="96"/>
      <c r="S113" s="96"/>
      <c r="T113" s="96"/>
      <c r="U113" s="96"/>
      <c r="V113" s="96"/>
      <c r="W113" s="90"/>
      <c r="X113" s="97"/>
      <c r="Y113" s="97"/>
      <c r="Z113" s="97"/>
      <c r="AA113" s="7"/>
      <c r="AB113" s="7"/>
      <c r="AC113" s="7"/>
      <c r="AD113" s="7"/>
      <c r="AE113" s="7"/>
      <c r="AF113" s="7"/>
      <c r="AG113" s="7"/>
      <c r="AH113" s="7"/>
      <c r="AI113" s="97"/>
      <c r="AJ113" s="97"/>
      <c r="AK113" s="97"/>
      <c r="AL113" s="97"/>
      <c r="AM113" s="97"/>
      <c r="AN113" s="97"/>
      <c r="AO113" s="97"/>
      <c r="AP113" s="97"/>
      <c r="AQ113" s="97"/>
      <c r="AR113" s="97"/>
      <c r="AS113" s="97"/>
      <c r="AT113" s="102"/>
      <c r="AU113" s="102"/>
      <c r="AV113" s="96"/>
      <c r="AW113" s="96"/>
      <c r="AX113" s="96"/>
      <c r="AY113" s="96"/>
      <c r="AZ113" s="96"/>
      <c r="BA113" s="96"/>
      <c r="BB113" s="98"/>
      <c r="BC113" s="98"/>
      <c r="BD113" s="98"/>
      <c r="BE113" s="98"/>
      <c r="BF113" s="98"/>
      <c r="BG113" s="98"/>
      <c r="BH113" s="98"/>
      <c r="BI113" s="98"/>
      <c r="BJ113" s="98"/>
      <c r="BK113" s="98"/>
      <c r="BL113" s="98"/>
      <c r="BM113" s="98"/>
      <c r="BN113" s="98"/>
      <c r="BO113" s="98"/>
      <c r="BP113" s="98"/>
      <c r="BQ113" s="98"/>
      <c r="BR113" s="98"/>
      <c r="BS113" s="98"/>
    </row>
    <row r="114" spans="1:71" s="99" customFormat="1" ht="15" customHeight="1">
      <c r="A114" s="18"/>
      <c r="B114" s="18"/>
      <c r="C114" s="100"/>
      <c r="D114" s="621"/>
      <c r="E114" s="101"/>
      <c r="F114" s="101"/>
      <c r="G114" s="93"/>
      <c r="H114" s="94"/>
      <c r="I114" s="94"/>
      <c r="J114" s="94"/>
      <c r="K114" s="95"/>
      <c r="L114" s="95"/>
      <c r="M114" s="95"/>
      <c r="N114" s="95"/>
      <c r="O114" s="95"/>
      <c r="P114" s="93"/>
      <c r="Q114" s="7"/>
      <c r="R114" s="96"/>
      <c r="S114" s="96"/>
      <c r="T114" s="96"/>
      <c r="U114" s="96"/>
      <c r="V114" s="96"/>
      <c r="W114" s="90"/>
      <c r="X114" s="97"/>
      <c r="Y114" s="97"/>
      <c r="Z114" s="97"/>
      <c r="AA114" s="7"/>
      <c r="AB114" s="7"/>
      <c r="AC114" s="7"/>
      <c r="AD114" s="7"/>
      <c r="AE114" s="7"/>
      <c r="AF114" s="7"/>
      <c r="AG114" s="7"/>
      <c r="AH114" s="7"/>
      <c r="AI114" s="97"/>
      <c r="AJ114" s="97"/>
      <c r="AK114" s="97"/>
      <c r="AL114" s="97"/>
      <c r="AM114" s="97"/>
      <c r="AN114" s="97"/>
      <c r="AO114" s="97"/>
      <c r="AP114" s="97"/>
      <c r="AQ114" s="97"/>
      <c r="AR114" s="97"/>
      <c r="AS114" s="97"/>
      <c r="AT114" s="102"/>
      <c r="AU114" s="102"/>
      <c r="AV114" s="96"/>
      <c r="AW114" s="96"/>
      <c r="AX114" s="96"/>
      <c r="AY114" s="96"/>
      <c r="AZ114" s="96"/>
      <c r="BA114" s="96"/>
      <c r="BB114" s="98"/>
      <c r="BC114" s="98"/>
      <c r="BD114" s="98"/>
      <c r="BE114" s="98"/>
      <c r="BF114" s="98"/>
      <c r="BG114" s="98"/>
      <c r="BH114" s="98"/>
      <c r="BI114" s="98"/>
      <c r="BJ114" s="98"/>
      <c r="BK114" s="98"/>
      <c r="BL114" s="98"/>
      <c r="BM114" s="98"/>
      <c r="BN114" s="98"/>
      <c r="BO114" s="98"/>
      <c r="BP114" s="98"/>
      <c r="BQ114" s="98"/>
      <c r="BR114" s="98"/>
      <c r="BS114" s="98"/>
    </row>
    <row r="115" spans="1:71" s="99" customFormat="1" ht="15" customHeight="1">
      <c r="A115" s="18"/>
      <c r="B115" s="18"/>
      <c r="C115" s="95"/>
      <c r="D115" s="622"/>
      <c r="E115" s="92"/>
      <c r="F115" s="92"/>
      <c r="G115" s="93"/>
      <c r="H115" s="94"/>
      <c r="I115" s="94"/>
      <c r="J115" s="94"/>
      <c r="K115" s="95"/>
      <c r="L115" s="95"/>
      <c r="M115" s="95"/>
      <c r="N115" s="95"/>
      <c r="O115" s="95"/>
      <c r="P115" s="93"/>
      <c r="Q115" s="7"/>
      <c r="R115" s="96"/>
      <c r="S115" s="96"/>
      <c r="T115" s="96"/>
      <c r="U115" s="96"/>
      <c r="V115" s="96"/>
      <c r="W115" s="90"/>
      <c r="X115" s="97"/>
      <c r="Y115" s="97"/>
      <c r="Z115" s="97"/>
      <c r="AA115" s="7"/>
      <c r="AB115" s="7"/>
      <c r="AC115" s="7"/>
      <c r="AD115" s="7"/>
      <c r="AE115" s="7"/>
      <c r="AF115" s="7"/>
      <c r="AG115" s="7"/>
      <c r="AH115" s="7"/>
      <c r="AI115" s="97"/>
      <c r="AJ115" s="97"/>
      <c r="AK115" s="97"/>
      <c r="AL115" s="97"/>
      <c r="AM115" s="97"/>
      <c r="AN115" s="97"/>
      <c r="AO115" s="97"/>
      <c r="AP115" s="97"/>
      <c r="AQ115" s="97"/>
      <c r="AR115" s="97"/>
      <c r="AS115" s="97"/>
      <c r="AT115" s="102"/>
      <c r="AU115" s="102"/>
      <c r="AV115" s="96"/>
      <c r="AW115" s="96"/>
      <c r="AX115" s="96"/>
      <c r="AY115" s="96"/>
      <c r="AZ115" s="96"/>
      <c r="BA115" s="96"/>
      <c r="BB115" s="98"/>
      <c r="BC115" s="98"/>
      <c r="BD115" s="98"/>
      <c r="BE115" s="98"/>
      <c r="BF115" s="98"/>
      <c r="BG115" s="98"/>
      <c r="BH115" s="98"/>
      <c r="BI115" s="98"/>
      <c r="BJ115" s="98"/>
      <c r="BK115" s="98"/>
      <c r="BL115" s="98"/>
      <c r="BM115" s="98"/>
      <c r="BN115" s="98"/>
      <c r="BO115" s="98"/>
      <c r="BP115" s="98"/>
      <c r="BQ115" s="98"/>
      <c r="BR115" s="98"/>
      <c r="BS115" s="98"/>
    </row>
    <row r="116" spans="1:71" s="99" customFormat="1" ht="15" customHeight="1">
      <c r="A116" s="18"/>
      <c r="B116" s="18"/>
      <c r="C116" s="95"/>
      <c r="D116" s="622"/>
      <c r="E116" s="92"/>
      <c r="F116" s="92"/>
      <c r="G116" s="93"/>
      <c r="H116" s="94"/>
      <c r="I116" s="94"/>
      <c r="J116" s="94"/>
      <c r="K116" s="95"/>
      <c r="L116" s="95"/>
      <c r="M116" s="95"/>
      <c r="N116" s="95"/>
      <c r="O116" s="95"/>
      <c r="P116" s="93"/>
      <c r="Q116" s="7"/>
      <c r="R116" s="96"/>
      <c r="S116" s="96"/>
      <c r="T116" s="96"/>
      <c r="U116" s="96"/>
      <c r="V116" s="96"/>
      <c r="W116" s="90"/>
      <c r="X116" s="97"/>
      <c r="Y116" s="97"/>
      <c r="Z116" s="97"/>
      <c r="AA116" s="7"/>
      <c r="AB116" s="7"/>
      <c r="AC116" s="7"/>
      <c r="AD116" s="7"/>
      <c r="AE116" s="7"/>
      <c r="AF116" s="7"/>
      <c r="AG116" s="7"/>
      <c r="AH116" s="7"/>
      <c r="AI116" s="97"/>
      <c r="AJ116" s="97"/>
      <c r="AK116" s="97"/>
      <c r="AL116" s="97"/>
      <c r="AM116" s="97"/>
      <c r="AN116" s="97"/>
      <c r="AO116" s="97"/>
      <c r="AP116" s="97"/>
      <c r="AQ116" s="97"/>
      <c r="AR116" s="97"/>
      <c r="AS116" s="97"/>
      <c r="AT116" s="102"/>
      <c r="AU116" s="102"/>
      <c r="AV116" s="96"/>
      <c r="AW116" s="96"/>
      <c r="AX116" s="96"/>
      <c r="AY116" s="96"/>
      <c r="AZ116" s="96"/>
      <c r="BA116" s="96"/>
      <c r="BB116" s="98"/>
      <c r="BC116" s="98"/>
      <c r="BD116" s="98"/>
      <c r="BE116" s="98"/>
      <c r="BF116" s="98"/>
      <c r="BG116" s="98"/>
      <c r="BH116" s="98"/>
      <c r="BI116" s="98"/>
      <c r="BJ116" s="98"/>
      <c r="BK116" s="98"/>
      <c r="BL116" s="98"/>
      <c r="BM116" s="98"/>
      <c r="BN116" s="98"/>
      <c r="BO116" s="98"/>
      <c r="BP116" s="98"/>
      <c r="BQ116" s="98"/>
      <c r="BR116" s="98"/>
      <c r="BS116" s="98"/>
    </row>
    <row r="117" spans="1:71" s="99" customFormat="1" ht="15" customHeight="1">
      <c r="A117" s="18"/>
      <c r="B117" s="18"/>
      <c r="C117" s="95"/>
      <c r="D117" s="622"/>
      <c r="E117" s="103"/>
      <c r="F117" s="103"/>
      <c r="G117" s="95"/>
      <c r="H117" s="94"/>
      <c r="I117" s="94"/>
      <c r="J117" s="94"/>
      <c r="K117" s="95"/>
      <c r="L117" s="95"/>
      <c r="M117" s="95"/>
      <c r="N117" s="95"/>
      <c r="O117" s="95"/>
      <c r="P117" s="93"/>
      <c r="Q117" s="7"/>
      <c r="R117" s="96"/>
      <c r="S117" s="96"/>
      <c r="T117" s="96"/>
      <c r="U117" s="96"/>
      <c r="V117" s="96"/>
      <c r="W117" s="90"/>
      <c r="X117" s="97"/>
      <c r="Y117" s="97"/>
      <c r="Z117" s="97"/>
      <c r="AA117" s="7"/>
      <c r="AB117" s="7"/>
      <c r="AC117" s="7"/>
      <c r="AD117" s="7"/>
      <c r="AE117" s="7"/>
      <c r="AF117" s="7"/>
      <c r="AG117" s="97"/>
      <c r="AH117" s="97"/>
      <c r="AI117" s="97"/>
      <c r="AJ117" s="97"/>
      <c r="AK117" s="97"/>
      <c r="AL117" s="97"/>
      <c r="AM117" s="97"/>
      <c r="AN117" s="97"/>
      <c r="AO117" s="97"/>
      <c r="AP117" s="97"/>
      <c r="AQ117" s="97"/>
      <c r="AR117" s="97"/>
      <c r="AS117" s="97"/>
      <c r="AT117" s="96"/>
      <c r="AU117" s="96"/>
      <c r="AV117" s="96"/>
      <c r="AW117" s="96"/>
      <c r="AX117" s="96"/>
      <c r="AY117" s="96"/>
      <c r="AZ117" s="96"/>
      <c r="BA117" s="96"/>
      <c r="BB117" s="98"/>
      <c r="BC117" s="98"/>
      <c r="BD117" s="11"/>
      <c r="BE117" s="11"/>
      <c r="BF117" s="11"/>
      <c r="BG117" s="11"/>
      <c r="BH117" s="11"/>
      <c r="BI117" s="11"/>
      <c r="BJ117" s="11"/>
      <c r="BK117" s="11"/>
      <c r="BL117" s="11"/>
      <c r="BM117" s="11"/>
      <c r="BN117" s="11"/>
      <c r="BO117" s="11"/>
      <c r="BP117" s="11"/>
      <c r="BQ117" s="11"/>
      <c r="BR117" s="11"/>
      <c r="BS117" s="11"/>
    </row>
    <row r="118" spans="1:71" s="109" customFormat="1" ht="26.25" customHeight="1">
      <c r="A118" s="18"/>
      <c r="B118" s="18"/>
      <c r="C118" s="104"/>
      <c r="D118" s="622"/>
      <c r="E118" s="103"/>
      <c r="F118" s="91" t="str">
        <f>$H$1</f>
        <v>Seilesing HI 2016, ALDER</v>
      </c>
      <c r="G118" s="105"/>
      <c r="H118" s="105"/>
      <c r="I118" s="105"/>
      <c r="J118" s="105"/>
      <c r="K118" s="105"/>
      <c r="L118" s="105"/>
      <c r="M118" s="105"/>
      <c r="N118" s="105"/>
      <c r="O118" s="105"/>
      <c r="P118" s="105"/>
      <c r="Q118" s="7"/>
      <c r="R118" s="106"/>
      <c r="S118" s="106"/>
      <c r="T118" s="106"/>
      <c r="U118" s="106"/>
      <c r="V118" s="106"/>
      <c r="W118" s="90"/>
      <c r="X118" s="107"/>
      <c r="Y118" s="107"/>
      <c r="Z118" s="107"/>
      <c r="AA118" s="7"/>
      <c r="AB118" s="7"/>
      <c r="AC118" s="7"/>
      <c r="AD118" s="7"/>
      <c r="AE118" s="7"/>
      <c r="AF118" s="7"/>
      <c r="AG118" s="107"/>
      <c r="AH118" s="107"/>
      <c r="AI118" s="107"/>
      <c r="AJ118" s="107"/>
      <c r="AK118" s="107"/>
      <c r="AL118" s="107"/>
      <c r="AM118" s="107"/>
      <c r="AN118" s="107"/>
      <c r="AO118" s="107"/>
      <c r="AP118" s="107"/>
      <c r="AQ118" s="107"/>
      <c r="AR118" s="107"/>
      <c r="AS118" s="107"/>
      <c r="AT118" s="107"/>
      <c r="AU118" s="107"/>
      <c r="AV118" s="106"/>
      <c r="AW118" s="106"/>
      <c r="AX118" s="106"/>
      <c r="AY118" s="106"/>
      <c r="AZ118" s="106"/>
      <c r="BA118" s="106"/>
      <c r="BB118" s="108"/>
      <c r="BC118" s="108"/>
      <c r="BD118" s="11"/>
      <c r="BE118" s="11"/>
      <c r="BF118" s="11"/>
      <c r="BG118" s="11"/>
      <c r="BH118" s="11"/>
      <c r="BI118" s="11"/>
      <c r="BJ118" s="11"/>
      <c r="BK118" s="11"/>
      <c r="BL118" s="11"/>
      <c r="BM118" s="11"/>
      <c r="BN118" s="11"/>
      <c r="BO118" s="11"/>
      <c r="BP118" s="11"/>
      <c r="BQ118" s="11"/>
      <c r="BR118" s="11"/>
      <c r="BS118" s="11"/>
    </row>
    <row r="119" spans="1:71" s="116" customFormat="1" ht="15" customHeight="1">
      <c r="A119" s="18"/>
      <c r="B119" s="18"/>
      <c r="C119" s="110"/>
      <c r="D119" s="623"/>
      <c r="E119" s="111"/>
      <c r="F119" s="111"/>
      <c r="G119" s="110"/>
      <c r="H119" s="112"/>
      <c r="I119" s="112"/>
      <c r="J119" s="112"/>
      <c r="K119" s="110"/>
      <c r="L119" s="110"/>
      <c r="M119" s="110"/>
      <c r="N119" s="110"/>
      <c r="O119" s="110"/>
      <c r="P119" s="113"/>
      <c r="Q119" s="7"/>
      <c r="R119" s="114"/>
      <c r="S119" s="114"/>
      <c r="T119" s="114"/>
      <c r="U119" s="114"/>
      <c r="V119" s="114"/>
      <c r="W119" s="90"/>
      <c r="X119" s="18"/>
      <c r="Y119" s="18"/>
      <c r="Z119" s="18"/>
      <c r="AA119" s="7"/>
      <c r="AB119" s="7"/>
      <c r="AC119" s="7"/>
      <c r="AD119" s="7"/>
      <c r="AE119" s="7"/>
      <c r="AF119" s="7"/>
      <c r="AG119" s="18"/>
      <c r="AH119" s="18"/>
      <c r="AI119" s="18"/>
      <c r="AJ119" s="18"/>
      <c r="AK119" s="18"/>
      <c r="AL119" s="18"/>
      <c r="AM119" s="18"/>
      <c r="AN119" s="18"/>
      <c r="AO119" s="18"/>
      <c r="AP119" s="18"/>
      <c r="AQ119" s="18"/>
      <c r="AR119" s="18"/>
      <c r="AS119" s="18"/>
      <c r="AT119" s="114"/>
      <c r="AU119" s="114"/>
      <c r="AV119" s="114"/>
      <c r="AW119" s="114"/>
      <c r="AX119" s="114"/>
      <c r="AY119" s="114"/>
      <c r="AZ119" s="114"/>
      <c r="BA119" s="114"/>
      <c r="BB119" s="115"/>
      <c r="BC119" s="115"/>
      <c r="BD119" s="11"/>
      <c r="BE119" s="11"/>
      <c r="BF119" s="11"/>
      <c r="BG119" s="11"/>
      <c r="BH119" s="11"/>
      <c r="BI119" s="11"/>
      <c r="BJ119" s="11"/>
      <c r="BK119" s="11"/>
      <c r="BL119" s="11"/>
      <c r="BM119" s="11"/>
      <c r="BN119" s="11"/>
      <c r="BO119" s="11"/>
      <c r="BP119" s="11"/>
      <c r="BQ119" s="11"/>
      <c r="BR119" s="11"/>
      <c r="BS119" s="11"/>
    </row>
    <row r="120" spans="1:71" ht="18" customHeight="1">
      <c r="A120" s="18"/>
      <c r="B120" s="18"/>
      <c r="C120" s="117"/>
      <c r="E120" s="117"/>
      <c r="F120" s="117"/>
      <c r="G120" s="118" t="s">
        <v>33</v>
      </c>
      <c r="H120" s="119"/>
      <c r="I120" s="119"/>
      <c r="J120" s="119"/>
      <c r="K120" s="119"/>
      <c r="L120" s="119"/>
      <c r="M120" s="119"/>
      <c r="N120" s="120"/>
      <c r="O120" s="117"/>
      <c r="P120" s="121"/>
      <c r="Q120" s="7"/>
      <c r="R120" s="122"/>
      <c r="S120" s="122"/>
      <c r="T120" s="122"/>
      <c r="U120" s="122"/>
      <c r="V120" s="122"/>
      <c r="W120" s="122"/>
      <c r="X120" s="18"/>
      <c r="Y120" s="18"/>
      <c r="Z120" s="18"/>
      <c r="AA120" s="7"/>
      <c r="AB120" s="7"/>
      <c r="AC120" s="7"/>
      <c r="AD120" s="7"/>
      <c r="AE120" s="7"/>
      <c r="AF120" s="7"/>
      <c r="AG120" s="18"/>
      <c r="AH120" s="18"/>
      <c r="AI120" s="18"/>
      <c r="AJ120" s="18"/>
      <c r="AK120" s="18"/>
      <c r="AL120" s="18"/>
      <c r="AM120" s="18"/>
      <c r="AN120" s="18"/>
      <c r="AO120" s="18"/>
      <c r="AP120" s="18"/>
      <c r="AQ120" s="18"/>
      <c r="AR120" s="18"/>
      <c r="AS120" s="18"/>
      <c r="AT120" s="18"/>
      <c r="AU120" s="18"/>
      <c r="AV120" s="18"/>
      <c r="AW120" s="18"/>
      <c r="AX120" s="18"/>
      <c r="AY120" s="18"/>
      <c r="AZ120" s="18"/>
      <c r="BA120" s="18"/>
      <c r="BD120" s="11"/>
      <c r="BE120" s="11"/>
      <c r="BF120" s="11"/>
      <c r="BG120" s="11"/>
      <c r="BH120" s="11"/>
      <c r="BI120" s="11"/>
      <c r="BJ120" s="11"/>
      <c r="BK120" s="11"/>
      <c r="BL120" s="11"/>
      <c r="BM120" s="11"/>
      <c r="BN120" s="11"/>
      <c r="BO120" s="11"/>
      <c r="BP120" s="11"/>
      <c r="BQ120" s="11"/>
      <c r="BR120" s="11"/>
      <c r="BS120" s="11"/>
    </row>
    <row r="121" spans="1:71">
      <c r="A121" s="18"/>
      <c r="B121" s="18"/>
      <c r="C121" s="117"/>
      <c r="E121" s="124"/>
      <c r="F121" s="124"/>
      <c r="G121" s="144" t="str">
        <f>P3</f>
        <v>MODAL</v>
      </c>
      <c r="H121" s="454" t="str">
        <f t="shared" ref="H121:H122" si="16">H3</f>
        <v>Harald</v>
      </c>
      <c r="I121" s="454" t="str">
        <f t="shared" ref="I121:L121" si="17">I3</f>
        <v>Lisbet</v>
      </c>
      <c r="J121" s="454" t="str">
        <f t="shared" si="17"/>
        <v>Stian</v>
      </c>
      <c r="K121" s="454" t="str">
        <f t="shared" si="17"/>
        <v>Janicke</v>
      </c>
      <c r="L121" s="454" t="str">
        <f t="shared" si="17"/>
        <v>Merete</v>
      </c>
      <c r="M121" s="454" t="str">
        <f t="shared" ref="M121:O121" si="18">M3</f>
        <v>Silje</v>
      </c>
      <c r="N121" s="454" t="str">
        <f t="shared" si="18"/>
        <v>Trine</v>
      </c>
      <c r="O121" s="454" t="str">
        <f t="shared" si="18"/>
        <v>Else</v>
      </c>
      <c r="P121" s="127"/>
      <c r="Q121" s="7"/>
      <c r="R121" s="128"/>
      <c r="S121" s="128"/>
      <c r="T121" s="128"/>
      <c r="U121" s="128"/>
      <c r="V121" s="128"/>
      <c r="W121" s="128"/>
      <c r="X121" s="18"/>
      <c r="Y121" s="18"/>
      <c r="Z121" s="18"/>
      <c r="AA121" s="7"/>
      <c r="AB121" s="7"/>
      <c r="AC121" s="7"/>
      <c r="AD121" s="7"/>
      <c r="AE121" s="7"/>
      <c r="AF121" s="7"/>
      <c r="AG121" s="18"/>
      <c r="AH121" s="18"/>
      <c r="AI121" s="18"/>
      <c r="AJ121" s="18"/>
      <c r="AK121" s="18"/>
      <c r="AL121" s="18"/>
      <c r="AM121" s="18"/>
      <c r="AN121" s="18"/>
      <c r="AO121" s="18"/>
      <c r="AP121" s="18"/>
      <c r="AQ121" s="18"/>
      <c r="AR121" s="18"/>
      <c r="AS121" s="18"/>
      <c r="AT121" s="18"/>
      <c r="AU121" s="129"/>
      <c r="AV121" s="18"/>
      <c r="AW121" s="18"/>
      <c r="AX121" s="18"/>
      <c r="AY121" s="18"/>
      <c r="AZ121" s="18"/>
      <c r="BA121" s="18"/>
      <c r="BD121" s="11"/>
      <c r="BE121" s="11"/>
      <c r="BF121" s="11"/>
      <c r="BG121" s="11"/>
      <c r="BH121" s="11"/>
      <c r="BI121" s="11"/>
      <c r="BJ121" s="11"/>
      <c r="BK121" s="11"/>
      <c r="BL121" s="11"/>
      <c r="BM121" s="11"/>
      <c r="BN121" s="11"/>
      <c r="BO121" s="11"/>
      <c r="BP121" s="11"/>
      <c r="BQ121" s="11"/>
      <c r="BR121" s="11"/>
      <c r="BS121" s="11"/>
    </row>
    <row r="122" spans="1:71" ht="12.75" customHeight="1">
      <c r="A122" s="18"/>
      <c r="B122" s="18"/>
      <c r="C122" s="117"/>
      <c r="E122" s="117"/>
      <c r="F122" s="117"/>
      <c r="G122" s="130" t="str">
        <f>P4</f>
        <v>(R1-R5)</v>
      </c>
      <c r="H122" s="74">
        <f t="shared" si="16"/>
        <v>1</v>
      </c>
      <c r="I122" s="74">
        <f t="shared" ref="I122:L122" si="19">I4</f>
        <v>2</v>
      </c>
      <c r="J122" s="74">
        <f t="shared" si="19"/>
        <v>3</v>
      </c>
      <c r="K122" s="74">
        <f t="shared" si="19"/>
        <v>4</v>
      </c>
      <c r="L122" s="74">
        <f t="shared" si="19"/>
        <v>5</v>
      </c>
      <c r="M122" s="74">
        <f t="shared" ref="M122:O122" si="20">M4</f>
        <v>6</v>
      </c>
      <c r="N122" s="74">
        <f t="shared" si="20"/>
        <v>7</v>
      </c>
      <c r="O122" s="74">
        <f t="shared" si="20"/>
        <v>8</v>
      </c>
      <c r="P122" s="131" t="s">
        <v>34</v>
      </c>
      <c r="Q122" s="7"/>
      <c r="R122" s="128"/>
      <c r="S122" s="128"/>
      <c r="T122" s="128"/>
      <c r="U122" s="128"/>
      <c r="V122" s="128"/>
      <c r="W122" s="128"/>
      <c r="X122" s="18"/>
      <c r="Y122" s="18"/>
      <c r="Z122" s="18"/>
      <c r="AA122" s="7"/>
      <c r="AB122" s="7"/>
      <c r="AC122" s="7"/>
      <c r="AD122" s="7"/>
      <c r="AE122" s="7"/>
      <c r="AF122" s="7"/>
      <c r="AG122" s="18"/>
      <c r="AH122" s="18"/>
      <c r="AI122" s="18"/>
      <c r="AJ122" s="18"/>
      <c r="AK122" s="18"/>
      <c r="AL122" s="18"/>
      <c r="AM122" s="18"/>
      <c r="AN122" s="18"/>
      <c r="AO122" s="18"/>
      <c r="AP122" s="18"/>
      <c r="AQ122" s="18"/>
      <c r="AR122" s="18"/>
      <c r="AS122" s="18"/>
      <c r="AT122" s="18"/>
      <c r="AU122" s="18"/>
      <c r="AV122" s="18"/>
      <c r="AW122" s="18"/>
      <c r="AX122" s="18"/>
      <c r="AY122" s="18"/>
      <c r="AZ122" s="18"/>
      <c r="BA122" s="18"/>
      <c r="BD122" s="11"/>
      <c r="BE122" s="11"/>
      <c r="BF122" s="11"/>
      <c r="BG122" s="11"/>
      <c r="BH122" s="11"/>
      <c r="BI122" s="11"/>
      <c r="BJ122" s="11"/>
      <c r="BK122" s="11"/>
      <c r="BL122" s="11"/>
      <c r="BM122" s="11"/>
      <c r="BN122" s="11"/>
      <c r="BO122" s="11"/>
      <c r="BP122" s="11"/>
      <c r="BQ122" s="11"/>
      <c r="BR122" s="11"/>
      <c r="BS122" s="11"/>
    </row>
    <row r="123" spans="1:71" ht="12.75" customHeight="1">
      <c r="A123" s="18"/>
      <c r="B123" s="18"/>
      <c r="C123" s="132"/>
      <c r="D123" s="624"/>
      <c r="E123" s="133"/>
      <c r="F123" s="133"/>
      <c r="G123" s="134">
        <v>0</v>
      </c>
      <c r="H123" s="25" t="str">
        <f t="array" ref="H123">IF(COUNT(IF($P$5:$P$104=$G123,H$5:H$104,""))=0,"-",COUNT(IF($P$5:$P$104=$G123,H$5:H$104,"")))</f>
        <v>-</v>
      </c>
      <c r="I123" s="25" t="str">
        <f t="array" ref="I123">IF(COUNT(IF($P$5:$P$104=$G123,I$5:I$104,""))=0,"-",COUNT(IF($P$5:$P$104=$G123,I$5:I$104,"")))</f>
        <v>-</v>
      </c>
      <c r="J123" s="25" t="str">
        <f t="array" ref="J123">IF(COUNT(IF($P$5:$P$104=$G123,J$5:J$104,""))=0,"-",COUNT(IF($P$5:$P$104=$G123,J$5:J$104,"")))</f>
        <v>-</v>
      </c>
      <c r="K123" s="25" t="str">
        <f t="array" ref="K123">IF(COUNT(IF($P$5:$P$104=$G123,K$5:K$104,""))=0,"-",COUNT(IF($P$5:$P$104=$G123,K$5:K$104,"")))</f>
        <v>-</v>
      </c>
      <c r="L123" s="25" t="str">
        <f t="array" ref="L123">IF(COUNT(IF($P$5:$P$104=$G123,L$5:L$104,""))=0,"-",COUNT(IF($P$5:$P$104=$G123,L$5:L$104,"")))</f>
        <v>-</v>
      </c>
      <c r="M123" s="25" t="str">
        <f t="array" ref="M123">IF(COUNT(IF($P$5:$P$104=$G123,M$5:M$104,""))=0,"-",COUNT(IF($P$5:$P$104=$G123,M$5:M$104,"")))</f>
        <v>-</v>
      </c>
      <c r="N123" s="25" t="str">
        <f t="array" ref="N123">IF(COUNT(IF($P$5:$P$104=$G123,N$5:N$104,""))=0,"-",COUNT(IF($P$5:$P$104=$G123,N$5:N$104,"")))</f>
        <v>-</v>
      </c>
      <c r="O123" s="25" t="str">
        <f t="array" ref="O123">IF(COUNT(IF($P$5:$P$104=$G123,O$5:O$104,""))=0,"-",COUNT(IF($P$5:$P$104=$G123,O$5:O$104,"")))</f>
        <v>-</v>
      </c>
      <c r="P123" s="135" t="str">
        <f t="array" ref="P123">IF(H123:O123="-","-",SUM(H123:O123))</f>
        <v>-</v>
      </c>
      <c r="Q123" s="7"/>
      <c r="R123" s="128"/>
      <c r="S123" s="128"/>
      <c r="T123" s="128"/>
      <c r="U123" s="128"/>
      <c r="V123" s="128"/>
      <c r="W123" s="128"/>
      <c r="X123" s="18"/>
      <c r="Y123" s="18"/>
      <c r="Z123" s="18"/>
      <c r="AA123" s="7"/>
      <c r="AB123" s="7"/>
      <c r="AC123" s="7"/>
      <c r="AD123" s="7"/>
      <c r="AE123" s="7"/>
      <c r="AF123" s="7"/>
      <c r="AG123" s="7"/>
      <c r="AH123" s="18"/>
      <c r="AI123" s="18"/>
      <c r="AJ123" s="18"/>
      <c r="AK123" s="18"/>
      <c r="AL123" s="18"/>
      <c r="AM123" s="18"/>
      <c r="AN123" s="18"/>
      <c r="AO123" s="18"/>
      <c r="AP123" s="18"/>
      <c r="AQ123" s="18"/>
      <c r="AR123" s="18"/>
      <c r="AS123" s="18"/>
      <c r="AT123" s="18"/>
      <c r="AU123" s="18"/>
      <c r="AV123" s="18"/>
      <c r="AW123" s="18"/>
      <c r="AX123" s="18"/>
      <c r="AY123" s="18"/>
      <c r="AZ123" s="18"/>
      <c r="BA123" s="18"/>
      <c r="BD123" s="11"/>
      <c r="BE123" s="11"/>
      <c r="BF123" s="11"/>
      <c r="BG123" s="11"/>
      <c r="BH123" s="11"/>
      <c r="BI123" s="11"/>
      <c r="BJ123" s="11"/>
      <c r="BK123" s="11"/>
      <c r="BL123" s="11"/>
      <c r="BM123" s="11"/>
      <c r="BN123" s="11"/>
      <c r="BO123" s="11"/>
      <c r="BP123" s="11"/>
      <c r="BQ123" s="11"/>
      <c r="BR123" s="11"/>
      <c r="BS123" s="11"/>
    </row>
    <row r="124" spans="1:71" ht="12.75" customHeight="1">
      <c r="A124" s="18"/>
      <c r="B124" s="18"/>
      <c r="C124" s="136"/>
      <c r="D124" s="625"/>
      <c r="E124" s="133"/>
      <c r="F124" s="133"/>
      <c r="G124" s="137">
        <f t="shared" ref="G124:G139" si="21">G123+1</f>
        <v>1</v>
      </c>
      <c r="H124" s="25" t="str">
        <f t="array" ref="H124">IF(COUNT(IF($P$5:$P$104=$G124,H$5:H$104,""))=0,"-",COUNT(IF($P$5:$P$104=$G124,H$5:H$104,"")))</f>
        <v>-</v>
      </c>
      <c r="I124" s="25" t="str">
        <f t="array" ref="I124">IF(COUNT(IF($P$5:$P$104=$G124,I$5:I$104,""))=0,"-",COUNT(IF($P$5:$P$104=$G124,I$5:I$104,"")))</f>
        <v>-</v>
      </c>
      <c r="J124" s="25" t="str">
        <f t="array" ref="J124">IF(COUNT(IF($P$5:$P$104=$G124,J$5:J$104,""))=0,"-",COUNT(IF($P$5:$P$104=$G124,J$5:J$104,"")))</f>
        <v>-</v>
      </c>
      <c r="K124" s="25" t="str">
        <f t="array" ref="K124">IF(COUNT(IF($P$5:$P$104=$G124,K$5:K$104,""))=0,"-",COUNT(IF($P$5:$P$104=$G124,K$5:K$104,"")))</f>
        <v>-</v>
      </c>
      <c r="L124" s="25" t="str">
        <f t="array" ref="L124">IF(COUNT(IF($P$5:$P$104=$G124,L$5:L$104,""))=0,"-",COUNT(IF($P$5:$P$104=$G124,L$5:L$104,"")))</f>
        <v>-</v>
      </c>
      <c r="M124" s="25" t="str">
        <f t="array" ref="M124">IF(COUNT(IF($P$5:$P$104=$G124,M$5:M$104,""))=0,"-",COUNT(IF($P$5:$P$104=$G124,M$5:M$104,"")))</f>
        <v>-</v>
      </c>
      <c r="N124" s="25" t="str">
        <f t="array" ref="N124">IF(COUNT(IF($P$5:$P$104=$G124,N$5:N$104,""))=0,"-",COUNT(IF($P$5:$P$104=$G124,N$5:N$104,"")))</f>
        <v>-</v>
      </c>
      <c r="O124" s="25" t="str">
        <f t="array" ref="O124">IF(COUNT(IF($P$5:$P$104=$G124,O$5:O$104,""))=0,"-",COUNT(IF($P$5:$P$104=$G124,O$5:O$104,"")))</f>
        <v>-</v>
      </c>
      <c r="P124" s="125" t="str">
        <f t="array" ref="P124">IF(H124:O124="-","-",SUM(H124:O124))</f>
        <v>-</v>
      </c>
      <c r="Q124" s="7"/>
      <c r="R124" s="138"/>
      <c r="S124" s="138"/>
      <c r="T124" s="138"/>
      <c r="U124" s="138"/>
      <c r="V124" s="138"/>
      <c r="W124" s="138"/>
      <c r="X124" s="18"/>
      <c r="Y124" s="18"/>
      <c r="Z124" s="18"/>
      <c r="AA124" s="7"/>
      <c r="AB124" s="7"/>
      <c r="AC124" s="7"/>
      <c r="AD124" s="7"/>
      <c r="AE124" s="7"/>
      <c r="AF124" s="7"/>
      <c r="AG124" s="7"/>
      <c r="AH124" s="18"/>
      <c r="AI124" s="18"/>
      <c r="AJ124" s="18"/>
      <c r="AK124" s="18"/>
      <c r="AL124" s="18"/>
      <c r="AM124" s="18"/>
      <c r="AN124" s="18"/>
      <c r="AO124" s="18"/>
      <c r="AP124" s="18"/>
      <c r="AQ124" s="18"/>
      <c r="AR124" s="18"/>
      <c r="AS124" s="18"/>
      <c r="AT124" s="18"/>
      <c r="AU124" s="18"/>
      <c r="AV124" s="18"/>
      <c r="AW124" s="18"/>
      <c r="AX124" s="18"/>
      <c r="AY124" s="18"/>
      <c r="AZ124" s="18"/>
      <c r="BA124" s="18"/>
      <c r="BD124" s="11"/>
      <c r="BE124" s="11"/>
      <c r="BF124" s="11"/>
      <c r="BG124" s="11"/>
      <c r="BH124" s="11"/>
      <c r="BI124" s="11"/>
      <c r="BJ124" s="11"/>
      <c r="BK124" s="11"/>
      <c r="BL124" s="11"/>
      <c r="BM124" s="11"/>
      <c r="BN124" s="11"/>
      <c r="BO124" s="11"/>
      <c r="BP124" s="11"/>
      <c r="BQ124" s="11"/>
      <c r="BR124" s="11"/>
      <c r="BS124" s="11"/>
    </row>
    <row r="125" spans="1:71" ht="12.75" customHeight="1">
      <c r="A125" s="18"/>
      <c r="B125" s="18"/>
      <c r="C125" s="136"/>
      <c r="D125" s="625"/>
      <c r="E125" s="133"/>
      <c r="F125" s="133"/>
      <c r="G125" s="137">
        <f t="shared" si="21"/>
        <v>2</v>
      </c>
      <c r="H125" s="25" t="str">
        <f t="array" ref="H125">IF(COUNT(IF($P$5:$P$104=$G125,H$5:H$104,""))=0,"-",COUNT(IF($P$5:$P$104=$G125,H$5:H$104,"")))</f>
        <v>-</v>
      </c>
      <c r="I125" s="25" t="str">
        <f t="array" ref="I125">IF(COUNT(IF($P$5:$P$104=$G125,I$5:I$104,""))=0,"-",COUNT(IF($P$5:$P$104=$G125,I$5:I$104,"")))</f>
        <v>-</v>
      </c>
      <c r="J125" s="25" t="str">
        <f t="array" ref="J125">IF(COUNT(IF($P$5:$P$104=$G125,J$5:J$104,""))=0,"-",COUNT(IF($P$5:$P$104=$G125,J$5:J$104,"")))</f>
        <v>-</v>
      </c>
      <c r="K125" s="25" t="str">
        <f t="array" ref="K125">IF(COUNT(IF($P$5:$P$104=$G125,K$5:K$104,""))=0,"-",COUNT(IF($P$5:$P$104=$G125,K$5:K$104,"")))</f>
        <v>-</v>
      </c>
      <c r="L125" s="25" t="str">
        <f t="array" ref="L125">IF(COUNT(IF($P$5:$P$104=$G125,L$5:L$104,""))=0,"-",COUNT(IF($P$5:$P$104=$G125,L$5:L$104,"")))</f>
        <v>-</v>
      </c>
      <c r="M125" s="25" t="str">
        <f t="array" ref="M125">IF(COUNT(IF($P$5:$P$104=$G125,M$5:M$104,""))=0,"-",COUNT(IF($P$5:$P$104=$G125,M$5:M$104,"")))</f>
        <v>-</v>
      </c>
      <c r="N125" s="25" t="str">
        <f t="array" ref="N125">IF(COUNT(IF($P$5:$P$104=$G125,N$5:N$104,""))=0,"-",COUNT(IF($P$5:$P$104=$G125,N$5:N$104,"")))</f>
        <v>-</v>
      </c>
      <c r="O125" s="25" t="str">
        <f t="array" ref="O125">IF(COUNT(IF($P$5:$P$104=$G125,O$5:O$104,""))=0,"-",COUNT(IF($P$5:$P$104=$G125,O$5:O$104,"")))</f>
        <v>-</v>
      </c>
      <c r="P125" s="125" t="str">
        <f t="array" ref="P125">IF(H125:O125="-","-",SUM(H125:O125))</f>
        <v>-</v>
      </c>
      <c r="Q125" s="7"/>
      <c r="R125" s="138"/>
      <c r="S125" s="138"/>
      <c r="T125" s="138"/>
      <c r="U125" s="138"/>
      <c r="V125" s="138"/>
      <c r="W125" s="138"/>
      <c r="X125" s="18"/>
      <c r="Y125" s="18"/>
      <c r="Z125" s="18"/>
      <c r="AA125" s="7"/>
      <c r="AB125" s="7"/>
      <c r="AC125" s="7"/>
      <c r="AD125" s="7"/>
      <c r="AE125" s="7"/>
      <c r="AF125" s="7"/>
      <c r="AG125" s="18"/>
      <c r="AH125" s="18"/>
      <c r="AI125" s="18"/>
      <c r="AJ125" s="18"/>
      <c r="AK125" s="18"/>
      <c r="AL125" s="18"/>
      <c r="AM125" s="18"/>
      <c r="AN125" s="18"/>
      <c r="AO125" s="18"/>
      <c r="AP125" s="18"/>
      <c r="AQ125" s="18"/>
      <c r="AR125" s="18"/>
      <c r="AS125" s="18"/>
      <c r="AT125" s="18"/>
      <c r="AU125" s="18"/>
      <c r="AV125" s="18"/>
      <c r="AW125" s="18"/>
      <c r="AX125" s="18"/>
      <c r="AY125" s="18"/>
      <c r="AZ125" s="18"/>
      <c r="BA125" s="18"/>
      <c r="BD125" s="11"/>
      <c r="BE125" s="11"/>
      <c r="BF125" s="11"/>
      <c r="BG125" s="11"/>
      <c r="BH125" s="11"/>
      <c r="BI125" s="11"/>
      <c r="BJ125" s="11"/>
      <c r="BK125" s="11"/>
      <c r="BL125" s="11"/>
      <c r="BM125" s="11"/>
      <c r="BN125" s="11"/>
      <c r="BO125" s="11"/>
      <c r="BP125" s="11"/>
      <c r="BQ125" s="11"/>
      <c r="BR125" s="11"/>
      <c r="BS125" s="11"/>
    </row>
    <row r="126" spans="1:71" ht="12.75" customHeight="1">
      <c r="A126" s="18"/>
      <c r="B126" s="18"/>
      <c r="C126" s="117"/>
      <c r="E126" s="133"/>
      <c r="F126" s="133"/>
      <c r="G126" s="137">
        <f t="shared" si="21"/>
        <v>3</v>
      </c>
      <c r="H126" s="25">
        <f t="array" ref="H126">IF(COUNT(IF($P$5:$P$104=$G126,H$5:H$104,""))=0,"-",COUNT(IF($P$5:$P$104=$G126,H$5:H$104,"")))</f>
        <v>3</v>
      </c>
      <c r="I126" s="25">
        <f t="array" ref="I126">IF(COUNT(IF($P$5:$P$104=$G126,I$5:I$104,""))=0,"-",COUNT(IF($P$5:$P$104=$G126,I$5:I$104,"")))</f>
        <v>3</v>
      </c>
      <c r="J126" s="25">
        <f t="array" ref="J126">IF(COUNT(IF($P$5:$P$104=$G126,J$5:J$104,""))=0,"-",COUNT(IF($P$5:$P$104=$G126,J$5:J$104,"")))</f>
        <v>3</v>
      </c>
      <c r="K126" s="25">
        <f t="array" ref="K126">IF(COUNT(IF($P$5:$P$104=$G126,K$5:K$104,""))=0,"-",COUNT(IF($P$5:$P$104=$G126,K$5:K$104,"")))</f>
        <v>3</v>
      </c>
      <c r="L126" s="25">
        <f t="array" ref="L126">IF(COUNT(IF($P$5:$P$104=$G126,L$5:L$104,""))=0,"-",COUNT(IF($P$5:$P$104=$G126,L$5:L$104,"")))</f>
        <v>3</v>
      </c>
      <c r="M126" s="25">
        <f t="array" ref="M126">IF(COUNT(IF($P$5:$P$104=$G126,M$5:M$104,""))=0,"-",COUNT(IF($P$5:$P$104=$G126,M$5:M$104,"")))</f>
        <v>3</v>
      </c>
      <c r="N126" s="25">
        <f t="array" ref="N126">IF(COUNT(IF($P$5:$P$104=$G126,N$5:N$104,""))=0,"-",COUNT(IF($P$5:$P$104=$G126,N$5:N$104,"")))</f>
        <v>3</v>
      </c>
      <c r="O126" s="25">
        <f t="array" ref="O126">IF(COUNT(IF($P$5:$P$104=$G126,O$5:O$104,""))=0,"-",COUNT(IF($P$5:$P$104=$G126,O$5:O$104,"")))</f>
        <v>3</v>
      </c>
      <c r="P126" s="125">
        <f t="array" ref="P126">IF(H126:O126="-","-",SUM(H126:O126))</f>
        <v>24</v>
      </c>
      <c r="Q126" s="7"/>
      <c r="R126" s="138"/>
      <c r="S126" s="138"/>
      <c r="T126" s="138"/>
      <c r="U126" s="138"/>
      <c r="V126" s="138"/>
      <c r="W126" s="138"/>
      <c r="X126" s="18"/>
      <c r="Y126" s="18"/>
      <c r="Z126" s="18"/>
      <c r="AA126" s="7"/>
      <c r="AB126" s="7"/>
      <c r="AC126" s="7"/>
      <c r="AD126" s="7"/>
      <c r="AE126" s="7"/>
      <c r="AF126" s="7"/>
      <c r="AG126" s="18"/>
      <c r="AH126" s="18"/>
      <c r="AI126" s="18"/>
      <c r="AJ126" s="18"/>
      <c r="AK126" s="18"/>
      <c r="AL126" s="18"/>
      <c r="AM126" s="18"/>
      <c r="AN126" s="18"/>
      <c r="AO126" s="18"/>
      <c r="AP126" s="18"/>
      <c r="AQ126" s="18"/>
      <c r="AR126" s="18"/>
      <c r="AS126" s="18"/>
      <c r="AT126" s="18"/>
      <c r="AU126" s="18"/>
      <c r="AV126" s="18"/>
      <c r="AW126" s="18"/>
      <c r="AX126" s="18"/>
      <c r="AY126" s="18"/>
      <c r="AZ126" s="18"/>
      <c r="BA126" s="18"/>
      <c r="BD126" s="11"/>
      <c r="BE126" s="11"/>
      <c r="BF126" s="11"/>
      <c r="BG126" s="11"/>
      <c r="BH126" s="11"/>
      <c r="BI126" s="11"/>
      <c r="BJ126" s="11"/>
      <c r="BK126" s="11"/>
      <c r="BL126" s="11"/>
      <c r="BM126" s="11"/>
      <c r="BN126" s="11"/>
      <c r="BO126" s="11"/>
      <c r="BP126" s="11"/>
      <c r="BQ126" s="11"/>
      <c r="BR126" s="11"/>
      <c r="BS126" s="11"/>
    </row>
    <row r="127" spans="1:71" ht="12.75" customHeight="1">
      <c r="A127" s="18"/>
      <c r="B127" s="18"/>
      <c r="C127" s="117"/>
      <c r="E127" s="133"/>
      <c r="F127" s="133"/>
      <c r="G127" s="137">
        <f t="shared" si="21"/>
        <v>4</v>
      </c>
      <c r="H127" s="25">
        <f t="array" ref="H127">IF(COUNT(IF($P$5:$P$104=$G127,H$5:H$104,""))=0,"-",COUNT(IF($P$5:$P$104=$G127,H$5:H$104,"")))</f>
        <v>8</v>
      </c>
      <c r="I127" s="25">
        <f t="array" ref="I127">IF(COUNT(IF($P$5:$P$104=$G127,I$5:I$104,""))=0,"-",COUNT(IF($P$5:$P$104=$G127,I$5:I$104,"")))</f>
        <v>8</v>
      </c>
      <c r="J127" s="25">
        <f t="array" ref="J127">IF(COUNT(IF($P$5:$P$104=$G127,J$5:J$104,""))=0,"-",COUNT(IF($P$5:$P$104=$G127,J$5:J$104,"")))</f>
        <v>8</v>
      </c>
      <c r="K127" s="25">
        <f t="array" ref="K127">IF(COUNT(IF($P$5:$P$104=$G127,K$5:K$104,""))=0,"-",COUNT(IF($P$5:$P$104=$G127,K$5:K$104,"")))</f>
        <v>8</v>
      </c>
      <c r="L127" s="25">
        <f t="array" ref="L127">IF(COUNT(IF($P$5:$P$104=$G127,L$5:L$104,""))=0,"-",COUNT(IF($P$5:$P$104=$G127,L$5:L$104,"")))</f>
        <v>8</v>
      </c>
      <c r="M127" s="25">
        <f t="array" ref="M127">IF(COUNT(IF($P$5:$P$104=$G127,M$5:M$104,""))=0,"-",COUNT(IF($P$5:$P$104=$G127,M$5:M$104,"")))</f>
        <v>8</v>
      </c>
      <c r="N127" s="25">
        <f t="array" ref="N127">IF(COUNT(IF($P$5:$P$104=$G127,N$5:N$104,""))=0,"-",COUNT(IF($P$5:$P$104=$G127,N$5:N$104,"")))</f>
        <v>8</v>
      </c>
      <c r="O127" s="25">
        <f t="array" ref="O127">IF(COUNT(IF($P$5:$P$104=$G127,O$5:O$104,""))=0,"-",COUNT(IF($P$5:$P$104=$G127,O$5:O$104,"")))</f>
        <v>8</v>
      </c>
      <c r="P127" s="125">
        <f t="array" ref="P127">IF(H127:O127="-","-",SUM(H127:O127))</f>
        <v>64</v>
      </c>
      <c r="Q127" s="7"/>
      <c r="R127" s="138"/>
      <c r="S127" s="138"/>
      <c r="T127" s="138"/>
      <c r="U127" s="138"/>
      <c r="V127" s="138"/>
      <c r="W127" s="138"/>
      <c r="X127" s="18"/>
      <c r="Y127" s="18"/>
      <c r="Z127" s="18"/>
      <c r="AA127" s="7"/>
      <c r="AB127" s="7"/>
      <c r="AC127" s="7"/>
      <c r="AD127" s="7"/>
      <c r="AE127" s="7"/>
      <c r="AF127" s="7"/>
      <c r="AG127" s="18"/>
      <c r="AH127" s="18"/>
      <c r="AI127" s="18"/>
      <c r="AJ127" s="18"/>
      <c r="AK127" s="18"/>
      <c r="AL127" s="18"/>
      <c r="AM127" s="18"/>
      <c r="AN127" s="18"/>
      <c r="AO127" s="18"/>
      <c r="AP127" s="18"/>
      <c r="AQ127" s="18"/>
      <c r="AR127" s="18"/>
      <c r="AS127" s="18"/>
      <c r="AT127" s="18"/>
      <c r="AU127" s="18"/>
      <c r="AV127" s="18"/>
      <c r="AW127" s="18"/>
      <c r="AX127" s="18"/>
      <c r="AY127" s="18"/>
      <c r="AZ127" s="18"/>
      <c r="BA127" s="18"/>
      <c r="BD127" s="11"/>
      <c r="BE127" s="11"/>
      <c r="BF127" s="11"/>
      <c r="BG127" s="11"/>
      <c r="BH127" s="11"/>
      <c r="BI127" s="11"/>
      <c r="BJ127" s="11"/>
      <c r="BK127" s="11"/>
      <c r="BL127" s="11"/>
      <c r="BM127" s="11"/>
      <c r="BN127" s="11"/>
      <c r="BO127" s="11"/>
      <c r="BP127" s="11"/>
      <c r="BQ127" s="11"/>
      <c r="BR127" s="11"/>
      <c r="BS127" s="11"/>
    </row>
    <row r="128" spans="1:71" ht="12.75" customHeight="1">
      <c r="A128" s="18"/>
      <c r="B128" s="18"/>
      <c r="C128" s="117"/>
      <c r="E128" s="133"/>
      <c r="F128" s="133"/>
      <c r="G128" s="137">
        <f t="shared" si="21"/>
        <v>5</v>
      </c>
      <c r="H128" s="25">
        <f t="array" ref="H128">IF(COUNT(IF($P$5:$P$104=$G128,H$5:H$104,""))=0,"-",COUNT(IF($P$5:$P$104=$G128,H$5:H$104,"")))</f>
        <v>9</v>
      </c>
      <c r="I128" s="25">
        <f t="array" ref="I128">IF(COUNT(IF($P$5:$P$104=$G128,I$5:I$104,""))=0,"-",COUNT(IF($P$5:$P$104=$G128,I$5:I$104,"")))</f>
        <v>9</v>
      </c>
      <c r="J128" s="25">
        <f t="array" ref="J128">IF(COUNT(IF($P$5:$P$104=$G128,J$5:J$104,""))=0,"-",COUNT(IF($P$5:$P$104=$G128,J$5:J$104,"")))</f>
        <v>9</v>
      </c>
      <c r="K128" s="25">
        <f t="array" ref="K128">IF(COUNT(IF($P$5:$P$104=$G128,K$5:K$104,""))=0,"-",COUNT(IF($P$5:$P$104=$G128,K$5:K$104,"")))</f>
        <v>9</v>
      </c>
      <c r="L128" s="25">
        <f t="array" ref="L128">IF(COUNT(IF($P$5:$P$104=$G128,L$5:L$104,""))=0,"-",COUNT(IF($P$5:$P$104=$G128,L$5:L$104,"")))</f>
        <v>9</v>
      </c>
      <c r="M128" s="25">
        <f t="array" ref="M128">IF(COUNT(IF($P$5:$P$104=$G128,M$5:M$104,""))=0,"-",COUNT(IF($P$5:$P$104=$G128,M$5:M$104,"")))</f>
        <v>9</v>
      </c>
      <c r="N128" s="25">
        <f t="array" ref="N128">IF(COUNT(IF($P$5:$P$104=$G128,N$5:N$104,""))=0,"-",COUNT(IF($P$5:$P$104=$G128,N$5:N$104,"")))</f>
        <v>9</v>
      </c>
      <c r="O128" s="25">
        <f t="array" ref="O128">IF(COUNT(IF($P$5:$P$104=$G128,O$5:O$104,""))=0,"-",COUNT(IF($P$5:$P$104=$G128,O$5:O$104,"")))</f>
        <v>9</v>
      </c>
      <c r="P128" s="125">
        <f t="array" ref="P128">IF(H128:O128="-","-",SUM(H128:O128))</f>
        <v>72</v>
      </c>
      <c r="Q128" s="7"/>
      <c r="R128" s="138"/>
      <c r="S128" s="138"/>
      <c r="T128" s="138"/>
      <c r="U128" s="138"/>
      <c r="V128" s="138"/>
      <c r="W128" s="138"/>
      <c r="X128" s="18"/>
      <c r="Y128" s="18"/>
      <c r="Z128" s="18"/>
      <c r="AA128" s="7"/>
      <c r="AB128" s="7"/>
      <c r="AC128" s="7"/>
      <c r="AD128" s="7"/>
      <c r="AE128" s="7"/>
      <c r="AF128" s="7"/>
      <c r="AG128" s="18"/>
      <c r="AH128" s="18"/>
      <c r="AI128" s="18"/>
      <c r="AJ128" s="18"/>
      <c r="AK128" s="18"/>
      <c r="AL128" s="18"/>
      <c r="AM128" s="18"/>
      <c r="AN128" s="18"/>
      <c r="AO128" s="18"/>
      <c r="AP128" s="18"/>
      <c r="AQ128" s="18"/>
      <c r="AR128" s="18"/>
      <c r="AS128" s="18"/>
      <c r="AT128" s="18"/>
      <c r="AU128" s="18"/>
      <c r="AV128" s="18"/>
      <c r="AW128" s="18"/>
      <c r="AX128" s="18"/>
      <c r="AY128" s="18"/>
      <c r="AZ128" s="18"/>
      <c r="BA128" s="18"/>
      <c r="BD128" s="11"/>
      <c r="BE128" s="11"/>
      <c r="BF128" s="11"/>
      <c r="BG128" s="11"/>
      <c r="BH128" s="11"/>
      <c r="BI128" s="11"/>
      <c r="BJ128" s="11"/>
      <c r="BK128" s="11"/>
      <c r="BL128" s="11"/>
      <c r="BM128" s="11"/>
      <c r="BN128" s="11"/>
      <c r="BO128" s="11"/>
      <c r="BP128" s="11"/>
      <c r="BQ128" s="11"/>
      <c r="BR128" s="11"/>
      <c r="BS128" s="11"/>
    </row>
    <row r="129" spans="1:71" ht="12.75" customHeight="1">
      <c r="A129" s="18"/>
      <c r="B129" s="18"/>
      <c r="C129" s="117"/>
      <c r="E129" s="133"/>
      <c r="F129" s="133"/>
      <c r="G129" s="137">
        <f t="shared" si="21"/>
        <v>6</v>
      </c>
      <c r="H129" s="25">
        <f t="array" ref="H129">IF(COUNT(IF($P$5:$P$104=$G129,H$5:H$104,""))=0,"-",COUNT(IF($P$5:$P$104=$G129,H$5:H$104,"")))</f>
        <v>24</v>
      </c>
      <c r="I129" s="25">
        <f t="array" ref="I129">IF(COUNT(IF($P$5:$P$104=$G129,I$5:I$104,""))=0,"-",COUNT(IF($P$5:$P$104=$G129,I$5:I$104,"")))</f>
        <v>24</v>
      </c>
      <c r="J129" s="25">
        <f t="array" ref="J129">IF(COUNT(IF($P$5:$P$104=$G129,J$5:J$104,""))=0,"-",COUNT(IF($P$5:$P$104=$G129,J$5:J$104,"")))</f>
        <v>24</v>
      </c>
      <c r="K129" s="25">
        <f t="array" ref="K129">IF(COUNT(IF($P$5:$P$104=$G129,K$5:K$104,""))=0,"-",COUNT(IF($P$5:$P$104=$G129,K$5:K$104,"")))</f>
        <v>24</v>
      </c>
      <c r="L129" s="25">
        <f t="array" ref="L129">IF(COUNT(IF($P$5:$P$104=$G129,L$5:L$104,""))=0,"-",COUNT(IF($P$5:$P$104=$G129,L$5:L$104,"")))</f>
        <v>24</v>
      </c>
      <c r="M129" s="25">
        <f t="array" ref="M129">IF(COUNT(IF($P$5:$P$104=$G129,M$5:M$104,""))=0,"-",COUNT(IF($P$5:$P$104=$G129,M$5:M$104,"")))</f>
        <v>24</v>
      </c>
      <c r="N129" s="25">
        <f t="array" ref="N129">IF(COUNT(IF($P$5:$P$104=$G129,N$5:N$104,""))=0,"-",COUNT(IF($P$5:$P$104=$G129,N$5:N$104,"")))</f>
        <v>24</v>
      </c>
      <c r="O129" s="25">
        <f t="array" ref="O129">IF(COUNT(IF($P$5:$P$104=$G129,O$5:O$104,""))=0,"-",COUNT(IF($P$5:$P$104=$G129,O$5:O$104,"")))</f>
        <v>24</v>
      </c>
      <c r="P129" s="125">
        <f t="array" ref="P129">IF(H129:O129="-","-",SUM(H129:O129))</f>
        <v>192</v>
      </c>
      <c r="Q129" s="7"/>
      <c r="R129" s="138"/>
      <c r="S129" s="138"/>
      <c r="T129" s="138"/>
      <c r="U129" s="138"/>
      <c r="V129" s="138"/>
      <c r="W129" s="138"/>
      <c r="X129" s="18"/>
      <c r="Y129" s="18"/>
      <c r="Z129" s="18"/>
      <c r="AA129" s="7"/>
      <c r="AB129" s="7"/>
      <c r="AC129" s="7"/>
      <c r="AD129" s="7"/>
      <c r="AE129" s="7"/>
      <c r="AF129" s="7"/>
      <c r="AG129" s="18"/>
      <c r="AH129" s="18"/>
      <c r="AI129" s="18"/>
      <c r="AJ129" s="18"/>
      <c r="AK129" s="18"/>
      <c r="AL129" s="18"/>
      <c r="AM129" s="18"/>
      <c r="AN129" s="18"/>
      <c r="AO129" s="18"/>
      <c r="AP129" s="18"/>
      <c r="AQ129" s="18"/>
      <c r="AR129" s="18"/>
      <c r="AS129" s="18"/>
      <c r="AT129" s="18"/>
      <c r="AU129" s="18"/>
      <c r="AV129" s="18"/>
      <c r="AW129" s="18"/>
      <c r="AX129" s="18"/>
      <c r="AY129" s="18"/>
      <c r="AZ129" s="18"/>
      <c r="BA129" s="18"/>
      <c r="BD129" s="11"/>
      <c r="BE129" s="11"/>
      <c r="BF129" s="11"/>
      <c r="BG129" s="11"/>
      <c r="BH129" s="11"/>
      <c r="BI129" s="11"/>
      <c r="BJ129" s="11"/>
      <c r="BK129" s="11"/>
      <c r="BL129" s="11"/>
      <c r="BM129" s="11"/>
      <c r="BN129" s="11"/>
      <c r="BO129" s="11"/>
      <c r="BP129" s="11"/>
      <c r="BQ129" s="11"/>
      <c r="BR129" s="11"/>
      <c r="BS129" s="11"/>
    </row>
    <row r="130" spans="1:71" ht="12.75" customHeight="1">
      <c r="A130" s="18"/>
      <c r="B130" s="18"/>
      <c r="C130" s="117"/>
      <c r="E130" s="133"/>
      <c r="F130" s="133"/>
      <c r="G130" s="137">
        <f t="shared" si="21"/>
        <v>7</v>
      </c>
      <c r="H130" s="25">
        <f t="array" ref="H130">IF(COUNT(IF($P$5:$P$104=$G130,H$5:H$104,""))=0,"-",COUNT(IF($P$5:$P$104=$G130,H$5:H$104,"")))</f>
        <v>14</v>
      </c>
      <c r="I130" s="25">
        <f t="array" ref="I130">IF(COUNT(IF($P$5:$P$104=$G130,I$5:I$104,""))=0,"-",COUNT(IF($P$5:$P$104=$G130,I$5:I$104,"")))</f>
        <v>14</v>
      </c>
      <c r="J130" s="25">
        <f t="array" ref="J130">IF(COUNT(IF($P$5:$P$104=$G130,J$5:J$104,""))=0,"-",COUNT(IF($P$5:$P$104=$G130,J$5:J$104,"")))</f>
        <v>14</v>
      </c>
      <c r="K130" s="25">
        <f t="array" ref="K130">IF(COUNT(IF($P$5:$P$104=$G130,K$5:K$104,""))=0,"-",COUNT(IF($P$5:$P$104=$G130,K$5:K$104,"")))</f>
        <v>14</v>
      </c>
      <c r="L130" s="25">
        <f t="array" ref="L130">IF(COUNT(IF($P$5:$P$104=$G130,L$5:L$104,""))=0,"-",COUNT(IF($P$5:$P$104=$G130,L$5:L$104,"")))</f>
        <v>14</v>
      </c>
      <c r="M130" s="25">
        <f t="array" ref="M130">IF(COUNT(IF($P$5:$P$104=$G130,M$5:M$104,""))=0,"-",COUNT(IF($P$5:$P$104=$G130,M$5:M$104,"")))</f>
        <v>14</v>
      </c>
      <c r="N130" s="25">
        <f t="array" ref="N130">IF(COUNT(IF($P$5:$P$104=$G130,N$5:N$104,""))=0,"-",COUNT(IF($P$5:$P$104=$G130,N$5:N$104,"")))</f>
        <v>14</v>
      </c>
      <c r="O130" s="25">
        <f t="array" ref="O130">IF(COUNT(IF($P$5:$P$104=$G130,O$5:O$104,""))=0,"-",COUNT(IF($P$5:$P$104=$G130,O$5:O$104,"")))</f>
        <v>14</v>
      </c>
      <c r="P130" s="125">
        <f t="array" ref="P130">IF(H130:O130="-","-",SUM(H130:O130))</f>
        <v>112</v>
      </c>
      <c r="Q130" s="7"/>
      <c r="R130" s="138"/>
      <c r="S130" s="138"/>
      <c r="T130" s="138"/>
      <c r="U130" s="138"/>
      <c r="V130" s="138"/>
      <c r="W130" s="138"/>
      <c r="X130" s="18"/>
      <c r="Y130" s="18"/>
      <c r="Z130" s="18"/>
      <c r="AA130" s="7"/>
      <c r="AB130" s="7"/>
      <c r="AC130" s="7"/>
      <c r="AD130" s="7"/>
      <c r="AE130" s="7"/>
      <c r="AF130" s="7"/>
      <c r="AG130" s="18"/>
      <c r="AH130" s="18"/>
      <c r="AI130" s="18"/>
      <c r="AJ130" s="18"/>
      <c r="AK130" s="18"/>
      <c r="AL130" s="18"/>
      <c r="AM130" s="18"/>
      <c r="AN130" s="18"/>
      <c r="AO130" s="18"/>
      <c r="AP130" s="18"/>
      <c r="AQ130" s="18"/>
      <c r="AR130" s="18"/>
      <c r="AS130" s="18"/>
      <c r="AT130" s="18"/>
      <c r="AU130" s="18"/>
      <c r="AV130" s="18"/>
      <c r="AW130" s="18"/>
      <c r="AX130" s="18"/>
      <c r="AY130" s="18"/>
      <c r="AZ130" s="18"/>
      <c r="BA130" s="18"/>
      <c r="BD130" s="11"/>
      <c r="BE130" s="11"/>
      <c r="BF130" s="11"/>
      <c r="BG130" s="11"/>
      <c r="BH130" s="11"/>
      <c r="BI130" s="11"/>
      <c r="BJ130" s="11"/>
      <c r="BK130" s="11"/>
      <c r="BL130" s="11"/>
      <c r="BM130" s="11"/>
      <c r="BN130" s="11"/>
      <c r="BO130" s="11"/>
      <c r="BP130" s="11"/>
      <c r="BQ130" s="11"/>
      <c r="BR130" s="11"/>
      <c r="BS130" s="11"/>
    </row>
    <row r="131" spans="1:71" ht="12.75" customHeight="1">
      <c r="A131" s="18"/>
      <c r="B131" s="18"/>
      <c r="C131" s="117"/>
      <c r="E131" s="133"/>
      <c r="F131" s="133"/>
      <c r="G131" s="137">
        <f t="shared" si="21"/>
        <v>8</v>
      </c>
      <c r="H131" s="25">
        <f t="array" ref="H131">IF(COUNT(IF($P$5:$P$104=$G131,H$5:H$104,""))=0,"-",COUNT(IF($P$5:$P$104=$G131,H$5:H$104,"")))</f>
        <v>15</v>
      </c>
      <c r="I131" s="25">
        <f t="array" ref="I131">IF(COUNT(IF($P$5:$P$104=$G131,I$5:I$104,""))=0,"-",COUNT(IF($P$5:$P$104=$G131,I$5:I$104,"")))</f>
        <v>15</v>
      </c>
      <c r="J131" s="25">
        <f t="array" ref="J131">IF(COUNT(IF($P$5:$P$104=$G131,J$5:J$104,""))=0,"-",COUNT(IF($P$5:$P$104=$G131,J$5:J$104,"")))</f>
        <v>15</v>
      </c>
      <c r="K131" s="25">
        <f t="array" ref="K131">IF(COUNT(IF($P$5:$P$104=$G131,K$5:K$104,""))=0,"-",COUNT(IF($P$5:$P$104=$G131,K$5:K$104,"")))</f>
        <v>15</v>
      </c>
      <c r="L131" s="25">
        <f t="array" ref="L131">IF(COUNT(IF($P$5:$P$104=$G131,L$5:L$104,""))=0,"-",COUNT(IF($P$5:$P$104=$G131,L$5:L$104,"")))</f>
        <v>15</v>
      </c>
      <c r="M131" s="25">
        <f t="array" ref="M131">IF(COUNT(IF($P$5:$P$104=$G131,M$5:M$104,""))=0,"-",COUNT(IF($P$5:$P$104=$G131,M$5:M$104,"")))</f>
        <v>15</v>
      </c>
      <c r="N131" s="25">
        <f t="array" ref="N131">IF(COUNT(IF($P$5:$P$104=$G131,N$5:N$104,""))=0,"-",COUNT(IF($P$5:$P$104=$G131,N$5:N$104,"")))</f>
        <v>15</v>
      </c>
      <c r="O131" s="25">
        <f t="array" ref="O131">IF(COUNT(IF($P$5:$P$104=$G131,O$5:O$104,""))=0,"-",COUNT(IF($P$5:$P$104=$G131,O$5:O$104,"")))</f>
        <v>15</v>
      </c>
      <c r="P131" s="125">
        <f t="array" ref="P131">IF(H131:O131="-","-",SUM(H131:O131))</f>
        <v>120</v>
      </c>
      <c r="Q131" s="7"/>
      <c r="R131" s="138"/>
      <c r="S131" s="138"/>
      <c r="T131" s="138"/>
      <c r="U131" s="138"/>
      <c r="V131" s="138"/>
      <c r="W131" s="138"/>
      <c r="X131" s="18"/>
      <c r="Y131" s="18"/>
      <c r="Z131" s="18"/>
      <c r="AA131" s="7"/>
      <c r="AB131" s="7"/>
      <c r="AC131" s="7"/>
      <c r="AD131" s="7"/>
      <c r="AE131" s="7"/>
      <c r="AF131" s="7"/>
      <c r="AG131" s="18"/>
      <c r="AH131" s="18"/>
      <c r="AI131" s="18"/>
      <c r="AJ131" s="18"/>
      <c r="AK131" s="18"/>
      <c r="AL131" s="18"/>
      <c r="AM131" s="18"/>
      <c r="AN131" s="18"/>
      <c r="AO131" s="18"/>
      <c r="AP131" s="18"/>
      <c r="AQ131" s="18"/>
      <c r="AR131" s="18"/>
      <c r="AS131" s="18"/>
      <c r="AT131" s="18"/>
      <c r="AU131" s="18"/>
      <c r="AV131" s="18"/>
      <c r="AW131" s="18"/>
      <c r="AX131" s="18"/>
      <c r="AY131" s="18"/>
      <c r="AZ131" s="18"/>
      <c r="BA131" s="18"/>
      <c r="BD131" s="11"/>
      <c r="BE131" s="11"/>
      <c r="BF131" s="11"/>
      <c r="BG131" s="11"/>
      <c r="BH131" s="11"/>
      <c r="BI131" s="11"/>
      <c r="BJ131" s="11"/>
      <c r="BK131" s="11"/>
      <c r="BL131" s="11"/>
      <c r="BM131" s="11"/>
      <c r="BN131" s="11"/>
      <c r="BO131" s="11"/>
      <c r="BP131" s="11"/>
      <c r="BQ131" s="11"/>
      <c r="BR131" s="11"/>
      <c r="BS131" s="11"/>
    </row>
    <row r="132" spans="1:71" ht="12.75" customHeight="1">
      <c r="A132" s="18"/>
      <c r="B132" s="18"/>
      <c r="C132" s="117"/>
      <c r="E132" s="133"/>
      <c r="F132" s="133"/>
      <c r="G132" s="137">
        <f t="shared" si="21"/>
        <v>9</v>
      </c>
      <c r="H132" s="25">
        <f t="array" ref="H132">IF(COUNT(IF($P$5:$P$104=$G132,H$5:H$104,""))=0,"-",COUNT(IF($P$5:$P$104=$G132,H$5:H$104,"")))</f>
        <v>10</v>
      </c>
      <c r="I132" s="25">
        <f t="array" ref="I132">IF(COUNT(IF($P$5:$P$104=$G132,I$5:I$104,""))=0,"-",COUNT(IF($P$5:$P$104=$G132,I$5:I$104,"")))</f>
        <v>11</v>
      </c>
      <c r="J132" s="25">
        <f t="array" ref="J132">IF(COUNT(IF($P$5:$P$104=$G132,J$5:J$104,""))=0,"-",COUNT(IF($P$5:$P$104=$G132,J$5:J$104,"")))</f>
        <v>11</v>
      </c>
      <c r="K132" s="25">
        <f t="array" ref="K132">IF(COUNT(IF($P$5:$P$104=$G132,K$5:K$104,""))=0,"-",COUNT(IF($P$5:$P$104=$G132,K$5:K$104,"")))</f>
        <v>11</v>
      </c>
      <c r="L132" s="25">
        <f t="array" ref="L132">IF(COUNT(IF($P$5:$P$104=$G132,L$5:L$104,""))=0,"-",COUNT(IF($P$5:$P$104=$G132,L$5:L$104,"")))</f>
        <v>11</v>
      </c>
      <c r="M132" s="25">
        <f t="array" ref="M132">IF(COUNT(IF($P$5:$P$104=$G132,M$5:M$104,""))=0,"-",COUNT(IF($P$5:$P$104=$G132,M$5:M$104,"")))</f>
        <v>11</v>
      </c>
      <c r="N132" s="25">
        <f t="array" ref="N132">IF(COUNT(IF($P$5:$P$104=$G132,N$5:N$104,""))=0,"-",COUNT(IF($P$5:$P$104=$G132,N$5:N$104,"")))</f>
        <v>11</v>
      </c>
      <c r="O132" s="25">
        <f t="array" ref="O132">IF(COUNT(IF($P$5:$P$104=$G132,O$5:O$104,""))=0,"-",COUNT(IF($P$5:$P$104=$G132,O$5:O$104,"")))</f>
        <v>11</v>
      </c>
      <c r="P132" s="125">
        <f t="array" ref="P132">IF(H132:O132="-","-",SUM(H132:O132))</f>
        <v>87</v>
      </c>
      <c r="Q132" s="7"/>
      <c r="R132" s="138"/>
      <c r="S132" s="138"/>
      <c r="T132" s="138"/>
      <c r="U132" s="138"/>
      <c r="V132" s="138"/>
      <c r="W132" s="138"/>
      <c r="X132" s="18"/>
      <c r="Y132" s="18"/>
      <c r="Z132" s="18"/>
      <c r="AA132" s="7"/>
      <c r="AB132" s="7"/>
      <c r="AC132" s="7"/>
      <c r="AD132" s="7"/>
      <c r="AE132" s="7"/>
      <c r="AF132" s="7"/>
      <c r="AG132" s="18"/>
      <c r="AH132" s="18"/>
      <c r="AI132" s="18"/>
      <c r="AJ132" s="18"/>
      <c r="AK132" s="18"/>
      <c r="AL132" s="18"/>
      <c r="AM132" s="18"/>
      <c r="AN132" s="18"/>
      <c r="AO132" s="18"/>
      <c r="AP132" s="18"/>
      <c r="AQ132" s="18"/>
      <c r="AR132" s="18"/>
      <c r="AS132" s="18"/>
      <c r="AT132" s="18"/>
      <c r="AU132" s="18"/>
      <c r="AV132" s="18"/>
      <c r="AW132" s="18"/>
      <c r="AX132" s="18"/>
      <c r="AY132" s="18"/>
      <c r="AZ132" s="18"/>
      <c r="BA132" s="18"/>
      <c r="BD132" s="11"/>
      <c r="BE132" s="11"/>
      <c r="BF132" s="11"/>
      <c r="BG132" s="11"/>
      <c r="BH132" s="11"/>
      <c r="BI132" s="11"/>
      <c r="BJ132" s="11"/>
      <c r="BK132" s="11"/>
      <c r="BL132" s="11"/>
      <c r="BM132" s="11"/>
      <c r="BN132" s="11"/>
      <c r="BO132" s="11"/>
      <c r="BP132" s="11"/>
      <c r="BQ132" s="11"/>
      <c r="BR132" s="11"/>
      <c r="BS132" s="11"/>
    </row>
    <row r="133" spans="1:71" ht="12.75" customHeight="1">
      <c r="A133" s="18"/>
      <c r="B133" s="18"/>
      <c r="C133" s="117"/>
      <c r="E133" s="133"/>
      <c r="F133" s="133"/>
      <c r="G133" s="137">
        <f t="shared" si="21"/>
        <v>10</v>
      </c>
      <c r="H133" s="25">
        <f t="array" ref="H133">IF(COUNT(IF($P$5:$P$104=$G133,H$5:H$104,""))=0,"-",COUNT(IF($P$5:$P$104=$G133,H$5:H$104,"")))</f>
        <v>6</v>
      </c>
      <c r="I133" s="25">
        <f t="array" ref="I133">IF(COUNT(IF($P$5:$P$104=$G133,I$5:I$104,""))=0,"-",COUNT(IF($P$5:$P$104=$G133,I$5:I$104,"")))</f>
        <v>6</v>
      </c>
      <c r="J133" s="25">
        <f t="array" ref="J133">IF(COUNT(IF($P$5:$P$104=$G133,J$5:J$104,""))=0,"-",COUNT(IF($P$5:$P$104=$G133,J$5:J$104,"")))</f>
        <v>6</v>
      </c>
      <c r="K133" s="25">
        <f t="array" ref="K133">IF(COUNT(IF($P$5:$P$104=$G133,K$5:K$104,""))=0,"-",COUNT(IF($P$5:$P$104=$G133,K$5:K$104,"")))</f>
        <v>6</v>
      </c>
      <c r="L133" s="25">
        <f t="array" ref="L133">IF(COUNT(IF($P$5:$P$104=$G133,L$5:L$104,""))=0,"-",COUNT(IF($P$5:$P$104=$G133,L$5:L$104,"")))</f>
        <v>6</v>
      </c>
      <c r="M133" s="25">
        <f t="array" ref="M133">IF(COUNT(IF($P$5:$P$104=$G133,M$5:M$104,""))=0,"-",COUNT(IF($P$5:$P$104=$G133,M$5:M$104,"")))</f>
        <v>6</v>
      </c>
      <c r="N133" s="25">
        <f t="array" ref="N133">IF(COUNT(IF($P$5:$P$104=$G133,N$5:N$104,""))=0,"-",COUNT(IF($P$5:$P$104=$G133,N$5:N$104,"")))</f>
        <v>6</v>
      </c>
      <c r="O133" s="25">
        <f t="array" ref="O133">IF(COUNT(IF($P$5:$P$104=$G133,O$5:O$104,""))=0,"-",COUNT(IF($P$5:$P$104=$G133,O$5:O$104,"")))</f>
        <v>6</v>
      </c>
      <c r="P133" s="125">
        <f t="array" ref="P133">IF(H133:O133="-","-",SUM(H133:O133))</f>
        <v>48</v>
      </c>
      <c r="Q133" s="7"/>
      <c r="R133" s="129"/>
      <c r="S133" s="129"/>
      <c r="T133" s="129"/>
      <c r="U133" s="129"/>
      <c r="V133" s="129"/>
      <c r="W133" s="139"/>
      <c r="X133" s="18"/>
      <c r="Y133" s="18"/>
      <c r="Z133" s="18"/>
      <c r="AA133" s="7"/>
      <c r="AB133" s="7"/>
      <c r="AC133" s="7"/>
      <c r="AD133" s="7"/>
      <c r="AE133" s="7"/>
      <c r="AF133" s="7"/>
      <c r="AG133" s="18"/>
      <c r="AH133" s="18"/>
      <c r="AI133" s="18"/>
      <c r="AJ133" s="18"/>
      <c r="AK133" s="18"/>
      <c r="AL133" s="18"/>
      <c r="AM133" s="18"/>
      <c r="AN133" s="18"/>
      <c r="AO133" s="18"/>
      <c r="AP133" s="18"/>
      <c r="AQ133" s="18"/>
      <c r="AR133" s="18"/>
      <c r="AS133" s="18"/>
      <c r="AT133" s="18"/>
      <c r="AU133" s="18"/>
      <c r="AV133" s="18"/>
      <c r="AW133" s="18"/>
      <c r="AX133" s="18"/>
      <c r="AY133" s="18"/>
      <c r="AZ133" s="18"/>
      <c r="BA133" s="18"/>
      <c r="BD133" s="11"/>
      <c r="BE133" s="11"/>
      <c r="BF133" s="11"/>
      <c r="BG133" s="11"/>
      <c r="BH133" s="11"/>
      <c r="BI133" s="11"/>
      <c r="BJ133" s="11"/>
      <c r="BK133" s="11"/>
      <c r="BL133" s="11"/>
      <c r="BM133" s="11"/>
      <c r="BN133" s="11"/>
      <c r="BO133" s="11"/>
      <c r="BP133" s="11"/>
      <c r="BQ133" s="11"/>
      <c r="BR133" s="11"/>
      <c r="BS133" s="11"/>
    </row>
    <row r="134" spans="1:71" ht="12.75" customHeight="1">
      <c r="A134" s="18"/>
      <c r="B134" s="18"/>
      <c r="C134" s="117"/>
      <c r="E134" s="133"/>
      <c r="F134" s="133"/>
      <c r="G134" s="137">
        <f t="shared" si="21"/>
        <v>11</v>
      </c>
      <c r="H134" s="25">
        <f t="array" ref="H134">IF(COUNT(IF($P$5:$P$104=$G134,H$5:H$104,""))=0,"-",COUNT(IF($P$5:$P$104=$G134,H$5:H$104,"")))</f>
        <v>5</v>
      </c>
      <c r="I134" s="25">
        <f t="array" ref="I134">IF(COUNT(IF($P$5:$P$104=$G134,I$5:I$104,""))=0,"-",COUNT(IF($P$5:$P$104=$G134,I$5:I$104,"")))</f>
        <v>7</v>
      </c>
      <c r="J134" s="25">
        <f t="array" ref="J134">IF(COUNT(IF($P$5:$P$104=$G134,J$5:J$104,""))=0,"-",COUNT(IF($P$5:$P$104=$G134,J$5:J$104,"")))</f>
        <v>7</v>
      </c>
      <c r="K134" s="25">
        <f t="array" ref="K134">IF(COUNT(IF($P$5:$P$104=$G134,K$5:K$104,""))=0,"-",COUNT(IF($P$5:$P$104=$G134,K$5:K$104,"")))</f>
        <v>7</v>
      </c>
      <c r="L134" s="25">
        <f t="array" ref="L134">IF(COUNT(IF($P$5:$P$104=$G134,L$5:L$104,""))=0,"-",COUNT(IF($P$5:$P$104=$G134,L$5:L$104,"")))</f>
        <v>7</v>
      </c>
      <c r="M134" s="25">
        <f t="array" ref="M134">IF(COUNT(IF($P$5:$P$104=$G134,M$5:M$104,""))=0,"-",COUNT(IF($P$5:$P$104=$G134,M$5:M$104,"")))</f>
        <v>7</v>
      </c>
      <c r="N134" s="25">
        <f t="array" ref="N134">IF(COUNT(IF($P$5:$P$104=$G134,N$5:N$104,""))=0,"-",COUNT(IF($P$5:$P$104=$G134,N$5:N$104,"")))</f>
        <v>7</v>
      </c>
      <c r="O134" s="25">
        <f t="array" ref="O134">IF(COUNT(IF($P$5:$P$104=$G134,O$5:O$104,""))=0,"-",COUNT(IF($P$5:$P$104=$G134,O$5:O$104,"")))</f>
        <v>7</v>
      </c>
      <c r="P134" s="125">
        <f t="array" ref="P134">IF(H134:O134="-","-",SUM(H134:O134))</f>
        <v>54</v>
      </c>
      <c r="Q134" s="7"/>
      <c r="R134" s="138"/>
      <c r="S134" s="138"/>
      <c r="T134" s="138"/>
      <c r="U134" s="138"/>
      <c r="V134" s="138"/>
      <c r="W134" s="138"/>
      <c r="X134" s="18"/>
      <c r="Y134" s="18"/>
      <c r="Z134" s="18"/>
      <c r="AA134" s="18"/>
      <c r="AB134" s="7"/>
      <c r="AC134" s="7"/>
      <c r="AD134" s="7"/>
      <c r="AE134" s="7"/>
      <c r="AF134" s="7"/>
      <c r="AG134" s="18"/>
      <c r="AH134" s="18"/>
      <c r="AI134" s="18"/>
      <c r="AJ134" s="18"/>
      <c r="AK134" s="18"/>
      <c r="AL134" s="18"/>
      <c r="AM134" s="18"/>
      <c r="AN134" s="18"/>
      <c r="AO134" s="18"/>
      <c r="AP134" s="18"/>
      <c r="AQ134" s="18"/>
      <c r="AR134" s="18"/>
      <c r="AS134" s="18"/>
      <c r="AT134" s="18"/>
      <c r="AU134" s="18"/>
      <c r="AV134" s="18"/>
      <c r="AW134" s="18"/>
      <c r="AX134" s="18"/>
      <c r="AY134" s="18"/>
      <c r="AZ134" s="18"/>
      <c r="BA134" s="18"/>
      <c r="BD134" s="11"/>
      <c r="BE134" s="11"/>
      <c r="BF134" s="11"/>
      <c r="BG134" s="11"/>
      <c r="BH134" s="11"/>
      <c r="BI134" s="11"/>
      <c r="BJ134" s="11"/>
      <c r="BK134" s="11"/>
      <c r="BL134" s="11"/>
      <c r="BM134" s="11"/>
      <c r="BN134" s="11"/>
      <c r="BO134" s="11"/>
      <c r="BP134" s="11"/>
      <c r="BQ134" s="11"/>
      <c r="BR134" s="11"/>
      <c r="BS134" s="11"/>
    </row>
    <row r="135" spans="1:71" ht="12.75" customHeight="1">
      <c r="A135" s="18"/>
      <c r="B135" s="18"/>
      <c r="C135" s="136"/>
      <c r="D135" s="625"/>
      <c r="E135" s="133"/>
      <c r="F135" s="133"/>
      <c r="G135" s="137">
        <f t="shared" si="21"/>
        <v>12</v>
      </c>
      <c r="H135" s="25">
        <f t="array" ref="H135">IF(COUNT(IF($P$5:$P$104=$G135,H$5:H$104,""))=0,"-",COUNT(IF($P$5:$P$104=$G135,H$5:H$104,"")))</f>
        <v>1</v>
      </c>
      <c r="I135" s="25">
        <f t="array" ref="I135">IF(COUNT(IF($P$5:$P$104=$G135,I$5:I$104,""))=0,"-",COUNT(IF($P$5:$P$104=$G135,I$5:I$104,"")))</f>
        <v>1</v>
      </c>
      <c r="J135" s="25">
        <f t="array" ref="J135">IF(COUNT(IF($P$5:$P$104=$G135,J$5:J$104,""))=0,"-",COUNT(IF($P$5:$P$104=$G135,J$5:J$104,"")))</f>
        <v>1</v>
      </c>
      <c r="K135" s="25">
        <f t="array" ref="K135">IF(COUNT(IF($P$5:$P$104=$G135,K$5:K$104,""))=0,"-",COUNT(IF($P$5:$P$104=$G135,K$5:K$104,"")))</f>
        <v>1</v>
      </c>
      <c r="L135" s="25">
        <f t="array" ref="L135">IF(COUNT(IF($P$5:$P$104=$G135,L$5:L$104,""))=0,"-",COUNT(IF($P$5:$P$104=$G135,L$5:L$104,"")))</f>
        <v>1</v>
      </c>
      <c r="M135" s="25">
        <f t="array" ref="M135">IF(COUNT(IF($P$5:$P$104=$G135,M$5:M$104,""))=0,"-",COUNT(IF($P$5:$P$104=$G135,M$5:M$104,"")))</f>
        <v>1</v>
      </c>
      <c r="N135" s="25">
        <f t="array" ref="N135">IF(COUNT(IF($P$5:$P$104=$G135,N$5:N$104,""))=0,"-",COUNT(IF($P$5:$P$104=$G135,N$5:N$104,"")))</f>
        <v>1</v>
      </c>
      <c r="O135" s="25">
        <f t="array" ref="O135">IF(COUNT(IF($P$5:$P$104=$G135,O$5:O$104,""))=0,"-",COUNT(IF($P$5:$P$104=$G135,O$5:O$104,"")))</f>
        <v>1</v>
      </c>
      <c r="P135" s="125">
        <f t="array" ref="P135">IF(H135:O135="-","-",SUM(H135:O135))</f>
        <v>8</v>
      </c>
      <c r="Q135" s="7"/>
      <c r="R135" s="138"/>
      <c r="S135" s="138"/>
      <c r="T135" s="138"/>
      <c r="U135" s="138"/>
      <c r="V135" s="138"/>
      <c r="W135" s="138"/>
      <c r="X135" s="18"/>
      <c r="Y135" s="18"/>
      <c r="Z135" s="18"/>
      <c r="AA135" s="18"/>
      <c r="AB135" s="7"/>
      <c r="AC135" s="7"/>
      <c r="AD135" s="7"/>
      <c r="AE135" s="7"/>
      <c r="AF135" s="7"/>
      <c r="AG135" s="18"/>
      <c r="AH135" s="18"/>
      <c r="AI135" s="18"/>
      <c r="AJ135" s="18"/>
      <c r="AK135" s="18"/>
      <c r="AL135" s="18"/>
      <c r="AM135" s="18"/>
      <c r="AN135" s="18"/>
      <c r="AO135" s="18"/>
      <c r="AP135" s="18"/>
      <c r="AQ135" s="18"/>
      <c r="AR135" s="18"/>
      <c r="AS135" s="18"/>
      <c r="AT135" s="18"/>
      <c r="AU135" s="18"/>
      <c r="AV135" s="18"/>
      <c r="AW135" s="18"/>
      <c r="AX135" s="18"/>
      <c r="AY135" s="18"/>
      <c r="AZ135" s="18"/>
      <c r="BA135" s="18"/>
      <c r="BD135" s="11"/>
      <c r="BE135" s="11"/>
      <c r="BF135" s="11"/>
      <c r="BG135" s="11"/>
      <c r="BH135" s="11"/>
      <c r="BI135" s="11"/>
      <c r="BJ135" s="11"/>
      <c r="BK135" s="11"/>
      <c r="BL135" s="11"/>
      <c r="BM135" s="11"/>
      <c r="BN135" s="11"/>
      <c r="BO135" s="11"/>
      <c r="BP135" s="11"/>
      <c r="BQ135" s="11"/>
      <c r="BR135" s="11"/>
      <c r="BS135" s="11"/>
    </row>
    <row r="136" spans="1:71" ht="12.75" customHeight="1">
      <c r="A136" s="18"/>
      <c r="B136" s="18"/>
      <c r="C136" s="136"/>
      <c r="D136" s="625"/>
      <c r="E136" s="133"/>
      <c r="F136" s="133"/>
      <c r="G136" s="137">
        <f t="shared" si="21"/>
        <v>13</v>
      </c>
      <c r="H136" s="25" t="str">
        <f t="array" ref="H136">IF(COUNT(IF($P$5:$P$104=$G136,H$5:H$104,""))=0,"-",COUNT(IF($P$5:$P$104=$G136,H$5:H$104,"")))</f>
        <v>-</v>
      </c>
      <c r="I136" s="25" t="str">
        <f t="array" ref="I136">IF(COUNT(IF($P$5:$P$104=$G136,I$5:I$104,""))=0,"-",COUNT(IF($P$5:$P$104=$G136,I$5:I$104,"")))</f>
        <v>-</v>
      </c>
      <c r="J136" s="25" t="str">
        <f t="array" ref="J136">IF(COUNT(IF($P$5:$P$104=$G136,J$5:J$104,""))=0,"-",COUNT(IF($P$5:$P$104=$G136,J$5:J$104,"")))</f>
        <v>-</v>
      </c>
      <c r="K136" s="25" t="str">
        <f t="array" ref="K136">IF(COUNT(IF($P$5:$P$104=$G136,K$5:K$104,""))=0,"-",COUNT(IF($P$5:$P$104=$G136,K$5:K$104,"")))</f>
        <v>-</v>
      </c>
      <c r="L136" s="25" t="str">
        <f t="array" ref="L136">IF(COUNT(IF($P$5:$P$104=$G136,L$5:L$104,""))=0,"-",COUNT(IF($P$5:$P$104=$G136,L$5:L$104,"")))</f>
        <v>-</v>
      </c>
      <c r="M136" s="25" t="str">
        <f t="array" ref="M136">IF(COUNT(IF($P$5:$P$104=$G136,M$5:M$104,""))=0,"-",COUNT(IF($P$5:$P$104=$G136,M$5:M$104,"")))</f>
        <v>-</v>
      </c>
      <c r="N136" s="25" t="str">
        <f t="array" ref="N136">IF(COUNT(IF($P$5:$P$104=$G136,N$5:N$104,""))=0,"-",COUNT(IF($P$5:$P$104=$G136,N$5:N$104,"")))</f>
        <v>-</v>
      </c>
      <c r="O136" s="25" t="str">
        <f t="array" ref="O136">IF(COUNT(IF($P$5:$P$104=$G136,O$5:O$104,""))=0,"-",COUNT(IF($P$5:$P$104=$G136,O$5:O$104,"")))</f>
        <v>-</v>
      </c>
      <c r="P136" s="125" t="str">
        <f t="array" ref="P136">IF(H136:O136="-","-",SUM(H136:O136))</f>
        <v>-</v>
      </c>
      <c r="Q136" s="7"/>
      <c r="R136" s="138"/>
      <c r="S136" s="138"/>
      <c r="T136" s="138"/>
      <c r="U136" s="138"/>
      <c r="V136" s="138"/>
      <c r="W136" s="138"/>
      <c r="X136" s="18"/>
      <c r="Y136" s="18"/>
      <c r="Z136" s="18"/>
      <c r="AA136" s="18"/>
      <c r="AB136" s="7"/>
      <c r="AC136" s="7"/>
      <c r="AD136" s="7"/>
      <c r="AE136" s="7"/>
      <c r="AF136" s="7"/>
      <c r="AG136" s="18"/>
      <c r="AH136" s="18"/>
      <c r="AI136" s="18"/>
      <c r="AJ136" s="18"/>
      <c r="AK136" s="18"/>
      <c r="AL136" s="18"/>
      <c r="AM136" s="18"/>
      <c r="AN136" s="18"/>
      <c r="AO136" s="18"/>
      <c r="AP136" s="18"/>
      <c r="AQ136" s="18"/>
      <c r="AR136" s="18"/>
      <c r="AS136" s="18"/>
      <c r="AT136" s="18"/>
      <c r="AU136" s="18"/>
      <c r="AV136" s="18"/>
      <c r="AW136" s="18"/>
      <c r="AX136" s="18"/>
      <c r="AY136" s="18"/>
      <c r="AZ136" s="18"/>
      <c r="BA136" s="18"/>
      <c r="BD136" s="11"/>
      <c r="BE136" s="11"/>
      <c r="BF136" s="11"/>
      <c r="BG136" s="11"/>
      <c r="BH136" s="11"/>
      <c r="BI136" s="11"/>
      <c r="BJ136" s="11"/>
      <c r="BK136" s="11"/>
      <c r="BL136" s="11"/>
      <c r="BM136" s="11"/>
      <c r="BN136" s="11"/>
      <c r="BO136" s="11"/>
      <c r="BP136" s="11"/>
      <c r="BQ136" s="11"/>
      <c r="BR136" s="11"/>
      <c r="BS136" s="11"/>
    </row>
    <row r="137" spans="1:71" ht="12.75" customHeight="1">
      <c r="A137" s="18"/>
      <c r="B137" s="18"/>
      <c r="C137" s="136"/>
      <c r="D137" s="625"/>
      <c r="E137" s="133"/>
      <c r="F137" s="133"/>
      <c r="G137" s="137">
        <f t="shared" si="21"/>
        <v>14</v>
      </c>
      <c r="H137" s="25">
        <f t="array" ref="H137">IF(COUNT(IF($P$5:$P$104=$G137,H$5:H$104,""))=0,"-",COUNT(IF($P$5:$P$104=$G137,H$5:H$104,"")))</f>
        <v>1</v>
      </c>
      <c r="I137" s="25">
        <f t="array" ref="I137">IF(COUNT(IF($P$5:$P$104=$G137,I$5:I$104,""))=0,"-",COUNT(IF($P$5:$P$104=$G137,I$5:I$104,"")))</f>
        <v>1</v>
      </c>
      <c r="J137" s="25">
        <f t="array" ref="J137">IF(COUNT(IF($P$5:$P$104=$G137,J$5:J$104,""))=0,"-",COUNT(IF($P$5:$P$104=$G137,J$5:J$104,"")))</f>
        <v>1</v>
      </c>
      <c r="K137" s="25">
        <f t="array" ref="K137">IF(COUNT(IF($P$5:$P$104=$G137,K$5:K$104,""))=0,"-",COUNT(IF($P$5:$P$104=$G137,K$5:K$104,"")))</f>
        <v>1</v>
      </c>
      <c r="L137" s="25">
        <f t="array" ref="L137">IF(COUNT(IF($P$5:$P$104=$G137,L$5:L$104,""))=0,"-",COUNT(IF($P$5:$P$104=$G137,L$5:L$104,"")))</f>
        <v>1</v>
      </c>
      <c r="M137" s="25">
        <f t="array" ref="M137">IF(COUNT(IF($P$5:$P$104=$G137,M$5:M$104,""))=0,"-",COUNT(IF($P$5:$P$104=$G137,M$5:M$104,"")))</f>
        <v>1</v>
      </c>
      <c r="N137" s="25">
        <f t="array" ref="N137">IF(COUNT(IF($P$5:$P$104=$G137,N$5:N$104,""))=0,"-",COUNT(IF($P$5:$P$104=$G137,N$5:N$104,"")))</f>
        <v>1</v>
      </c>
      <c r="O137" s="25">
        <f t="array" ref="O137">IF(COUNT(IF($P$5:$P$104=$G137,O$5:O$104,""))=0,"-",COUNT(IF($P$5:$P$104=$G137,O$5:O$104,"")))</f>
        <v>1</v>
      </c>
      <c r="P137" s="125">
        <f t="array" ref="P137">IF(H137:O137="-","-",SUM(H137:O137))</f>
        <v>8</v>
      </c>
      <c r="Q137" s="7"/>
      <c r="R137" s="138"/>
      <c r="S137" s="138"/>
      <c r="T137" s="138"/>
      <c r="U137" s="138"/>
      <c r="V137" s="138"/>
      <c r="W137" s="138"/>
      <c r="X137" s="18"/>
      <c r="Y137" s="18"/>
      <c r="Z137" s="18"/>
      <c r="AA137" s="18"/>
      <c r="AB137" s="7"/>
      <c r="AC137" s="7"/>
      <c r="AD137" s="7"/>
      <c r="AE137" s="7"/>
      <c r="AF137" s="7"/>
      <c r="AG137" s="18"/>
      <c r="AH137" s="18"/>
      <c r="AI137" s="18"/>
      <c r="AJ137" s="18"/>
      <c r="AK137" s="18"/>
      <c r="AL137" s="18"/>
      <c r="AM137" s="18"/>
      <c r="AN137" s="18"/>
      <c r="AO137" s="18"/>
      <c r="AP137" s="18"/>
      <c r="AQ137" s="18"/>
      <c r="AR137" s="18"/>
      <c r="AS137" s="18"/>
      <c r="AT137" s="18"/>
      <c r="AU137" s="18"/>
      <c r="AV137" s="18"/>
      <c r="AW137" s="18"/>
      <c r="AX137" s="18"/>
      <c r="AY137" s="18"/>
      <c r="AZ137" s="18"/>
      <c r="BA137" s="18"/>
      <c r="BD137" s="11"/>
      <c r="BE137" s="11"/>
      <c r="BF137" s="11"/>
      <c r="BG137" s="11"/>
      <c r="BH137" s="11"/>
      <c r="BI137" s="11"/>
      <c r="BJ137" s="11"/>
      <c r="BK137" s="11"/>
      <c r="BL137" s="11"/>
      <c r="BM137" s="11"/>
      <c r="BN137" s="11"/>
      <c r="BO137" s="11"/>
      <c r="BP137" s="11"/>
      <c r="BQ137" s="11"/>
      <c r="BR137" s="11"/>
      <c r="BS137" s="11"/>
    </row>
    <row r="138" spans="1:71" ht="12.75" customHeight="1">
      <c r="A138" s="18"/>
      <c r="B138" s="18"/>
      <c r="C138" s="136"/>
      <c r="D138" s="625"/>
      <c r="E138" s="133"/>
      <c r="F138" s="133"/>
      <c r="G138" s="137">
        <f t="shared" si="21"/>
        <v>15</v>
      </c>
      <c r="H138" s="25" t="str">
        <f t="array" ref="H138">IF(COUNT(IF($P$5:$P$104=$G138,H$5:H$104,""))=0,"-",COUNT(IF($P$5:$P$104=$G138,H$5:H$104,"")))</f>
        <v>-</v>
      </c>
      <c r="I138" s="25" t="str">
        <f t="array" ref="I138">IF(COUNT(IF($P$5:$P$104=$G138,I$5:I$104,""))=0,"-",COUNT(IF($P$5:$P$104=$G138,I$5:I$104,"")))</f>
        <v>-</v>
      </c>
      <c r="J138" s="25" t="str">
        <f t="array" ref="J138">IF(COUNT(IF($P$5:$P$104=$G138,J$5:J$104,""))=0,"-",COUNT(IF($P$5:$P$104=$G138,J$5:J$104,"")))</f>
        <v>-</v>
      </c>
      <c r="K138" s="25" t="str">
        <f t="array" ref="K138">IF(COUNT(IF($P$5:$P$104=$G138,K$5:K$104,""))=0,"-",COUNT(IF($P$5:$P$104=$G138,K$5:K$104,"")))</f>
        <v>-</v>
      </c>
      <c r="L138" s="25" t="str">
        <f t="array" ref="L138">IF(COUNT(IF($P$5:$P$104=$G138,L$5:L$104,""))=0,"-",COUNT(IF($P$5:$P$104=$G138,L$5:L$104,"")))</f>
        <v>-</v>
      </c>
      <c r="M138" s="25" t="str">
        <f t="array" ref="M138">IF(COUNT(IF($P$5:$P$104=$G138,M$5:M$104,""))=0,"-",COUNT(IF($P$5:$P$104=$G138,M$5:M$104,"")))</f>
        <v>-</v>
      </c>
      <c r="N138" s="25" t="str">
        <f t="array" ref="N138">IF(COUNT(IF($P$5:$P$104=$G138,N$5:N$104,""))=0,"-",COUNT(IF($P$5:$P$104=$G138,N$5:N$104,"")))</f>
        <v>-</v>
      </c>
      <c r="O138" s="25" t="str">
        <f t="array" ref="O138">IF(COUNT(IF($P$5:$P$104=$G138,O$5:O$104,""))=0,"-",COUNT(IF($P$5:$P$104=$G138,O$5:O$104,"")))</f>
        <v>-</v>
      </c>
      <c r="P138" s="125" t="str">
        <f t="array" ref="P138">IF(H138:O138="-","-",SUM(H138:O138))</f>
        <v>-</v>
      </c>
      <c r="Q138" s="7"/>
      <c r="R138" s="138"/>
      <c r="S138" s="138"/>
      <c r="T138" s="138"/>
      <c r="U138" s="138"/>
      <c r="V138" s="138"/>
      <c r="W138" s="138"/>
      <c r="X138" s="18"/>
      <c r="Y138" s="18"/>
      <c r="Z138" s="18"/>
      <c r="AA138" s="18"/>
      <c r="AB138" s="7"/>
      <c r="AC138" s="7"/>
      <c r="AD138" s="7"/>
      <c r="AE138" s="7"/>
      <c r="AF138" s="7"/>
      <c r="AG138" s="18"/>
      <c r="AH138" s="18"/>
      <c r="AI138" s="18"/>
      <c r="AJ138" s="18"/>
      <c r="AK138" s="18"/>
      <c r="AL138" s="18"/>
      <c r="AM138" s="18"/>
      <c r="AN138" s="18"/>
      <c r="AO138" s="18"/>
      <c r="AP138" s="18"/>
      <c r="AQ138" s="18"/>
      <c r="AR138" s="18"/>
      <c r="AS138" s="18"/>
      <c r="AT138" s="18"/>
      <c r="AU138" s="18"/>
      <c r="AV138" s="18"/>
      <c r="AW138" s="18"/>
      <c r="AX138" s="18"/>
      <c r="AY138" s="18"/>
      <c r="AZ138" s="18"/>
      <c r="BA138" s="18"/>
      <c r="BD138" s="11"/>
      <c r="BE138" s="11"/>
      <c r="BF138" s="11"/>
      <c r="BG138" s="11"/>
      <c r="BH138" s="11"/>
      <c r="BI138" s="11"/>
      <c r="BJ138" s="11"/>
      <c r="BK138" s="11"/>
      <c r="BL138" s="11"/>
      <c r="BM138" s="11"/>
      <c r="BN138" s="11"/>
      <c r="BO138" s="11"/>
      <c r="BP138" s="11"/>
      <c r="BQ138" s="11"/>
      <c r="BR138" s="11"/>
      <c r="BS138" s="11"/>
    </row>
    <row r="139" spans="1:71" ht="12.75" customHeight="1">
      <c r="A139" s="18"/>
      <c r="B139" s="18"/>
      <c r="C139" s="117"/>
      <c r="E139" s="133"/>
      <c r="F139" s="133"/>
      <c r="G139" s="137">
        <f t="shared" si="21"/>
        <v>16</v>
      </c>
      <c r="H139" s="25" t="str">
        <f t="array" ref="H139">IF(COUNT(IF($P$5:$P$104=$G139,H$5:H$104,""))=0,"-",COUNT(IF($P$5:$P$104=$G139,H$5:H$104,"")))</f>
        <v>-</v>
      </c>
      <c r="I139" s="25">
        <f t="array" ref="I139">IF(COUNT(IF($P$5:$P$104=$G139,I$5:I$104,""))=0,"-",COUNT(IF($P$5:$P$104=$G139,I$5:I$104,"")))</f>
        <v>1</v>
      </c>
      <c r="J139" s="25">
        <f t="array" ref="J139">IF(COUNT(IF($P$5:$P$104=$G139,J$5:J$104,""))=0,"-",COUNT(IF($P$5:$P$104=$G139,J$5:J$104,"")))</f>
        <v>1</v>
      </c>
      <c r="K139" s="25">
        <f t="array" ref="K139">IF(COUNT(IF($P$5:$P$104=$G139,K$5:K$104,""))=0,"-",COUNT(IF($P$5:$P$104=$G139,K$5:K$104,"")))</f>
        <v>1</v>
      </c>
      <c r="L139" s="25">
        <f t="array" ref="L139">IF(COUNT(IF($P$5:$P$104=$G139,L$5:L$104,""))=0,"-",COUNT(IF($P$5:$P$104=$G139,L$5:L$104,"")))</f>
        <v>1</v>
      </c>
      <c r="M139" s="25">
        <f t="array" ref="M139">IF(COUNT(IF($P$5:$P$104=$G139,M$5:M$104,""))=0,"-",COUNT(IF($P$5:$P$104=$G139,M$5:M$104,"")))</f>
        <v>1</v>
      </c>
      <c r="N139" s="25">
        <f t="array" ref="N139">IF(COUNT(IF($P$5:$P$104=$G139,N$5:N$104,""))=0,"-",COUNT(IF($P$5:$P$104=$G139,N$5:N$104,"")))</f>
        <v>1</v>
      </c>
      <c r="O139" s="25">
        <f t="array" ref="O139">IF(COUNT(IF($P$5:$P$104=$G139,O$5:O$104,""))=0,"-",COUNT(IF($P$5:$P$104=$G139,O$5:O$104,"")))</f>
        <v>1</v>
      </c>
      <c r="P139" s="125" t="str">
        <f t="array" ref="P139">IF(H139:O139="-","-",SUM(H139:O139))</f>
        <v>-</v>
      </c>
      <c r="Q139" s="7"/>
      <c r="R139" s="138"/>
      <c r="S139" s="138"/>
      <c r="T139" s="138"/>
      <c r="U139" s="138"/>
      <c r="V139" s="138"/>
      <c r="W139" s="138"/>
      <c r="X139" s="18"/>
      <c r="Y139" s="18"/>
      <c r="Z139" s="18"/>
      <c r="AA139" s="18"/>
      <c r="AB139" s="7"/>
      <c r="AC139" s="7"/>
      <c r="AD139" s="7"/>
      <c r="AE139" s="7"/>
      <c r="AF139" s="7"/>
      <c r="AG139" s="18"/>
      <c r="AH139" s="18"/>
      <c r="AI139" s="18"/>
      <c r="AJ139" s="18"/>
      <c r="AK139" s="18"/>
      <c r="AL139" s="18"/>
      <c r="AM139" s="18"/>
      <c r="AN139" s="18"/>
      <c r="AO139" s="18"/>
      <c r="AP139" s="18"/>
      <c r="AQ139" s="18"/>
      <c r="AR139" s="18"/>
      <c r="AS139" s="18"/>
      <c r="AT139" s="18"/>
      <c r="AU139" s="18"/>
      <c r="AV139" s="18"/>
      <c r="AW139" s="18"/>
      <c r="AX139" s="18"/>
      <c r="AY139" s="18"/>
      <c r="AZ139" s="18"/>
      <c r="BA139" s="18"/>
      <c r="BD139" s="11"/>
      <c r="BE139" s="11"/>
      <c r="BF139" s="11"/>
      <c r="BG139" s="11"/>
      <c r="BH139" s="11"/>
      <c r="BI139" s="11"/>
      <c r="BJ139" s="11"/>
      <c r="BK139" s="11"/>
      <c r="BL139" s="11"/>
      <c r="BM139" s="11"/>
      <c r="BN139" s="11"/>
      <c r="BO139" s="11"/>
      <c r="BP139" s="11"/>
      <c r="BQ139" s="11"/>
      <c r="BR139" s="11"/>
      <c r="BS139" s="11"/>
    </row>
    <row r="140" spans="1:71" ht="12.75" customHeight="1">
      <c r="A140" s="18"/>
      <c r="B140" s="18"/>
      <c r="C140" s="117"/>
      <c r="E140" s="133"/>
      <c r="F140" s="141" t="s">
        <v>35</v>
      </c>
      <c r="G140" s="142" t="s">
        <v>36</v>
      </c>
      <c r="H140" s="143">
        <f t="shared" ref="H140:O140" si="22">IF(COUNT(H5:H104)=0,"-",COUNT(H5:H104))</f>
        <v>96</v>
      </c>
      <c r="I140" s="143">
        <f t="shared" si="22"/>
        <v>100</v>
      </c>
      <c r="J140" s="143">
        <f t="shared" si="22"/>
        <v>100</v>
      </c>
      <c r="K140" s="143">
        <f t="shared" si="22"/>
        <v>100</v>
      </c>
      <c r="L140" s="143">
        <f t="shared" si="22"/>
        <v>100</v>
      </c>
      <c r="M140" s="143">
        <f t="shared" si="22"/>
        <v>100</v>
      </c>
      <c r="N140" s="143">
        <f t="shared" si="22"/>
        <v>100</v>
      </c>
      <c r="O140" s="143">
        <f t="shared" si="22"/>
        <v>100</v>
      </c>
      <c r="P140" s="144">
        <f>SUM(H140:O140)</f>
        <v>796</v>
      </c>
      <c r="Q140" s="7"/>
      <c r="R140" s="138"/>
      <c r="S140" s="138"/>
      <c r="T140" s="138"/>
      <c r="U140" s="138"/>
      <c r="V140" s="138"/>
      <c r="W140" s="138"/>
      <c r="X140" s="18"/>
      <c r="Y140" s="18"/>
      <c r="Z140" s="18"/>
      <c r="AA140" s="18"/>
      <c r="AB140" s="7"/>
      <c r="AC140" s="7"/>
      <c r="AD140" s="7"/>
      <c r="AE140" s="7"/>
      <c r="AF140" s="7"/>
      <c r="AG140" s="18"/>
      <c r="AH140" s="18"/>
      <c r="AI140" s="18"/>
      <c r="AJ140" s="18"/>
      <c r="AK140" s="18"/>
      <c r="AL140" s="18"/>
      <c r="AM140" s="18"/>
      <c r="AN140" s="18"/>
      <c r="AO140" s="18"/>
      <c r="AP140" s="18"/>
      <c r="AQ140" s="18"/>
      <c r="AR140" s="18"/>
      <c r="AS140" s="18"/>
      <c r="AT140" s="18"/>
      <c r="AU140" s="18"/>
      <c r="AV140" s="18"/>
      <c r="AW140" s="18"/>
      <c r="AX140" s="18"/>
      <c r="AY140" s="18"/>
      <c r="AZ140" s="18"/>
      <c r="BA140" s="18"/>
      <c r="BD140" s="11"/>
      <c r="BE140" s="11"/>
      <c r="BF140" s="11"/>
      <c r="BG140" s="11"/>
      <c r="BH140" s="11"/>
      <c r="BI140" s="11"/>
      <c r="BJ140" s="11"/>
      <c r="BK140" s="11"/>
      <c r="BL140" s="11"/>
      <c r="BM140" s="11"/>
      <c r="BN140" s="11"/>
      <c r="BO140" s="11"/>
      <c r="BP140" s="11"/>
      <c r="BQ140" s="11"/>
      <c r="BR140" s="11"/>
      <c r="BS140" s="11"/>
    </row>
    <row r="141" spans="1:71" ht="12.75" customHeight="1">
      <c r="A141" s="18"/>
      <c r="B141" s="18"/>
      <c r="C141" s="117"/>
      <c r="E141" s="117"/>
      <c r="F141" s="117"/>
      <c r="G141" s="117"/>
      <c r="H141" s="117"/>
      <c r="I141" s="117"/>
      <c r="J141" s="117"/>
      <c r="K141" s="117"/>
      <c r="L141" s="117"/>
      <c r="M141" s="117"/>
      <c r="N141" s="117"/>
      <c r="O141" s="117"/>
      <c r="P141" s="117"/>
      <c r="Q141" s="7"/>
      <c r="R141" s="138"/>
      <c r="S141" s="138"/>
      <c r="T141" s="138"/>
      <c r="U141" s="138"/>
      <c r="V141" s="138"/>
      <c r="W141" s="138"/>
      <c r="X141" s="18"/>
      <c r="Y141" s="18"/>
      <c r="Z141" s="18"/>
      <c r="AA141" s="18"/>
      <c r="AB141" s="7"/>
      <c r="AC141" s="7"/>
      <c r="AD141" s="7"/>
      <c r="AE141" s="7"/>
      <c r="AF141" s="7"/>
      <c r="AG141" s="18"/>
      <c r="AH141" s="18"/>
      <c r="AI141" s="18"/>
      <c r="AJ141" s="18"/>
      <c r="AK141" s="18"/>
      <c r="AL141" s="18"/>
      <c r="AM141" s="18"/>
      <c r="AN141" s="18"/>
      <c r="AO141" s="18"/>
      <c r="AP141" s="18"/>
      <c r="AQ141" s="18"/>
      <c r="AR141" s="18"/>
      <c r="AS141" s="18"/>
      <c r="AT141" s="18"/>
      <c r="AU141" s="18"/>
      <c r="AV141" s="18"/>
      <c r="AW141" s="18"/>
      <c r="AX141" s="18"/>
      <c r="AY141" s="18"/>
      <c r="AZ141" s="18"/>
      <c r="BA141" s="18"/>
      <c r="BD141" s="11"/>
      <c r="BE141" s="11"/>
      <c r="BF141" s="11"/>
      <c r="BG141" s="11"/>
      <c r="BH141" s="11"/>
      <c r="BI141" s="11"/>
      <c r="BJ141" s="11"/>
      <c r="BK141" s="11"/>
      <c r="BL141" s="11"/>
      <c r="BM141" s="11"/>
      <c r="BN141" s="11"/>
      <c r="BO141" s="11"/>
      <c r="BP141" s="11"/>
      <c r="BQ141" s="11"/>
      <c r="BR141" s="11"/>
      <c r="BS141" s="11"/>
    </row>
    <row r="142" spans="1:71" ht="12.75" customHeight="1">
      <c r="A142" s="18"/>
      <c r="B142" s="18"/>
      <c r="C142" s="117"/>
      <c r="E142" s="117"/>
      <c r="F142" s="117"/>
      <c r="G142" s="145" t="s">
        <v>37</v>
      </c>
      <c r="H142" s="119"/>
      <c r="I142" s="119"/>
      <c r="J142" s="119"/>
      <c r="K142" s="119"/>
      <c r="L142" s="119"/>
      <c r="M142" s="119"/>
      <c r="N142" s="119"/>
      <c r="O142" s="119"/>
      <c r="P142" s="121"/>
      <c r="Q142" s="7"/>
      <c r="R142" s="138"/>
      <c r="S142" s="138"/>
      <c r="T142" s="138"/>
      <c r="U142" s="138"/>
      <c r="V142" s="138"/>
      <c r="W142" s="138"/>
      <c r="X142" s="18"/>
      <c r="Y142" s="18"/>
      <c r="Z142" s="18"/>
      <c r="AA142" s="18"/>
      <c r="AB142" s="7"/>
      <c r="AC142" s="7"/>
      <c r="AD142" s="7"/>
      <c r="AE142" s="7"/>
      <c r="AF142" s="7"/>
      <c r="AG142" s="18"/>
      <c r="AH142" s="18"/>
      <c r="AI142" s="18"/>
      <c r="AJ142" s="18"/>
      <c r="AK142" s="18"/>
      <c r="AL142" s="18"/>
      <c r="AM142" s="18"/>
      <c r="AN142" s="18"/>
      <c r="AO142" s="18"/>
      <c r="AP142" s="18"/>
      <c r="AQ142" s="18"/>
      <c r="AR142" s="18"/>
      <c r="AS142" s="18"/>
      <c r="AT142" s="18"/>
      <c r="AU142" s="18"/>
      <c r="AV142" s="18"/>
      <c r="AW142" s="18"/>
      <c r="AX142" s="18"/>
      <c r="AY142" s="18"/>
      <c r="AZ142" s="18"/>
      <c r="BA142" s="18"/>
      <c r="BD142" s="11"/>
      <c r="BE142" s="11"/>
      <c r="BF142" s="11"/>
      <c r="BG142" s="11"/>
      <c r="BH142" s="11"/>
      <c r="BI142" s="11"/>
      <c r="BJ142" s="11"/>
      <c r="BK142" s="11"/>
      <c r="BL142" s="11"/>
      <c r="BM142" s="11"/>
      <c r="BN142" s="11"/>
      <c r="BO142" s="11"/>
      <c r="BP142" s="11"/>
      <c r="BQ142" s="11"/>
      <c r="BR142" s="11"/>
      <c r="BS142" s="11"/>
    </row>
    <row r="143" spans="1:71" ht="24.75" customHeight="1">
      <c r="A143" s="18"/>
      <c r="B143" s="18"/>
      <c r="C143" s="117"/>
      <c r="E143" s="124"/>
      <c r="F143" s="124"/>
      <c r="G143" s="144" t="str">
        <f>P3</f>
        <v>MODAL</v>
      </c>
      <c r="H143" s="454" t="str">
        <f t="shared" ref="H143:O144" si="23">H3</f>
        <v>Harald</v>
      </c>
      <c r="I143" s="454" t="str">
        <f t="shared" si="23"/>
        <v>Lisbet</v>
      </c>
      <c r="J143" s="454" t="str">
        <f t="shared" si="23"/>
        <v>Stian</v>
      </c>
      <c r="K143" s="454" t="str">
        <f t="shared" si="23"/>
        <v>Janicke</v>
      </c>
      <c r="L143" s="454" t="str">
        <f t="shared" si="23"/>
        <v>Merete</v>
      </c>
      <c r="M143" s="454" t="str">
        <f t="shared" si="23"/>
        <v>Silje</v>
      </c>
      <c r="N143" s="454" t="str">
        <f t="shared" si="23"/>
        <v>Trine</v>
      </c>
      <c r="O143" s="454" t="str">
        <f t="shared" si="23"/>
        <v>Else</v>
      </c>
      <c r="P143" s="127" t="s">
        <v>38</v>
      </c>
      <c r="Q143" s="7"/>
      <c r="R143" s="138"/>
      <c r="S143" s="138"/>
      <c r="T143" s="138"/>
      <c r="U143" s="138"/>
      <c r="V143" s="138"/>
      <c r="W143" s="138"/>
      <c r="X143" s="18"/>
      <c r="Y143" s="18"/>
      <c r="Z143" s="18"/>
      <c r="AA143" s="18"/>
      <c r="AB143" s="7"/>
      <c r="AC143" s="7"/>
      <c r="AD143" s="7"/>
      <c r="AE143" s="7"/>
      <c r="AF143" s="7"/>
      <c r="AG143" s="18"/>
      <c r="AH143" s="18"/>
      <c r="AI143" s="18"/>
      <c r="AJ143" s="18"/>
      <c r="AK143" s="18"/>
      <c r="AL143" s="18"/>
      <c r="AM143" s="18"/>
      <c r="AN143" s="18"/>
      <c r="AO143" s="18"/>
      <c r="AP143" s="18"/>
      <c r="AQ143" s="18"/>
      <c r="AR143" s="18"/>
      <c r="AS143" s="18"/>
      <c r="AT143" s="18"/>
      <c r="AU143" s="18"/>
      <c r="AV143" s="18"/>
      <c r="AW143" s="18"/>
      <c r="AX143" s="18"/>
      <c r="AY143" s="18"/>
      <c r="AZ143" s="18"/>
      <c r="BA143" s="18"/>
      <c r="BD143" s="11"/>
      <c r="BE143" s="11"/>
      <c r="BF143" s="11"/>
      <c r="BG143" s="11"/>
      <c r="BH143" s="11"/>
      <c r="BI143" s="11"/>
      <c r="BJ143" s="11"/>
      <c r="BK143" s="11"/>
      <c r="BL143" s="11"/>
      <c r="BM143" s="11"/>
      <c r="BN143" s="11"/>
      <c r="BO143" s="11"/>
      <c r="BP143" s="11"/>
      <c r="BQ143" s="11"/>
      <c r="BR143" s="11"/>
      <c r="BS143" s="11"/>
    </row>
    <row r="144" spans="1:71" ht="12.75" customHeight="1">
      <c r="A144" s="18"/>
      <c r="B144" s="18"/>
      <c r="C144" s="117"/>
      <c r="E144" s="124"/>
      <c r="F144" s="124"/>
      <c r="G144" s="130" t="str">
        <f>P4</f>
        <v>(R1-R5)</v>
      </c>
      <c r="H144" s="146">
        <f t="shared" si="23"/>
        <v>1</v>
      </c>
      <c r="I144" s="146">
        <f t="shared" si="23"/>
        <v>2</v>
      </c>
      <c r="J144" s="146">
        <f t="shared" si="23"/>
        <v>3</v>
      </c>
      <c r="K144" s="146">
        <f t="shared" si="23"/>
        <v>4</v>
      </c>
      <c r="L144" s="146">
        <f t="shared" si="23"/>
        <v>5</v>
      </c>
      <c r="M144" s="146">
        <f t="shared" si="23"/>
        <v>6</v>
      </c>
      <c r="N144" s="146">
        <f t="shared" si="23"/>
        <v>7</v>
      </c>
      <c r="O144" s="146">
        <f t="shared" si="23"/>
        <v>8</v>
      </c>
      <c r="P144" s="131" t="s">
        <v>39</v>
      </c>
      <c r="Q144" s="7"/>
      <c r="R144" s="138"/>
      <c r="S144" s="138"/>
      <c r="T144" s="138"/>
      <c r="U144" s="138"/>
      <c r="V144" s="138"/>
      <c r="W144" s="138"/>
      <c r="X144" s="18"/>
      <c r="Y144" s="18"/>
      <c r="Z144" s="18"/>
      <c r="AA144" s="18"/>
      <c r="AB144" s="7"/>
      <c r="AC144" s="7"/>
      <c r="AD144" s="7"/>
      <c r="AE144" s="7"/>
      <c r="AF144" s="7"/>
      <c r="AG144" s="18"/>
      <c r="AH144" s="18"/>
      <c r="AI144" s="18"/>
      <c r="AJ144" s="18"/>
      <c r="AK144" s="18"/>
      <c r="AL144" s="18"/>
      <c r="AM144" s="18"/>
      <c r="AN144" s="18"/>
      <c r="AO144" s="18"/>
      <c r="AP144" s="18"/>
      <c r="AQ144" s="18"/>
      <c r="AR144" s="18"/>
      <c r="AS144" s="18"/>
      <c r="AT144" s="18"/>
      <c r="AU144" s="18"/>
      <c r="AV144" s="18"/>
      <c r="AW144" s="18"/>
      <c r="AX144" s="18"/>
      <c r="AY144" s="18"/>
      <c r="AZ144" s="18"/>
      <c r="BA144" s="18"/>
      <c r="BD144" s="11"/>
      <c r="BE144" s="11"/>
      <c r="BF144" s="11"/>
      <c r="BG144" s="11"/>
      <c r="BH144" s="11"/>
      <c r="BI144" s="11"/>
      <c r="BJ144" s="11"/>
      <c r="BK144" s="11"/>
      <c r="BL144" s="11"/>
      <c r="BM144" s="11"/>
      <c r="BN144" s="11"/>
      <c r="BO144" s="11"/>
      <c r="BP144" s="11"/>
      <c r="BQ144" s="11"/>
      <c r="BR144" s="11"/>
      <c r="BS144" s="11"/>
    </row>
    <row r="145" spans="1:71" ht="12.75" customHeight="1">
      <c r="A145" s="18"/>
      <c r="B145" s="18"/>
      <c r="C145" s="117"/>
      <c r="E145" s="133"/>
      <c r="F145" s="133"/>
      <c r="G145" s="147">
        <v>0</v>
      </c>
      <c r="H145" s="148" t="str">
        <f t="array" ref="H145">IF(H123="-","-",IF(H123&gt;1,0.5*H311/(H332+0.0000000000000000001),"-"))</f>
        <v>-</v>
      </c>
      <c r="I145" s="148" t="str">
        <f t="array" ref="I145">IF(I123="-","-",IF(I123&gt;1,0.5*I311/(I332+0.0000000000000000001),"-"))</f>
        <v>-</v>
      </c>
      <c r="J145" s="148" t="str">
        <f t="array" ref="J145">IF(J123="-","-",IF(J123&gt;1,0.5*J311/(J332+0.0000000000000000001),"-"))</f>
        <v>-</v>
      </c>
      <c r="K145" s="148" t="str">
        <f t="array" ref="K145">IF(K123="-","-",IF(K123&gt;1,0.5*K311/(K332+0.0000000000000000001),"-"))</f>
        <v>-</v>
      </c>
      <c r="L145" s="148" t="str">
        <f t="array" ref="L145">IF(L123="-","-",IF(L123&gt;1,0.5*L311/(L332+0.0000000000000000001),"-"))</f>
        <v>-</v>
      </c>
      <c r="M145" s="148" t="str">
        <f t="array" ref="M145">IF(M123="-","-",IF(M123&gt;1,0.5*M311/(M332+0.0000000000000000001),"-"))</f>
        <v>-</v>
      </c>
      <c r="N145" s="148" t="str">
        <f t="array" ref="N145">IF(N123="-","-",IF(N123&gt;1,0.5*N311/(N332+0.0000000000000000001),"-"))</f>
        <v>-</v>
      </c>
      <c r="O145" s="148" t="str">
        <f t="array" ref="O145">IF(O123="-","-",IF(O123&gt;1,0.5*O311/(O332+0.0000000000000000001),"-"))</f>
        <v>-</v>
      </c>
      <c r="P145" s="149" t="str">
        <f t="array" ref="P145">IF(H123="-","-",IF(H123&gt;1,AVERAGE(IF($P$5:$P$104=G145,$R$5:$R$104,"-")),"-"))</f>
        <v>-</v>
      </c>
      <c r="Q145" s="7"/>
      <c r="R145" s="138"/>
      <c r="S145" s="138"/>
      <c r="T145" s="138"/>
      <c r="U145" s="138"/>
      <c r="V145" s="138"/>
      <c r="W145" s="138"/>
      <c r="X145" s="18"/>
      <c r="Y145" s="18"/>
      <c r="Z145" s="18"/>
      <c r="AA145" s="18"/>
      <c r="AB145" s="7"/>
      <c r="AC145" s="7"/>
      <c r="AD145" s="7"/>
      <c r="AE145" s="7"/>
      <c r="AF145" s="7"/>
      <c r="AG145" s="18"/>
      <c r="AH145" s="18"/>
      <c r="AI145" s="18"/>
      <c r="AJ145" s="18"/>
      <c r="AK145" s="18"/>
      <c r="AL145" s="18"/>
      <c r="AM145" s="18"/>
      <c r="AN145" s="18"/>
      <c r="AO145" s="18"/>
      <c r="AP145" s="18"/>
      <c r="AQ145" s="18"/>
      <c r="AR145" s="18"/>
      <c r="AS145" s="18"/>
      <c r="AT145" s="18"/>
      <c r="AU145" s="18"/>
      <c r="AV145" s="18"/>
      <c r="AW145" s="18"/>
      <c r="AX145" s="18"/>
      <c r="AY145" s="18"/>
      <c r="AZ145" s="18"/>
      <c r="BA145" s="18"/>
      <c r="BD145" s="11"/>
      <c r="BE145" s="11"/>
      <c r="BF145" s="11"/>
      <c r="BG145" s="11"/>
      <c r="BH145" s="11"/>
      <c r="BI145" s="11"/>
      <c r="BJ145" s="11"/>
      <c r="BK145" s="11"/>
      <c r="BL145" s="11"/>
      <c r="BM145" s="11"/>
      <c r="BN145" s="11"/>
      <c r="BO145" s="11"/>
      <c r="BP145" s="11"/>
      <c r="BQ145" s="11"/>
      <c r="BR145" s="11"/>
      <c r="BS145" s="11"/>
    </row>
    <row r="146" spans="1:71" ht="12.75" customHeight="1">
      <c r="A146" s="18"/>
      <c r="B146" s="18"/>
      <c r="C146" s="117"/>
      <c r="E146" s="133"/>
      <c r="F146" s="133"/>
      <c r="G146" s="150">
        <f t="shared" ref="G146:G161" si="24">G145+1</f>
        <v>1</v>
      </c>
      <c r="H146" s="151" t="str">
        <f t="array" ref="H146">IF(H124="-","-",IF(H124&gt;1,0.5*H312/H333,"-"))</f>
        <v>-</v>
      </c>
      <c r="I146" s="151" t="str">
        <f t="array" ref="I146">IF(I124="-","-",IF(I124&gt;1,0.5*I312/I333,"-"))</f>
        <v>-</v>
      </c>
      <c r="J146" s="151" t="str">
        <f t="array" ref="J146">IF(J124="-","-",IF(J124&gt;1,0.5*J312/J333,"-"))</f>
        <v>-</v>
      </c>
      <c r="K146" s="151" t="str">
        <f t="array" ref="K146">IF(K124="-","-",IF(K124&gt;1,0.5*K312/K333,"-"))</f>
        <v>-</v>
      </c>
      <c r="L146" s="151" t="str">
        <f t="array" ref="L146">IF(L124="-","-",IF(L124&gt;1,0.5*L312/L333,"-"))</f>
        <v>-</v>
      </c>
      <c r="M146" s="151" t="str">
        <f t="array" ref="M146">IF(M124="-","-",IF(M124&gt;1,0.5*M312/M333,"-"))</f>
        <v>-</v>
      </c>
      <c r="N146" s="151" t="str">
        <f t="array" ref="N146">IF(N124="-","-",IF(N124&gt;1,0.5*N312/N333,"-"))</f>
        <v>-</v>
      </c>
      <c r="O146" s="151" t="str">
        <f t="array" ref="O146">IF(O124="-","-",IF(O124&gt;1,0.5*O312/O333,"-"))</f>
        <v>-</v>
      </c>
      <c r="P146" s="152" t="str">
        <f t="array" ref="P146">IF(H124="-","-",IF(H124&gt;1,AVERAGE(IF($P$5:$P$104=G146,$R$5:$R$104,"-")),"-"))</f>
        <v>-</v>
      </c>
      <c r="Q146" s="7"/>
      <c r="R146" s="138"/>
      <c r="S146" s="138"/>
      <c r="T146" s="138"/>
      <c r="U146" s="138"/>
      <c r="V146" s="138"/>
      <c r="W146" s="138"/>
      <c r="X146" s="18"/>
      <c r="Y146" s="18"/>
      <c r="Z146" s="18"/>
      <c r="AA146" s="18"/>
      <c r="AB146" s="7"/>
      <c r="AC146" s="7"/>
      <c r="AD146" s="7"/>
      <c r="AE146" s="7"/>
      <c r="AF146" s="7"/>
      <c r="AG146" s="18"/>
      <c r="AH146" s="18"/>
      <c r="AI146" s="18"/>
      <c r="AJ146" s="18"/>
      <c r="AK146" s="18"/>
      <c r="AL146" s="18"/>
      <c r="AM146" s="18"/>
      <c r="AN146" s="18"/>
      <c r="AO146" s="18"/>
      <c r="AP146" s="18"/>
      <c r="AQ146" s="18"/>
      <c r="AR146" s="18"/>
      <c r="AS146" s="18"/>
      <c r="AT146" s="18"/>
      <c r="AU146" s="18"/>
      <c r="AV146" s="18"/>
      <c r="AW146" s="18"/>
      <c r="AX146" s="18"/>
      <c r="AY146" s="18"/>
      <c r="AZ146" s="18"/>
      <c r="BA146" s="18"/>
      <c r="BD146" s="11"/>
      <c r="BE146" s="11"/>
      <c r="BF146" s="11"/>
      <c r="BG146" s="11"/>
      <c r="BH146" s="11"/>
      <c r="BI146" s="11"/>
      <c r="BJ146" s="11"/>
      <c r="BK146" s="11"/>
      <c r="BL146" s="11"/>
      <c r="BM146" s="11"/>
      <c r="BN146" s="11"/>
      <c r="BO146" s="11"/>
      <c r="BP146" s="11"/>
      <c r="BQ146" s="11"/>
      <c r="BR146" s="11"/>
      <c r="BS146" s="11"/>
    </row>
    <row r="147" spans="1:71" ht="12.75" customHeight="1">
      <c r="A147" s="18"/>
      <c r="B147" s="18"/>
      <c r="C147" s="117"/>
      <c r="E147" s="133"/>
      <c r="F147" s="133"/>
      <c r="G147" s="150">
        <f t="shared" si="24"/>
        <v>2</v>
      </c>
      <c r="H147" s="151" t="str">
        <f t="array" ref="H147">IF(H125="-","-",IF(H125&gt;1,0.5*H313/H334,"-"))</f>
        <v>-</v>
      </c>
      <c r="I147" s="151" t="str">
        <f t="array" ref="I147">IF(I125="-","-",IF(I125&gt;1,0.5*I313/I334,"-"))</f>
        <v>-</v>
      </c>
      <c r="J147" s="151" t="str">
        <f t="array" ref="J147">IF(J125="-","-",IF(J125&gt;1,0.5*J313/J334,"-"))</f>
        <v>-</v>
      </c>
      <c r="K147" s="151" t="str">
        <f t="array" ref="K147">IF(K125="-","-",IF(K125&gt;1,0.5*K313/K334,"-"))</f>
        <v>-</v>
      </c>
      <c r="L147" s="151" t="str">
        <f t="array" ref="L147">IF(L125="-","-",IF(L125&gt;1,0.5*L313/L334,"-"))</f>
        <v>-</v>
      </c>
      <c r="M147" s="151" t="str">
        <f t="array" ref="M147">IF(M125="-","-",IF(M125&gt;1,0.5*M313/M334,"-"))</f>
        <v>-</v>
      </c>
      <c r="N147" s="151" t="str">
        <f t="array" ref="N147">IF(N125="-","-",IF(N125&gt;1,0.5*N313/N334,"-"))</f>
        <v>-</v>
      </c>
      <c r="O147" s="151" t="str">
        <f t="array" ref="O147">IF(O125="-","-",IF(O125&gt;1,0.5*O313/O334,"-"))</f>
        <v>-</v>
      </c>
      <c r="P147" s="152" t="str">
        <f t="array" ref="P147">IF(H125="-","-",IF(H125&gt;1,AVERAGE(IF($P$5:$P$104=G147,$R$5:$R$104,"-")),"-"))</f>
        <v>-</v>
      </c>
      <c r="Q147" s="7"/>
      <c r="R147" s="138"/>
      <c r="S147" s="138"/>
      <c r="T147" s="138"/>
      <c r="U147" s="138"/>
      <c r="V147" s="138"/>
      <c r="W147" s="138"/>
      <c r="X147" s="18"/>
      <c r="Y147" s="18"/>
      <c r="Z147" s="18"/>
      <c r="AA147" s="18"/>
      <c r="AB147" s="7"/>
      <c r="AC147" s="7"/>
      <c r="AD147" s="7"/>
      <c r="AE147" s="7"/>
      <c r="AF147" s="7"/>
      <c r="AG147" s="18"/>
      <c r="AH147" s="18"/>
      <c r="AI147" s="18"/>
      <c r="AJ147" s="18"/>
      <c r="AK147" s="18"/>
      <c r="AL147" s="18"/>
      <c r="AM147" s="18"/>
      <c r="AN147" s="18"/>
      <c r="AO147" s="18"/>
      <c r="AP147" s="18"/>
      <c r="AQ147" s="18"/>
      <c r="AR147" s="18"/>
      <c r="AS147" s="18"/>
      <c r="AT147" s="18"/>
      <c r="AU147" s="18"/>
      <c r="AV147" s="18"/>
      <c r="AW147" s="18"/>
      <c r="AX147" s="18"/>
      <c r="AY147" s="18"/>
      <c r="AZ147" s="18"/>
      <c r="BA147" s="18"/>
      <c r="BD147" s="11"/>
      <c r="BE147" s="11"/>
      <c r="BF147" s="11"/>
      <c r="BG147" s="11"/>
      <c r="BH147" s="11"/>
      <c r="BI147" s="11"/>
      <c r="BJ147" s="11"/>
      <c r="BK147" s="11"/>
      <c r="BL147" s="11"/>
      <c r="BM147" s="11"/>
      <c r="BN147" s="11"/>
      <c r="BO147" s="11"/>
      <c r="BP147" s="11"/>
      <c r="BQ147" s="11"/>
      <c r="BR147" s="11"/>
      <c r="BS147" s="11"/>
    </row>
    <row r="148" spans="1:71" ht="12.75" customHeight="1">
      <c r="A148" s="18"/>
      <c r="B148" s="18"/>
      <c r="C148" s="117"/>
      <c r="E148" s="133"/>
      <c r="F148" s="133"/>
      <c r="G148" s="150">
        <f t="shared" si="24"/>
        <v>3</v>
      </c>
      <c r="H148" s="151">
        <f t="shared" ref="H148:O148" si="25">IF(H126="-","-",IF(H126&gt;1,0.5*H314/H335,"-"))</f>
        <v>0</v>
      </c>
      <c r="I148" s="151">
        <f t="shared" si="25"/>
        <v>0</v>
      </c>
      <c r="J148" s="151">
        <f t="shared" si="25"/>
        <v>0</v>
      </c>
      <c r="K148" s="151">
        <f t="shared" si="25"/>
        <v>0</v>
      </c>
      <c r="L148" s="151">
        <f t="shared" si="25"/>
        <v>0</v>
      </c>
      <c r="M148" s="151">
        <f t="shared" si="25"/>
        <v>0</v>
      </c>
      <c r="N148" s="151">
        <f t="shared" si="25"/>
        <v>0.17320508075688743</v>
      </c>
      <c r="O148" s="151">
        <f t="shared" si="25"/>
        <v>0.17320508075688743</v>
      </c>
      <c r="P148" s="152">
        <f t="array" ref="P148">IF(H126="-","-",IF(H126&gt;1,AVERAGE(IF($P$5:$P$104=G148,$R$5:$R$104,"-")),"-"))</f>
        <v>4.7477953834489807E-2</v>
      </c>
      <c r="Q148" s="7"/>
      <c r="R148" s="138"/>
      <c r="S148" s="138"/>
      <c r="T148" s="138"/>
      <c r="U148" s="138"/>
      <c r="V148" s="138"/>
      <c r="W148" s="138"/>
      <c r="X148" s="18"/>
      <c r="Y148" s="18"/>
      <c r="Z148" s="18"/>
      <c r="AA148" s="18"/>
      <c r="AB148" s="7"/>
      <c r="AC148" s="7"/>
      <c r="AD148" s="7"/>
      <c r="AE148" s="7"/>
      <c r="AF148" s="7"/>
      <c r="AG148" s="18"/>
      <c r="AH148" s="18"/>
      <c r="AI148" s="18"/>
      <c r="AJ148" s="18"/>
      <c r="AK148" s="18"/>
      <c r="AL148" s="18"/>
      <c r="AM148" s="18"/>
      <c r="AN148" s="18"/>
      <c r="AO148" s="18"/>
      <c r="AP148" s="18"/>
      <c r="AQ148" s="18"/>
      <c r="AR148" s="18"/>
      <c r="AS148" s="18"/>
      <c r="AT148" s="18"/>
      <c r="AU148" s="18"/>
      <c r="AV148" s="18"/>
      <c r="AW148" s="18"/>
      <c r="AX148" s="18"/>
      <c r="AY148" s="18"/>
      <c r="AZ148" s="18"/>
      <c r="BA148" s="18"/>
      <c r="BD148" s="11"/>
      <c r="BE148" s="11"/>
      <c r="BF148" s="11"/>
      <c r="BG148" s="11"/>
      <c r="BH148" s="11"/>
      <c r="BI148" s="11"/>
      <c r="BJ148" s="11"/>
      <c r="BK148" s="11"/>
      <c r="BL148" s="11"/>
      <c r="BM148" s="11"/>
      <c r="BN148" s="11"/>
      <c r="BO148" s="11"/>
      <c r="BP148" s="11"/>
      <c r="BQ148" s="11"/>
      <c r="BR148" s="11"/>
      <c r="BS148" s="11"/>
    </row>
    <row r="149" spans="1:71" ht="12.75" customHeight="1">
      <c r="A149" s="18"/>
      <c r="B149" s="18"/>
      <c r="C149" s="117"/>
      <c r="E149" s="133"/>
      <c r="F149" s="133"/>
      <c r="G149" s="150">
        <f t="shared" si="24"/>
        <v>4</v>
      </c>
      <c r="H149" s="151">
        <f t="array" ref="H149">IF(H127="-","-",IF(H127&gt;1,0.5*H315/H336,"-"))</f>
        <v>0</v>
      </c>
      <c r="I149" s="151">
        <f t="array" ref="I149">IF(I127="-","-",IF(I127&gt;1,0.5*I315/I336,"-"))</f>
        <v>0</v>
      </c>
      <c r="J149" s="151">
        <f t="array" ref="J149">IF(J127="-","-",IF(J127&gt;1,0.5*J315/J336,"-"))</f>
        <v>0</v>
      </c>
      <c r="K149" s="151">
        <f t="array" ref="K149">IF(K127="-","-",IF(K127&gt;1,0.5*K315/K336,"-"))</f>
        <v>9.1239584669231946E-2</v>
      </c>
      <c r="L149" s="151">
        <f t="array" ref="L149">IF(L127="-","-",IF(L127&gt;1,0.5*L315/L336,"-"))</f>
        <v>9.1239584669231946E-2</v>
      </c>
      <c r="M149" s="151">
        <f t="array" ref="M149">IF(M127="-","-",IF(M127&gt;1,0.5*M315/M336,"-"))</f>
        <v>0</v>
      </c>
      <c r="N149" s="151">
        <f t="array" ref="N149">IF(N127="-","-",IF(N127&gt;1,0.5*N315/N336,"-"))</f>
        <v>0</v>
      </c>
      <c r="O149" s="151">
        <f t="array" ref="O149">IF(O127="-","-",IF(O127&gt;1,0.5*O315/O336,"-"))</f>
        <v>0</v>
      </c>
      <c r="P149" s="152">
        <f t="array" ref="P149">IF(H127="-","-",IF(H127&gt;1,AVERAGE(IF($P$5:$P$104=G149,$R$5:$R$104,"-")),"-"))</f>
        <v>2.2809896167307983E-2</v>
      </c>
      <c r="Q149" s="7"/>
      <c r="R149" s="138"/>
      <c r="S149" s="138"/>
      <c r="T149" s="138"/>
      <c r="U149" s="138"/>
      <c r="V149" s="138"/>
      <c r="W149" s="138"/>
      <c r="X149" s="18"/>
      <c r="Y149" s="18"/>
      <c r="Z149" s="18"/>
      <c r="AA149" s="18"/>
      <c r="AB149" s="7"/>
      <c r="AC149" s="7"/>
      <c r="AD149" s="7"/>
      <c r="AE149" s="7"/>
      <c r="AF149" s="7"/>
      <c r="AG149" s="18"/>
      <c r="AH149" s="18"/>
      <c r="AI149" s="18"/>
      <c r="AJ149" s="18"/>
      <c r="AK149" s="18"/>
      <c r="AL149" s="18"/>
      <c r="AM149" s="18"/>
      <c r="AN149" s="18"/>
      <c r="AO149" s="18"/>
      <c r="AP149" s="18"/>
      <c r="AQ149" s="18"/>
      <c r="AR149" s="18"/>
      <c r="AS149" s="18"/>
      <c r="AT149" s="18"/>
      <c r="AU149" s="18"/>
      <c r="AV149" s="18"/>
      <c r="AW149" s="18"/>
      <c r="AX149" s="18"/>
      <c r="AY149" s="18"/>
      <c r="AZ149" s="18"/>
      <c r="BA149" s="18"/>
      <c r="BD149" s="11"/>
      <c r="BE149" s="11"/>
      <c r="BF149" s="11"/>
      <c r="BG149" s="11"/>
      <c r="BH149" s="11"/>
      <c r="BI149" s="11"/>
      <c r="BJ149" s="11"/>
      <c r="BK149" s="11"/>
      <c r="BL149" s="11"/>
      <c r="BM149" s="11"/>
      <c r="BN149" s="11"/>
      <c r="BO149" s="11"/>
      <c r="BP149" s="11"/>
      <c r="BQ149" s="11"/>
      <c r="BR149" s="11"/>
      <c r="BS149" s="11"/>
    </row>
    <row r="150" spans="1:71" ht="12.75" customHeight="1">
      <c r="A150" s="18"/>
      <c r="B150" s="18"/>
      <c r="C150" s="117"/>
      <c r="E150" s="133"/>
      <c r="F150" s="133"/>
      <c r="G150" s="150">
        <f t="shared" si="24"/>
        <v>5</v>
      </c>
      <c r="H150" s="151">
        <f t="array" ref="H150">IF(H128="-","-",IF(H128&gt;1,0.5*H316/H337,"-"))</f>
        <v>6.8181818181818191E-2</v>
      </c>
      <c r="I150" s="151">
        <f t="array" ref="I150">IF(I128="-","-",IF(I128&gt;1,0.5*I316/I337,"-"))</f>
        <v>0</v>
      </c>
      <c r="J150" s="151">
        <f t="array" ref="J150">IF(J128="-","-",IF(J128&gt;1,0.5*J316/J337,"-"))</f>
        <v>6.8181818181818191E-2</v>
      </c>
      <c r="K150" s="151">
        <f t="array" ref="K150">IF(K128="-","-",IF(K128&gt;1,0.5*K316/K337,"-"))</f>
        <v>0</v>
      </c>
      <c r="L150" s="151">
        <f t="array" ref="L150">IF(L128="-","-",IF(L128&gt;1,0.5*L316/L337,"-"))</f>
        <v>9.2293650385974077E-2</v>
      </c>
      <c r="M150" s="151">
        <f t="array" ref="M150">IF(M128="-","-",IF(M128&gt;1,0.5*M316/M337,"-"))</f>
        <v>6.8181818181818191E-2</v>
      </c>
      <c r="N150" s="151">
        <f t="array" ref="N150">IF(N128="-","-",IF(N128&gt;1,0.5*N316/N337,"-"))</f>
        <v>0</v>
      </c>
      <c r="O150" s="151">
        <f t="array" ref="O150">IF(O128="-","-",IF(O128&gt;1,0.5*O316/O337,"-"))</f>
        <v>6.8181818181818191E-2</v>
      </c>
      <c r="P150" s="152">
        <f t="array" ref="P150">IF(H128="-","-",IF(H128&gt;1,AVERAGE(IF($P$5:$P$104=G150,$R$5:$R$104,"-")),"-"))</f>
        <v>3.1320115878940728E-2</v>
      </c>
      <c r="Q150" s="7"/>
      <c r="R150" s="138"/>
      <c r="S150" s="138"/>
      <c r="T150" s="138"/>
      <c r="U150" s="138"/>
      <c r="V150" s="138"/>
      <c r="W150" s="138"/>
      <c r="X150" s="18"/>
      <c r="Y150" s="18"/>
      <c r="Z150" s="18"/>
      <c r="AA150" s="18"/>
      <c r="AB150" s="7"/>
      <c r="AC150" s="7"/>
      <c r="AD150" s="7"/>
      <c r="AE150" s="7"/>
      <c r="AF150" s="7"/>
      <c r="AG150" s="18"/>
      <c r="AH150" s="18"/>
      <c r="AI150" s="18"/>
      <c r="AJ150" s="18"/>
      <c r="AK150" s="18"/>
      <c r="AL150" s="18"/>
      <c r="AM150" s="18"/>
      <c r="AN150" s="18"/>
      <c r="AO150" s="18"/>
      <c r="AP150" s="18"/>
      <c r="AQ150" s="18"/>
      <c r="AR150" s="18"/>
      <c r="AS150" s="18"/>
      <c r="AT150" s="18"/>
      <c r="AU150" s="18"/>
      <c r="AV150" s="18"/>
      <c r="AW150" s="18"/>
      <c r="AX150" s="18"/>
      <c r="AY150" s="18"/>
      <c r="AZ150" s="18"/>
      <c r="BA150" s="18"/>
      <c r="BD150" s="11"/>
      <c r="BE150" s="11"/>
      <c r="BF150" s="11"/>
      <c r="BG150" s="11"/>
      <c r="BH150" s="11"/>
      <c r="BI150" s="11"/>
      <c r="BJ150" s="11"/>
      <c r="BK150" s="11"/>
      <c r="BL150" s="11"/>
      <c r="BM150" s="11"/>
      <c r="BN150" s="11"/>
      <c r="BO150" s="11"/>
      <c r="BP150" s="11"/>
      <c r="BQ150" s="11"/>
      <c r="BR150" s="11"/>
      <c r="BS150" s="11"/>
    </row>
    <row r="151" spans="1:71" ht="12.75" customHeight="1">
      <c r="A151" s="18"/>
      <c r="B151" s="18"/>
      <c r="C151" s="117"/>
      <c r="E151" s="133"/>
      <c r="F151" s="133"/>
      <c r="G151" s="150">
        <f t="shared" si="24"/>
        <v>6</v>
      </c>
      <c r="H151" s="151">
        <f t="array" ref="H151">IF(H129="-","-",IF(H129&gt;1,0.5*H317/H338,"-"))</f>
        <v>3.4258597801163332E-2</v>
      </c>
      <c r="I151" s="151">
        <f t="array" ref="I151">IF(I129="-","-",IF(I129&gt;1,0.5*I317/I338,"-"))</f>
        <v>3.4258597801163339E-2</v>
      </c>
      <c r="J151" s="151">
        <f t="array" ref="J151">IF(J129="-","-",IF(J129&gt;1,0.5*J317/J338,"-"))</f>
        <v>0</v>
      </c>
      <c r="K151" s="151">
        <f t="array" ref="K151">IF(K129="-","-",IF(K129&gt;1,0.5*K317/K338,"-"))</f>
        <v>6.8999711064314864E-2</v>
      </c>
      <c r="L151" s="151">
        <f t="array" ref="L151">IF(L129="-","-",IF(L129&gt;1,0.5*L317/L338,"-"))</f>
        <v>4.7717721344220844E-2</v>
      </c>
      <c r="M151" s="151">
        <f t="array" ref="M151">IF(M129="-","-",IF(M129&gt;1,0.5*M317/M338,"-"))</f>
        <v>0</v>
      </c>
      <c r="N151" s="151">
        <f t="array" ref="N151">IF(N129="-","-",IF(N129&gt;1,0.5*N317/N338,"-"))</f>
        <v>6.0191454743225653E-2</v>
      </c>
      <c r="O151" s="151">
        <f t="array" ref="O151">IF(O129="-","-",IF(O129&gt;1,0.5*O317/O338,"-"))</f>
        <v>0</v>
      </c>
      <c r="P151" s="152">
        <f t="array" ref="P151">IF(H129="-","-",IF(H129&gt;1,AVERAGE(IF($P$5:$P$104=G151,$R$5:$R$104,"-")),"-"))</f>
        <v>2.2855811523090231E-2</v>
      </c>
      <c r="Q151" s="7"/>
      <c r="R151" s="138"/>
      <c r="S151" s="138"/>
      <c r="T151" s="138"/>
      <c r="U151" s="138"/>
      <c r="V151" s="138"/>
      <c r="W151" s="138"/>
      <c r="X151" s="18"/>
      <c r="Y151" s="18"/>
      <c r="Z151" s="18"/>
      <c r="AA151" s="18"/>
      <c r="AB151" s="7"/>
      <c r="AC151" s="7"/>
      <c r="AD151" s="7"/>
      <c r="AE151" s="7"/>
      <c r="AF151" s="7"/>
      <c r="AG151" s="18"/>
      <c r="AH151" s="18"/>
      <c r="AI151" s="18"/>
      <c r="AJ151" s="18"/>
      <c r="AK151" s="18"/>
      <c r="AL151" s="18"/>
      <c r="AM151" s="18"/>
      <c r="AN151" s="18"/>
      <c r="AO151" s="18"/>
      <c r="AP151" s="18"/>
      <c r="AQ151" s="18"/>
      <c r="AR151" s="18"/>
      <c r="AS151" s="18"/>
      <c r="AT151" s="18"/>
      <c r="AU151" s="18"/>
      <c r="AV151" s="18"/>
      <c r="AW151" s="18"/>
      <c r="AX151" s="18"/>
      <c r="AY151" s="18"/>
      <c r="AZ151" s="18"/>
      <c r="BA151" s="18"/>
      <c r="BD151" s="11"/>
      <c r="BE151" s="11"/>
      <c r="BF151" s="11"/>
      <c r="BG151" s="11"/>
      <c r="BH151" s="11"/>
      <c r="BI151" s="11"/>
      <c r="BJ151" s="11"/>
      <c r="BK151" s="11"/>
      <c r="BL151" s="11"/>
      <c r="BM151" s="11"/>
      <c r="BN151" s="11"/>
      <c r="BO151" s="11"/>
      <c r="BP151" s="11"/>
      <c r="BQ151" s="11"/>
      <c r="BR151" s="11"/>
      <c r="BS151" s="11"/>
    </row>
    <row r="152" spans="1:71" ht="12.75" customHeight="1">
      <c r="A152" s="18"/>
      <c r="B152" s="18"/>
      <c r="C152" s="117"/>
      <c r="E152" s="133"/>
      <c r="F152" s="133"/>
      <c r="G152" s="150">
        <f t="shared" si="24"/>
        <v>7</v>
      </c>
      <c r="H152" s="151">
        <f t="array" ref="H152">IF(H130="-","-",IF(H130&gt;1,0.5*H318/H339,"-"))</f>
        <v>3.7794519058322637E-2</v>
      </c>
      <c r="I152" s="151">
        <f t="array" ref="I152">IF(I130="-","-",IF(I130&gt;1,0.5*I318/I339,"-"))</f>
        <v>0</v>
      </c>
      <c r="J152" s="151">
        <f t="array" ref="J152">IF(J130="-","-",IF(J130&gt;1,0.5*J318/J339,"-"))</f>
        <v>3.7794519058322644E-2</v>
      </c>
      <c r="K152" s="151">
        <f t="array" ref="K152">IF(K130="-","-",IF(K130&gt;1,0.5*K318/K339,"-"))</f>
        <v>5.6033181468052584E-2</v>
      </c>
      <c r="L152" s="151">
        <f t="array" ref="L152">IF(L130="-","-",IF(L130&gt;1,0.5*L318/L339,"-"))</f>
        <v>0</v>
      </c>
      <c r="M152" s="151">
        <f t="array" ref="M152">IF(M130="-","-",IF(M130&gt;1,0.5*M318/M339,"-"))</f>
        <v>0</v>
      </c>
      <c r="N152" s="151">
        <f t="array" ref="N152">IF(N130="-","-",IF(N130&gt;1,0.5*N318/N339,"-"))</f>
        <v>3.7794519058322644E-2</v>
      </c>
      <c r="O152" s="151">
        <f t="array" ref="O152">IF(O130="-","-",IF(O130&gt;1,0.5*O318/O339,"-"))</f>
        <v>0</v>
      </c>
      <c r="P152" s="152">
        <f t="array" ref="P152">IF(H130="-","-",IF(H130&gt;1,AVERAGE(IF($P$5:$P$104=G152,$R$5:$R$104,"-")),"-"))</f>
        <v>1.2230259628868976E-2</v>
      </c>
      <c r="Q152" s="7"/>
      <c r="R152" s="138"/>
      <c r="S152" s="138"/>
      <c r="T152" s="138"/>
      <c r="U152" s="138"/>
      <c r="V152" s="138"/>
      <c r="W152" s="138"/>
      <c r="X152" s="18"/>
      <c r="Y152" s="18"/>
      <c r="Z152" s="18"/>
      <c r="AA152" s="18"/>
      <c r="AB152" s="7"/>
      <c r="AC152" s="7"/>
      <c r="AD152" s="7"/>
      <c r="AE152" s="7"/>
      <c r="AF152" s="7"/>
      <c r="AG152" s="18"/>
      <c r="AH152" s="18"/>
      <c r="AI152" s="18"/>
      <c r="AJ152" s="18"/>
      <c r="AK152" s="18"/>
      <c r="AL152" s="18"/>
      <c r="AM152" s="18"/>
      <c r="AN152" s="18"/>
      <c r="AO152" s="18"/>
      <c r="AP152" s="18"/>
      <c r="AQ152" s="18"/>
      <c r="AR152" s="18"/>
      <c r="AS152" s="18"/>
      <c r="AT152" s="18"/>
      <c r="AU152" s="18"/>
      <c r="AV152" s="18"/>
      <c r="AW152" s="18"/>
      <c r="AX152" s="18"/>
      <c r="AY152" s="18"/>
      <c r="AZ152" s="18"/>
      <c r="BA152" s="18"/>
      <c r="BD152" s="11"/>
      <c r="BE152" s="11"/>
      <c r="BF152" s="11"/>
      <c r="BG152" s="11"/>
      <c r="BH152" s="11"/>
      <c r="BI152" s="11"/>
      <c r="BJ152" s="11"/>
      <c r="BK152" s="11"/>
      <c r="BL152" s="11"/>
      <c r="BM152" s="11"/>
      <c r="BN152" s="11"/>
      <c r="BO152" s="11"/>
      <c r="BP152" s="11"/>
      <c r="BQ152" s="11"/>
      <c r="BR152" s="11"/>
      <c r="BS152" s="11"/>
    </row>
    <row r="153" spans="1:71" ht="12.75" customHeight="1">
      <c r="A153" s="18"/>
      <c r="B153" s="18"/>
      <c r="C153" s="117"/>
      <c r="E153" s="133"/>
      <c r="F153" s="133"/>
      <c r="G153" s="150">
        <f t="shared" si="24"/>
        <v>8</v>
      </c>
      <c r="H153" s="151">
        <f t="array" ref="H153">IF(H131="-","-",IF(H131&gt;1,0.5*H319/H340,"-"))</f>
        <v>5.537149696174154E-2</v>
      </c>
      <c r="I153" s="151">
        <f t="array" ref="I153">IF(I131="-","-",IF(I131&gt;1,0.5*I319/I340,"-"))</f>
        <v>8.1348365265531922E-2</v>
      </c>
      <c r="J153" s="151">
        <f t="array" ref="J153">IF(J131="-","-",IF(J131&gt;1,0.5*J319/J340,"-"))</f>
        <v>5.049260190309908E-2</v>
      </c>
      <c r="K153" s="151">
        <f t="array" ref="K153">IF(K131="-","-",IF(K131&gt;1,0.5*K319/K340,"-"))</f>
        <v>5.3081966103258015E-2</v>
      </c>
      <c r="L153" s="151">
        <f t="array" ref="L153">IF(L131="-","-",IF(L131&gt;1,0.5*L319/L340,"-"))</f>
        <v>5.3081966103258015E-2</v>
      </c>
      <c r="M153" s="151">
        <f t="array" ref="M153">IF(M131="-","-",IF(M131&gt;1,0.5*M319/M340,"-"))</f>
        <v>7.8681205748629232E-2</v>
      </c>
      <c r="N153" s="151">
        <f t="array" ref="N153">IF(N131="-","-",IF(N131&gt;1,0.5*N319/N340,"-"))</f>
        <v>4.3262185484569476E-2</v>
      </c>
      <c r="O153" s="151">
        <f t="array" ref="O153">IF(O131="-","-",IF(O131&gt;1,0.5*O319/O340,"-"))</f>
        <v>5.7698030447528997E-2</v>
      </c>
      <c r="P153" s="152">
        <f t="array" ref="P153">IF(H131="-","-",IF(H131&gt;1,AVERAGE(IF($P$5:$P$104=G153,$R$5:$R$104,"-")),"-"))</f>
        <v>4.4886952151564352E-2</v>
      </c>
      <c r="Q153" s="7"/>
      <c r="R153" s="138"/>
      <c r="S153" s="138"/>
      <c r="T153" s="138"/>
      <c r="U153" s="138"/>
      <c r="V153" s="138"/>
      <c r="W153" s="138"/>
      <c r="X153" s="18"/>
      <c r="Y153" s="18"/>
      <c r="Z153" s="18"/>
      <c r="AA153" s="18"/>
      <c r="AB153" s="7"/>
      <c r="AC153" s="7"/>
      <c r="AD153" s="7"/>
      <c r="AE153" s="7"/>
      <c r="AF153" s="7"/>
      <c r="AG153" s="18"/>
      <c r="AH153" s="18"/>
      <c r="AI153" s="18"/>
      <c r="AJ153" s="18"/>
      <c r="AK153" s="18"/>
      <c r="AL153" s="18"/>
      <c r="AM153" s="18"/>
      <c r="AN153" s="18"/>
      <c r="AO153" s="18"/>
      <c r="AP153" s="18"/>
      <c r="AQ153" s="18"/>
      <c r="AR153" s="18"/>
      <c r="AS153" s="18"/>
      <c r="AT153" s="18"/>
      <c r="AU153" s="18"/>
      <c r="AV153" s="18"/>
      <c r="AW153" s="18"/>
      <c r="AX153" s="18"/>
      <c r="AY153" s="18"/>
      <c r="AZ153" s="18"/>
      <c r="BA153" s="18"/>
      <c r="BD153" s="11"/>
      <c r="BE153" s="11"/>
      <c r="BF153" s="11"/>
      <c r="BG153" s="11"/>
      <c r="BH153" s="11"/>
      <c r="BI153" s="11"/>
      <c r="BJ153" s="11"/>
      <c r="BK153" s="11"/>
      <c r="BL153" s="11"/>
      <c r="BM153" s="11"/>
      <c r="BN153" s="11"/>
      <c r="BO153" s="11"/>
      <c r="BP153" s="11"/>
      <c r="BQ153" s="11"/>
      <c r="BR153" s="11"/>
      <c r="BS153" s="11"/>
    </row>
    <row r="154" spans="1:71" ht="12.75" customHeight="1">
      <c r="A154" s="18"/>
      <c r="B154" s="18"/>
      <c r="C154" s="117"/>
      <c r="E154" s="133"/>
      <c r="F154" s="133"/>
      <c r="G154" s="150">
        <f t="shared" si="24"/>
        <v>9</v>
      </c>
      <c r="H154" s="151">
        <f t="array" ref="H154">IF(H132="-","-",IF(H132&gt;1,0.5*H320/H341,"-"))</f>
        <v>0.14708268186829659</v>
      </c>
      <c r="I154" s="151">
        <f t="array" ref="I154">IF(I132="-","-",IF(I132&gt;1,0.5*I320/I341,"-"))</f>
        <v>3.3843110105667353E-2</v>
      </c>
      <c r="J154" s="151">
        <f t="array" ref="J154">IF(J132="-","-",IF(J132&gt;1,0.5*J320/J341,"-"))</f>
        <v>6.9738898995210741E-2</v>
      </c>
      <c r="K154" s="151">
        <f t="array" ref="K154">IF(K132="-","-",IF(K132&gt;1,0.5*K320/K341,"-"))</f>
        <v>9.6733023744726046E-2</v>
      </c>
      <c r="L154" s="151">
        <f t="array" ref="L154">IF(L132="-","-",IF(L132&gt;1,0.5*L320/L341,"-"))</f>
        <v>6.8384016295987629E-2</v>
      </c>
      <c r="M154" s="151">
        <f t="array" ref="M154">IF(M132="-","-",IF(M132&gt;1,0.5*M320/M341,"-"))</f>
        <v>8.513741369922713E-2</v>
      </c>
      <c r="N154" s="151">
        <f t="array" ref="N154">IF(N132="-","-",IF(N132&gt;1,0.5*N320/N341,"-"))</f>
        <v>8.17656349388617E-2</v>
      </c>
      <c r="O154" s="151">
        <f t="array" ref="O154">IF(O132="-","-",IF(O132&gt;1,0.5*O320/O341,"-"))</f>
        <v>5.3521802411104713E-2</v>
      </c>
      <c r="P154" s="152">
        <f t="array" ref="P154">IF(H132="-","-",IF(H132&gt;1,AVERAGE(IF($P$5:$P$104=G154,$R$5:$R$104,"-")),"-"))</f>
        <v>7.0762062031388184E-2</v>
      </c>
      <c r="Q154" s="7"/>
      <c r="R154" s="138"/>
      <c r="S154" s="138"/>
      <c r="T154" s="138"/>
      <c r="U154" s="138"/>
      <c r="V154" s="138"/>
      <c r="W154" s="138"/>
      <c r="X154" s="18"/>
      <c r="Y154" s="18"/>
      <c r="Z154" s="18"/>
      <c r="AA154" s="18"/>
      <c r="AB154" s="7"/>
      <c r="AC154" s="7"/>
      <c r="AD154" s="7"/>
      <c r="AE154" s="7"/>
      <c r="AF154" s="7"/>
      <c r="AG154" s="18"/>
      <c r="AH154" s="18"/>
      <c r="AI154" s="18"/>
      <c r="AJ154" s="18"/>
      <c r="AK154" s="18"/>
      <c r="AL154" s="18"/>
      <c r="AM154" s="18"/>
      <c r="AN154" s="18"/>
      <c r="AO154" s="18"/>
      <c r="AP154" s="18"/>
      <c r="AQ154" s="18"/>
      <c r="AR154" s="18"/>
      <c r="AS154" s="18"/>
      <c r="AT154" s="18"/>
      <c r="AU154" s="18"/>
      <c r="AV154" s="18"/>
      <c r="AW154" s="18"/>
      <c r="AX154" s="18"/>
      <c r="AY154" s="18"/>
      <c r="AZ154" s="18"/>
      <c r="BA154" s="18"/>
      <c r="BD154" s="11"/>
      <c r="BE154" s="11"/>
      <c r="BF154" s="11"/>
      <c r="BG154" s="11"/>
      <c r="BH154" s="11"/>
      <c r="BI154" s="11"/>
      <c r="BJ154" s="11"/>
      <c r="BK154" s="11"/>
      <c r="BL154" s="11"/>
      <c r="BM154" s="11"/>
      <c r="BN154" s="11"/>
      <c r="BO154" s="11"/>
      <c r="BP154" s="11"/>
      <c r="BQ154" s="11"/>
      <c r="BR154" s="11"/>
      <c r="BS154" s="11"/>
    </row>
    <row r="155" spans="1:71" ht="12.75" customHeight="1">
      <c r="A155" s="18"/>
      <c r="B155" s="18"/>
      <c r="C155" s="117"/>
      <c r="E155" s="133"/>
      <c r="F155" s="133"/>
      <c r="G155" s="150">
        <f t="shared" si="24"/>
        <v>10</v>
      </c>
      <c r="H155" s="151">
        <f t="array" ref="H155">IF(H133="-","-",IF(H133&gt;1,0.5*H321/H342,"-"))</f>
        <v>0</v>
      </c>
      <c r="I155" s="151">
        <f t="array" ref="I155">IF(I133="-","-",IF(I133&gt;1,0.5*I321/I342,"-"))</f>
        <v>8.212065302280884E-2</v>
      </c>
      <c r="J155" s="151">
        <f t="array" ref="J155">IF(J133="-","-",IF(J133&gt;1,0.5*J321/J342,"-"))</f>
        <v>0</v>
      </c>
      <c r="K155" s="151">
        <f t="array" ref="K155">IF(K133="-","-",IF(K133&gt;1,0.5*K321/K342,"-"))</f>
        <v>8.212065302280884E-2</v>
      </c>
      <c r="L155" s="151">
        <f t="array" ref="L155">IF(L133="-","-",IF(L133&gt;1,0.5*L321/L342,"-"))</f>
        <v>7.9681907288959575E-2</v>
      </c>
      <c r="M155" s="151">
        <f t="array" ref="M155">IF(M133="-","-",IF(M133&gt;1,0.5*M321/M342,"-"))</f>
        <v>0</v>
      </c>
      <c r="N155" s="151">
        <f t="array" ref="N155">IF(N133="-","-",IF(N133&gt;1,0.5*N321/N342,"-"))</f>
        <v>7.6546554461974323E-2</v>
      </c>
      <c r="O155" s="151">
        <f t="array" ref="O155">IF(O133="-","-",IF(O133&gt;1,0.5*O321/O342,"-"))</f>
        <v>5.7655006053175376E-2</v>
      </c>
      <c r="P155" s="152">
        <f t="array" ref="P155">IF(H133="-","-",IF(H133&gt;1,AVERAGE(IF($P$5:$P$104=G155,$R$5:$R$104,"-")),"-"))</f>
        <v>6.4923876347794673E-2</v>
      </c>
      <c r="Q155" s="7"/>
      <c r="R155" s="138"/>
      <c r="S155" s="138"/>
      <c r="T155" s="138"/>
      <c r="U155" s="138"/>
      <c r="V155" s="138"/>
      <c r="W155" s="138"/>
      <c r="X155" s="18"/>
      <c r="Y155" s="18"/>
      <c r="Z155" s="18"/>
      <c r="AA155" s="18"/>
      <c r="AB155" s="7"/>
      <c r="AC155" s="7"/>
      <c r="AD155" s="7"/>
      <c r="AE155" s="7"/>
      <c r="AF155" s="7"/>
      <c r="AG155" s="18"/>
      <c r="AH155" s="18"/>
      <c r="AI155" s="18"/>
      <c r="AJ155" s="18"/>
      <c r="AK155" s="18"/>
      <c r="AL155" s="18"/>
      <c r="AM155" s="18"/>
      <c r="AN155" s="18"/>
      <c r="AO155" s="18"/>
      <c r="AP155" s="18"/>
      <c r="AQ155" s="18"/>
      <c r="AR155" s="18"/>
      <c r="AS155" s="18"/>
      <c r="AT155" s="18"/>
      <c r="AU155" s="18"/>
      <c r="AV155" s="18"/>
      <c r="AW155" s="18"/>
      <c r="AX155" s="18"/>
      <c r="AY155" s="18"/>
      <c r="AZ155" s="18"/>
      <c r="BA155" s="18"/>
      <c r="BD155" s="11"/>
      <c r="BE155" s="11"/>
      <c r="BF155" s="11"/>
      <c r="BG155" s="11"/>
      <c r="BH155" s="11"/>
      <c r="BI155" s="11"/>
      <c r="BJ155" s="11"/>
      <c r="BK155" s="11"/>
      <c r="BL155" s="11"/>
      <c r="BM155" s="11"/>
      <c r="BN155" s="11"/>
      <c r="BO155" s="11"/>
      <c r="BP155" s="11"/>
      <c r="BQ155" s="11"/>
      <c r="BR155" s="11"/>
      <c r="BS155" s="11"/>
    </row>
    <row r="156" spans="1:71" ht="12.75" customHeight="1">
      <c r="A156" s="18"/>
      <c r="B156" s="18"/>
      <c r="C156" s="117"/>
      <c r="E156" s="133"/>
      <c r="F156" s="133"/>
      <c r="G156" s="150">
        <f t="shared" si="24"/>
        <v>11</v>
      </c>
      <c r="H156" s="151">
        <f t="array" ref="H156">IF(H134="-","-",IF(H134&gt;1,0.5*H322/H343,"-"))</f>
        <v>3.9929785312496247E-2</v>
      </c>
      <c r="I156" s="151">
        <f t="array" ref="I156">IF(I134="-","-",IF(I134&gt;1,0.5*I322/I343,"-"))</f>
        <v>3.481251725084987E-2</v>
      </c>
      <c r="J156" s="151">
        <f t="array" ref="J156">IF(J134="-","-",IF(J134&gt;1,0.5*J322/J343,"-"))</f>
        <v>7.4226961902520552E-2</v>
      </c>
      <c r="K156" s="151">
        <f t="array" ref="K156">IF(K134="-","-",IF(K134&gt;1,0.5*K322/K343,"-"))</f>
        <v>9.2476779423324898E-2</v>
      </c>
      <c r="L156" s="151">
        <f t="array" ref="L156">IF(L134="-","-",IF(L134&gt;1,0.5*L322/L343,"-"))</f>
        <v>9.2314871765401776E-2</v>
      </c>
      <c r="M156" s="151">
        <f t="array" ref="M156">IF(M134="-","-",IF(M134&gt;1,0.5*M322/M343,"-"))</f>
        <v>0.13398539498740802</v>
      </c>
      <c r="N156" s="151">
        <f t="array" ref="N156">IF(N134="-","-",IF(N134&gt;1,0.5*N322/N343,"-"))</f>
        <v>0.12072176830620134</v>
      </c>
      <c r="O156" s="151">
        <f t="array" ref="O156">IF(O134="-","-",IF(O134&gt;1,0.5*O322/O343,"-"))</f>
        <v>0.11978733166359716</v>
      </c>
      <c r="P156" s="152">
        <f t="array" ref="P156">IF(H134="-","-",IF(H134&gt;1,AVERAGE(IF($P$5:$P$104=G156,$R$5:$R$104,"-")),"-"))</f>
        <v>7.6197569006050361E-2</v>
      </c>
      <c r="Q156" s="7"/>
      <c r="R156" s="138"/>
      <c r="S156" s="138"/>
      <c r="T156" s="138"/>
      <c r="U156" s="138"/>
      <c r="V156" s="138"/>
      <c r="W156" s="138"/>
      <c r="X156" s="18"/>
      <c r="Y156" s="18"/>
      <c r="Z156" s="18"/>
      <c r="AA156" s="18"/>
      <c r="AB156" s="7"/>
      <c r="AC156" s="7"/>
      <c r="AD156" s="7"/>
      <c r="AE156" s="7"/>
      <c r="AF156" s="7"/>
      <c r="AG156" s="18"/>
      <c r="AH156" s="18"/>
      <c r="AI156" s="18"/>
      <c r="AJ156" s="18"/>
      <c r="AK156" s="18"/>
      <c r="AL156" s="18"/>
      <c r="AM156" s="18"/>
      <c r="AN156" s="18"/>
      <c r="AO156" s="18"/>
      <c r="AP156" s="18"/>
      <c r="AQ156" s="18"/>
      <c r="AR156" s="18"/>
      <c r="AS156" s="18"/>
      <c r="AT156" s="18"/>
      <c r="AU156" s="18"/>
      <c r="AV156" s="18"/>
      <c r="AW156" s="18"/>
      <c r="AX156" s="18"/>
      <c r="AY156" s="18"/>
      <c r="AZ156" s="18"/>
      <c r="BA156" s="18"/>
      <c r="BD156" s="11"/>
      <c r="BE156" s="11"/>
      <c r="BF156" s="11"/>
      <c r="BG156" s="11"/>
      <c r="BH156" s="11"/>
      <c r="BI156" s="11"/>
      <c r="BJ156" s="11"/>
      <c r="BK156" s="11"/>
      <c r="BL156" s="11"/>
      <c r="BM156" s="11"/>
      <c r="BN156" s="11"/>
      <c r="BO156" s="11"/>
      <c r="BP156" s="11"/>
      <c r="BQ156" s="11"/>
      <c r="BR156" s="11"/>
      <c r="BS156" s="11"/>
    </row>
    <row r="157" spans="1:71" ht="12.75" customHeight="1">
      <c r="A157" s="18"/>
      <c r="B157" s="18"/>
      <c r="C157" s="117"/>
      <c r="E157" s="133"/>
      <c r="F157" s="133"/>
      <c r="G157" s="150">
        <f t="shared" si="24"/>
        <v>12</v>
      </c>
      <c r="H157" s="151" t="str">
        <f t="array" ref="H157">IF(H135="-","-",IF(H135&gt;1,0.5*H323/H344,"-"))</f>
        <v>-</v>
      </c>
      <c r="I157" s="151" t="str">
        <f t="array" ref="I157">IF(I135="-","-",IF(I135&gt;1,0.5*I323/I344,"-"))</f>
        <v>-</v>
      </c>
      <c r="J157" s="151" t="str">
        <f t="array" ref="J157">IF(J135="-","-",IF(J135&gt;1,0.5*J323/J344,"-"))</f>
        <v>-</v>
      </c>
      <c r="K157" s="151" t="str">
        <f t="array" ref="K157">IF(K135="-","-",IF(K135&gt;1,0.5*K323/K344,"-"))</f>
        <v>-</v>
      </c>
      <c r="L157" s="151" t="str">
        <f t="array" ref="L157">IF(L135="-","-",IF(L135&gt;1,0.5*L323/L344,"-"))</f>
        <v>-</v>
      </c>
      <c r="M157" s="151" t="str">
        <f t="array" ref="M157">IF(M135="-","-",IF(M135&gt;1,0.5*M323/M344,"-"))</f>
        <v>-</v>
      </c>
      <c r="N157" s="151" t="str">
        <f t="array" ref="N157">IF(N135="-","-",IF(N135&gt;1,0.5*N323/N344,"-"))</f>
        <v>-</v>
      </c>
      <c r="O157" s="151" t="str">
        <f t="array" ref="O157">IF(O135="-","-",IF(O135&gt;1,0.5*O323/O344,"-"))</f>
        <v>-</v>
      </c>
      <c r="P157" s="152" t="str">
        <f t="array" ref="P157">IF(H135="-","-",IF(H135&gt;1,AVERAGE(IF($P$5:$P$104=G157,$R$5:$R$104,"-")),"-"))</f>
        <v>-</v>
      </c>
      <c r="Q157" s="7"/>
      <c r="R157" s="138"/>
      <c r="S157" s="138"/>
      <c r="T157" s="138"/>
      <c r="U157" s="138"/>
      <c r="V157" s="138"/>
      <c r="W157" s="138"/>
      <c r="X157" s="18"/>
      <c r="Y157" s="18"/>
      <c r="Z157" s="18"/>
      <c r="AA157" s="18"/>
      <c r="AB157" s="7"/>
      <c r="AC157" s="7"/>
      <c r="AD157" s="7"/>
      <c r="AE157" s="7"/>
      <c r="AF157" s="7"/>
      <c r="AG157" s="18"/>
      <c r="AH157" s="18"/>
      <c r="AI157" s="18"/>
      <c r="AJ157" s="18"/>
      <c r="AK157" s="18"/>
      <c r="AL157" s="18"/>
      <c r="AM157" s="18"/>
      <c r="AN157" s="18"/>
      <c r="AO157" s="18"/>
      <c r="AP157" s="18"/>
      <c r="AQ157" s="18"/>
      <c r="AR157" s="18"/>
      <c r="AS157" s="18"/>
      <c r="AT157" s="18"/>
      <c r="AU157" s="18"/>
      <c r="AV157" s="18"/>
      <c r="AW157" s="18"/>
      <c r="AX157" s="18"/>
      <c r="AY157" s="18"/>
      <c r="AZ157" s="18"/>
      <c r="BA157" s="18"/>
      <c r="BD157" s="11"/>
      <c r="BE157" s="11"/>
      <c r="BF157" s="11"/>
      <c r="BG157" s="11"/>
      <c r="BH157" s="11"/>
      <c r="BI157" s="11"/>
      <c r="BJ157" s="11"/>
      <c r="BK157" s="11"/>
      <c r="BL157" s="11"/>
      <c r="BM157" s="11"/>
      <c r="BN157" s="11"/>
      <c r="BO157" s="11"/>
      <c r="BP157" s="11"/>
      <c r="BQ157" s="11"/>
      <c r="BR157" s="11"/>
      <c r="BS157" s="11"/>
    </row>
    <row r="158" spans="1:71" ht="12.75" customHeight="1">
      <c r="A158" s="18"/>
      <c r="B158" s="18"/>
      <c r="C158" s="117"/>
      <c r="E158" s="133"/>
      <c r="F158" s="133"/>
      <c r="G158" s="150">
        <f t="shared" si="24"/>
        <v>13</v>
      </c>
      <c r="H158" s="151" t="str">
        <f t="array" ref="H158">IF(H136="-","-",IF(H136&gt;1,0.5*H324/H345,"-"))</f>
        <v>-</v>
      </c>
      <c r="I158" s="151" t="str">
        <f t="array" ref="I158">IF(I136="-","-",IF(I136&gt;1,0.5*I324/I345,"-"))</f>
        <v>-</v>
      </c>
      <c r="J158" s="151" t="str">
        <f t="array" ref="J158">IF(J136="-","-",IF(J136&gt;1,0.5*J324/J345,"-"))</f>
        <v>-</v>
      </c>
      <c r="K158" s="151" t="str">
        <f t="array" ref="K158">IF(K136="-","-",IF(K136&gt;1,0.5*K324/K345,"-"))</f>
        <v>-</v>
      </c>
      <c r="L158" s="151" t="str">
        <f t="array" ref="L158">IF(L136="-","-",IF(L136&gt;1,0.5*L324/L345,"-"))</f>
        <v>-</v>
      </c>
      <c r="M158" s="151" t="str">
        <f t="array" ref="M158">IF(M136="-","-",IF(M136&gt;1,0.5*M324/M345,"-"))</f>
        <v>-</v>
      </c>
      <c r="N158" s="151" t="str">
        <f t="array" ref="N158">IF(N136="-","-",IF(N136&gt;1,0.5*N324/N345,"-"))</f>
        <v>-</v>
      </c>
      <c r="O158" s="151" t="str">
        <f t="array" ref="O158">IF(O136="-","-",IF(O136&gt;1,0.5*O324/O345,"-"))</f>
        <v>-</v>
      </c>
      <c r="P158" s="152" t="str">
        <f t="array" ref="P158">IF(H136="-","-",IF(H136&gt;1,AVERAGE(IF($P$5:$P$104=G158,$R$5:$R$104,"-")),"-"))</f>
        <v>-</v>
      </c>
      <c r="Q158" s="7"/>
      <c r="R158" s="138"/>
      <c r="S158" s="138"/>
      <c r="T158" s="138"/>
      <c r="U158" s="138"/>
      <c r="V158" s="138"/>
      <c r="W158" s="138"/>
      <c r="X158" s="18"/>
      <c r="Y158" s="18"/>
      <c r="Z158" s="18"/>
      <c r="AA158" s="18"/>
      <c r="AB158" s="7"/>
      <c r="AC158" s="7"/>
      <c r="AD158" s="7"/>
      <c r="AE158" s="7"/>
      <c r="AF158" s="7"/>
      <c r="AG158" s="18"/>
      <c r="AH158" s="18"/>
      <c r="AI158" s="18"/>
      <c r="AJ158" s="18"/>
      <c r="AK158" s="18"/>
      <c r="AL158" s="18"/>
      <c r="AM158" s="18"/>
      <c r="AN158" s="18"/>
      <c r="AO158" s="18"/>
      <c r="AP158" s="18"/>
      <c r="AQ158" s="18"/>
      <c r="AR158" s="18"/>
      <c r="AS158" s="18"/>
      <c r="AT158" s="18"/>
      <c r="AU158" s="18"/>
      <c r="AV158" s="18"/>
      <c r="AW158" s="18"/>
      <c r="AX158" s="18"/>
      <c r="AY158" s="18"/>
      <c r="AZ158" s="18"/>
      <c r="BA158" s="18"/>
      <c r="BD158" s="11"/>
      <c r="BE158" s="11"/>
      <c r="BF158" s="11"/>
      <c r="BG158" s="11"/>
      <c r="BH158" s="11"/>
      <c r="BI158" s="11"/>
      <c r="BJ158" s="11"/>
      <c r="BK158" s="11"/>
      <c r="BL158" s="11"/>
      <c r="BM158" s="11"/>
      <c r="BN158" s="11"/>
      <c r="BO158" s="11"/>
      <c r="BP158" s="11"/>
      <c r="BQ158" s="11"/>
      <c r="BR158" s="11"/>
      <c r="BS158" s="11"/>
    </row>
    <row r="159" spans="1:71" ht="12.75" customHeight="1">
      <c r="A159" s="18"/>
      <c r="B159" s="18"/>
      <c r="C159" s="117"/>
      <c r="E159" s="133"/>
      <c r="F159" s="133"/>
      <c r="G159" s="150">
        <f t="shared" si="24"/>
        <v>14</v>
      </c>
      <c r="H159" s="151" t="str">
        <f t="array" ref="H159">IF(H137="-","-",IF(H137&gt;1,0.5*H325/H347,"-"))</f>
        <v>-</v>
      </c>
      <c r="I159" s="151" t="str">
        <f t="array" ref="I159">IF(I137="-","-",IF(I137&gt;1,0.5*I325/I347,"-"))</f>
        <v>-</v>
      </c>
      <c r="J159" s="151" t="str">
        <f t="array" ref="J159">IF(J137="-","-",IF(J137&gt;1,0.5*J325/J347,"-"))</f>
        <v>-</v>
      </c>
      <c r="K159" s="151" t="str">
        <f t="array" ref="K159">IF(K137="-","-",IF(K137&gt;1,0.5*K325/K347,"-"))</f>
        <v>-</v>
      </c>
      <c r="L159" s="151" t="str">
        <f t="array" ref="L159">IF(L137="-","-",IF(L137&gt;1,0.5*L325/L347,"-"))</f>
        <v>-</v>
      </c>
      <c r="M159" s="151" t="str">
        <f t="array" ref="M159">IF(M137="-","-",IF(M137&gt;1,0.5*M325/M347,"-"))</f>
        <v>-</v>
      </c>
      <c r="N159" s="151" t="str">
        <f t="array" ref="N159">IF(N137="-","-",IF(N137&gt;1,0.5*N325/N347,"-"))</f>
        <v>-</v>
      </c>
      <c r="O159" s="151" t="str">
        <f t="array" ref="O159">IF(O137="-","-",IF(O137&gt;1,0.5*O325/O347,"-"))</f>
        <v>-</v>
      </c>
      <c r="P159" s="152" t="str">
        <f t="array" ref="P159">IF(H137="-","-",IF(H137&gt;1,AVERAGE(IF($P$5:$P$104=G159,$R$5:$R$104,"-")),"-"))</f>
        <v>-</v>
      </c>
      <c r="Q159" s="7"/>
      <c r="R159" s="138"/>
      <c r="S159" s="138"/>
      <c r="T159" s="138"/>
      <c r="U159" s="138"/>
      <c r="V159" s="138"/>
      <c r="W159" s="138"/>
      <c r="X159" s="18"/>
      <c r="Y159" s="18"/>
      <c r="Z159" s="18"/>
      <c r="AA159" s="18"/>
      <c r="AB159" s="7"/>
      <c r="AC159" s="7"/>
      <c r="AD159" s="7"/>
      <c r="AE159" s="7"/>
      <c r="AF159" s="7"/>
      <c r="AG159" s="18"/>
      <c r="AH159" s="18"/>
      <c r="AI159" s="18"/>
      <c r="AJ159" s="18"/>
      <c r="AK159" s="18"/>
      <c r="AL159" s="18"/>
      <c r="AM159" s="18"/>
      <c r="AN159" s="18"/>
      <c r="AO159" s="18"/>
      <c r="AP159" s="18"/>
      <c r="AQ159" s="18"/>
      <c r="AR159" s="18"/>
      <c r="AS159" s="18"/>
      <c r="AT159" s="18"/>
      <c r="AU159" s="18"/>
      <c r="AV159" s="18"/>
      <c r="AW159" s="18"/>
      <c r="AX159" s="18"/>
      <c r="AY159" s="18"/>
      <c r="AZ159" s="18"/>
      <c r="BA159" s="18"/>
      <c r="BD159" s="11"/>
      <c r="BE159" s="11"/>
      <c r="BF159" s="11"/>
      <c r="BG159" s="11"/>
      <c r="BH159" s="11"/>
      <c r="BI159" s="11"/>
      <c r="BJ159" s="11"/>
      <c r="BK159" s="11"/>
      <c r="BL159" s="11"/>
      <c r="BM159" s="11"/>
      <c r="BN159" s="11"/>
      <c r="BO159" s="11"/>
      <c r="BP159" s="11"/>
      <c r="BQ159" s="11"/>
      <c r="BR159" s="11"/>
      <c r="BS159" s="11"/>
    </row>
    <row r="160" spans="1:71" ht="12.75" customHeight="1">
      <c r="A160" s="18"/>
      <c r="B160" s="18"/>
      <c r="C160" s="117"/>
      <c r="E160" s="133"/>
      <c r="F160" s="133"/>
      <c r="G160" s="150">
        <f t="shared" si="24"/>
        <v>15</v>
      </c>
      <c r="H160" s="151" t="str">
        <f t="array" ref="H160">IF(H138="-","-",IF(H138&gt;1,0.5*H326/H348,"-"))</f>
        <v>-</v>
      </c>
      <c r="I160" s="151" t="str">
        <f t="array" ref="I160">IF(I138="-","-",IF(I138&gt;1,0.5*I326/I348,"-"))</f>
        <v>-</v>
      </c>
      <c r="J160" s="151" t="str">
        <f t="array" ref="J160">IF(J138="-","-",IF(J138&gt;1,0.5*J326/J348,"-"))</f>
        <v>-</v>
      </c>
      <c r="K160" s="151" t="str">
        <f t="array" ref="K160">IF(K138="-","-",IF(K138&gt;1,0.5*K326/K348,"-"))</f>
        <v>-</v>
      </c>
      <c r="L160" s="151" t="str">
        <f t="array" ref="L160">IF(L138="-","-",IF(L138&gt;1,0.5*L326/L348,"-"))</f>
        <v>-</v>
      </c>
      <c r="M160" s="151" t="str">
        <f t="array" ref="M160">IF(M138="-","-",IF(M138&gt;1,0.5*M326/M348,"-"))</f>
        <v>-</v>
      </c>
      <c r="N160" s="151" t="str">
        <f t="array" ref="N160">IF(N138="-","-",IF(N138&gt;1,0.5*N326/N348,"-"))</f>
        <v>-</v>
      </c>
      <c r="O160" s="151" t="str">
        <f t="array" ref="O160">IF(O138="-","-",IF(O138&gt;1,0.5*O326/O348,"-"))</f>
        <v>-</v>
      </c>
      <c r="P160" s="152" t="str">
        <f t="array" ref="P160">IF(H138="-","-",IF(H138&gt;1,AVERAGE(IF($P$5:$P$104=G160,$R$5:$R$104,"-")),"-"))</f>
        <v>-</v>
      </c>
      <c r="Q160" s="7"/>
      <c r="R160" s="138"/>
      <c r="S160" s="138"/>
      <c r="T160" s="138"/>
      <c r="U160" s="138"/>
      <c r="V160" s="138"/>
      <c r="W160" s="138"/>
      <c r="X160" s="18"/>
      <c r="Y160" s="18"/>
      <c r="Z160" s="18"/>
      <c r="AA160" s="18"/>
      <c r="AB160" s="7"/>
      <c r="AC160" s="7"/>
      <c r="AD160" s="7"/>
      <c r="AE160" s="7"/>
      <c r="AF160" s="7"/>
      <c r="AG160" s="18"/>
      <c r="AH160" s="18"/>
      <c r="AI160" s="18"/>
      <c r="AJ160" s="18"/>
      <c r="AK160" s="18"/>
      <c r="AL160" s="18"/>
      <c r="AM160" s="18"/>
      <c r="AN160" s="18"/>
      <c r="AO160" s="18"/>
      <c r="AP160" s="18"/>
      <c r="AQ160" s="18"/>
      <c r="AR160" s="18"/>
      <c r="AS160" s="18"/>
      <c r="AT160" s="18"/>
      <c r="AU160" s="18"/>
      <c r="AV160" s="18"/>
      <c r="AW160" s="18"/>
      <c r="AX160" s="18"/>
      <c r="AY160" s="18"/>
      <c r="AZ160" s="18"/>
      <c r="BA160" s="18"/>
      <c r="BD160" s="11"/>
      <c r="BE160" s="11"/>
      <c r="BF160" s="11"/>
      <c r="BG160" s="11"/>
      <c r="BH160" s="11"/>
      <c r="BI160" s="11"/>
      <c r="BJ160" s="11"/>
      <c r="BK160" s="11"/>
      <c r="BL160" s="11"/>
      <c r="BM160" s="11"/>
      <c r="BN160" s="11"/>
      <c r="BO160" s="11"/>
      <c r="BP160" s="11"/>
      <c r="BQ160" s="11"/>
      <c r="BR160" s="11"/>
      <c r="BS160" s="11"/>
    </row>
    <row r="161" spans="1:71" ht="12.75" customHeight="1">
      <c r="A161" s="18"/>
      <c r="B161" s="18"/>
      <c r="C161" s="117"/>
      <c r="E161" s="133"/>
      <c r="F161" s="133"/>
      <c r="G161" s="150">
        <f t="shared" si="24"/>
        <v>16</v>
      </c>
      <c r="H161" s="151" t="str">
        <f t="array" ref="H161">IF(H139="-","-",IF(H139&gt;1,0.5*H327/H349,"-"))</f>
        <v>-</v>
      </c>
      <c r="I161" s="151" t="str">
        <f t="array" ref="I161">IF(I139="-","-",IF(I139&gt;1,0.5*I327/I349,"-"))</f>
        <v>-</v>
      </c>
      <c r="J161" s="151" t="str">
        <f t="array" ref="J161">IF(J139="-","-",IF(J139&gt;1,0.5*J327/J349,"-"))</f>
        <v>-</v>
      </c>
      <c r="K161" s="151" t="str">
        <f t="array" ref="K161">IF(K139="-","-",IF(K139&gt;1,0.5*K327/K349,"-"))</f>
        <v>-</v>
      </c>
      <c r="L161" s="151" t="str">
        <f t="array" ref="L161">IF(L139="-","-",IF(L139&gt;1,0.5*L327/L349,"-"))</f>
        <v>-</v>
      </c>
      <c r="M161" s="151" t="str">
        <f t="array" ref="M161">IF(M139="-","-",IF(M139&gt;1,0.5*M327/M349,"-"))</f>
        <v>-</v>
      </c>
      <c r="N161" s="151" t="str">
        <f t="array" ref="N161">IF(N139="-","-",IF(N139&gt;1,0.5*N327/N349,"-"))</f>
        <v>-</v>
      </c>
      <c r="O161" s="151" t="str">
        <f t="array" ref="O161">IF(O139="-","-",IF(O139&gt;1,0.5*O327/O349,"-"))</f>
        <v>-</v>
      </c>
      <c r="P161" s="152" t="str">
        <f t="array" ref="P161">IF(H139="-","-",IF(H139&gt;1,AVERAGE(IF($P$5:$P$104=G161,$R$5:$R$104,"-")),"-"))</f>
        <v>-</v>
      </c>
      <c r="Q161" s="7"/>
      <c r="R161" s="138"/>
      <c r="S161" s="138"/>
      <c r="T161" s="138"/>
      <c r="U161" s="138"/>
      <c r="V161" s="138"/>
      <c r="W161" s="138"/>
      <c r="X161" s="18"/>
      <c r="Y161" s="18"/>
      <c r="Z161" s="18"/>
      <c r="AA161" s="18"/>
      <c r="AB161" s="7"/>
      <c r="AC161" s="7"/>
      <c r="AD161" s="7"/>
      <c r="AE161" s="7"/>
      <c r="AF161" s="7"/>
      <c r="AG161" s="18"/>
      <c r="AH161" s="18"/>
      <c r="AI161" s="18"/>
      <c r="AJ161" s="18"/>
      <c r="AK161" s="18"/>
      <c r="AL161" s="18"/>
      <c r="AM161" s="18"/>
      <c r="AN161" s="18"/>
      <c r="AO161" s="18"/>
      <c r="AP161" s="18"/>
      <c r="AQ161" s="18"/>
      <c r="AR161" s="18"/>
      <c r="AS161" s="18"/>
      <c r="AT161" s="18"/>
      <c r="AU161" s="18"/>
      <c r="AV161" s="18"/>
      <c r="AW161" s="18"/>
      <c r="AX161" s="18"/>
      <c r="AY161" s="18"/>
      <c r="AZ161" s="18"/>
      <c r="BA161" s="18"/>
      <c r="BD161" s="11"/>
      <c r="BE161" s="11"/>
      <c r="BF161" s="11"/>
      <c r="BG161" s="11"/>
      <c r="BH161" s="11"/>
      <c r="BI161" s="11"/>
      <c r="BJ161" s="11"/>
      <c r="BK161" s="11"/>
      <c r="BL161" s="11"/>
      <c r="BM161" s="11"/>
      <c r="BN161" s="11"/>
      <c r="BO161" s="11"/>
      <c r="BP161" s="11"/>
      <c r="BQ161" s="11"/>
      <c r="BR161" s="11"/>
      <c r="BS161" s="11"/>
    </row>
    <row r="162" spans="1:71" ht="12.75" customHeight="1">
      <c r="A162" s="18"/>
      <c r="B162" s="18"/>
      <c r="C162" s="117"/>
      <c r="D162" s="639" t="s">
        <v>40</v>
      </c>
      <c r="E162" s="640"/>
      <c r="F162" s="641"/>
      <c r="G162" s="158" t="str">
        <f>$G$140</f>
        <v>0-15</v>
      </c>
      <c r="H162" s="159">
        <f t="shared" ref="H162:O162" si="26">IF(H140=0,"",SUMPRODUCT(H145:H161,H123:H139)/H140)</f>
        <v>4.6520981014087193E-2</v>
      </c>
      <c r="I162" s="159">
        <f t="shared" si="26"/>
        <v>3.1511175762660423E-2</v>
      </c>
      <c r="J162" s="159">
        <f t="shared" si="26"/>
        <v>3.186865281264329E-2</v>
      </c>
      <c r="K162" s="159">
        <f t="shared" si="26"/>
        <v>6.1707284102911333E-2</v>
      </c>
      <c r="L162" s="159">
        <f t="shared" si="26"/>
        <v>5.3785340599852273E-2</v>
      </c>
      <c r="M162" s="159">
        <f t="shared" si="26"/>
        <v>3.6682637654691569E-2</v>
      </c>
      <c r="N162" s="159">
        <f t="shared" si="26"/>
        <v>5.346019894435871E-2</v>
      </c>
      <c r="O162" s="159">
        <f t="shared" si="26"/>
        <v>3.7719032471063452E-2</v>
      </c>
      <c r="P162" s="654">
        <f>R105</f>
        <v>4.0149551925285659E-2</v>
      </c>
      <c r="Q162" s="7"/>
      <c r="R162" s="138"/>
      <c r="S162" s="138"/>
      <c r="T162" s="138"/>
      <c r="U162" s="138"/>
      <c r="V162" s="138"/>
      <c r="W162" s="138"/>
      <c r="X162" s="18"/>
      <c r="Y162" s="18"/>
      <c r="Z162" s="18"/>
      <c r="AA162" s="18"/>
      <c r="AB162" s="7"/>
      <c r="AC162" s="7"/>
      <c r="AD162" s="7"/>
      <c r="AE162" s="7"/>
      <c r="AF162" s="7"/>
      <c r="AG162" s="18"/>
      <c r="AH162" s="18"/>
      <c r="AI162" s="18"/>
      <c r="AJ162" s="18"/>
      <c r="AK162" s="18"/>
      <c r="AL162" s="18"/>
      <c r="AM162" s="18"/>
      <c r="AN162" s="18"/>
      <c r="AO162" s="18"/>
      <c r="AP162" s="18"/>
      <c r="AQ162" s="18"/>
      <c r="AR162" s="18"/>
      <c r="AS162" s="18"/>
      <c r="AT162" s="18"/>
      <c r="AU162" s="18"/>
      <c r="AV162" s="18"/>
      <c r="AW162" s="18"/>
      <c r="AX162" s="18"/>
      <c r="AY162" s="18"/>
      <c r="AZ162" s="18"/>
      <c r="BA162" s="18"/>
      <c r="BD162" s="11"/>
      <c r="BE162" s="11"/>
      <c r="BF162" s="11"/>
      <c r="BG162" s="11"/>
      <c r="BH162" s="11"/>
      <c r="BI162" s="11"/>
      <c r="BJ162" s="11"/>
      <c r="BK162" s="11"/>
      <c r="BL162" s="11"/>
      <c r="BM162" s="11"/>
      <c r="BN162" s="11"/>
      <c r="BO162" s="11"/>
      <c r="BP162" s="11"/>
      <c r="BQ162" s="11"/>
      <c r="BR162" s="11"/>
      <c r="BS162" s="11"/>
    </row>
    <row r="163" spans="1:71" ht="12.75" customHeight="1">
      <c r="A163" s="18"/>
      <c r="B163" s="18"/>
      <c r="C163" s="117"/>
      <c r="D163" s="626"/>
      <c r="E163" s="160"/>
      <c r="F163" s="161"/>
      <c r="G163" s="162" t="s">
        <v>41</v>
      </c>
      <c r="H163" s="163">
        <f t="shared" ref="H163:O163" si="27">IF(H140=0,"",RANK(H162,$H$162:$O$162,1))</f>
        <v>5</v>
      </c>
      <c r="I163" s="163">
        <f t="shared" si="27"/>
        <v>1</v>
      </c>
      <c r="J163" s="163">
        <f t="shared" si="27"/>
        <v>2</v>
      </c>
      <c r="K163" s="163">
        <f t="shared" si="27"/>
        <v>8</v>
      </c>
      <c r="L163" s="163">
        <f t="shared" si="27"/>
        <v>7</v>
      </c>
      <c r="M163" s="163">
        <f t="shared" si="27"/>
        <v>3</v>
      </c>
      <c r="N163" s="163">
        <f t="shared" si="27"/>
        <v>6</v>
      </c>
      <c r="O163" s="163">
        <f t="shared" si="27"/>
        <v>4</v>
      </c>
      <c r="P163" s="655"/>
      <c r="Q163" s="7"/>
      <c r="R163" s="138"/>
      <c r="S163" s="138"/>
      <c r="T163" s="138"/>
      <c r="U163" s="138"/>
      <c r="V163" s="138"/>
      <c r="W163" s="138"/>
      <c r="X163" s="18"/>
      <c r="Y163" s="18"/>
      <c r="Z163" s="18"/>
      <c r="AA163" s="18"/>
      <c r="AB163" s="7"/>
      <c r="AC163" s="7"/>
      <c r="AD163" s="7"/>
      <c r="AE163" s="7"/>
      <c r="AF163" s="7"/>
      <c r="AG163" s="18"/>
      <c r="AH163" s="18"/>
      <c r="AI163" s="18"/>
      <c r="AJ163" s="18"/>
      <c r="AK163" s="18"/>
      <c r="AL163" s="18"/>
      <c r="AM163" s="18"/>
      <c r="AN163" s="18"/>
      <c r="AO163" s="18"/>
      <c r="AP163" s="18"/>
      <c r="AQ163" s="18"/>
      <c r="AR163" s="18"/>
      <c r="AS163" s="18"/>
      <c r="AT163" s="18"/>
      <c r="AU163" s="18"/>
      <c r="AV163" s="18"/>
      <c r="AW163" s="18"/>
      <c r="AX163" s="18"/>
      <c r="AY163" s="18"/>
      <c r="AZ163" s="18"/>
      <c r="BA163" s="18"/>
      <c r="BD163" s="11"/>
      <c r="BE163" s="11"/>
      <c r="BF163" s="11"/>
      <c r="BG163" s="11"/>
      <c r="BH163" s="11"/>
      <c r="BI163" s="11"/>
      <c r="BJ163" s="11"/>
      <c r="BK163" s="11"/>
      <c r="BL163" s="11"/>
      <c r="BM163" s="11"/>
      <c r="BN163" s="11"/>
      <c r="BO163" s="11"/>
      <c r="BP163" s="11"/>
      <c r="BQ163" s="11"/>
      <c r="BR163" s="11"/>
      <c r="BS163" s="11"/>
    </row>
    <row r="164" spans="1:71" ht="12.75" customHeight="1">
      <c r="A164" s="18"/>
      <c r="B164" s="18"/>
      <c r="C164" s="117"/>
      <c r="E164" s="133"/>
      <c r="F164" s="164"/>
      <c r="G164" s="165"/>
      <c r="H164" s="166"/>
      <c r="I164" s="166"/>
      <c r="J164" s="166"/>
      <c r="K164" s="166"/>
      <c r="L164" s="166"/>
      <c r="M164" s="166"/>
      <c r="N164" s="166"/>
      <c r="O164" s="166"/>
      <c r="P164" s="166"/>
      <c r="Q164" s="7"/>
      <c r="R164" s="138"/>
      <c r="S164" s="138"/>
      <c r="T164" s="138"/>
      <c r="U164" s="138"/>
      <c r="V164" s="138"/>
      <c r="W164" s="138"/>
      <c r="X164" s="18"/>
      <c r="Y164" s="18"/>
      <c r="Z164" s="18"/>
      <c r="AA164" s="18"/>
      <c r="AB164" s="7"/>
      <c r="AC164" s="7"/>
      <c r="AD164" s="7"/>
      <c r="AE164" s="7"/>
      <c r="AF164" s="7"/>
      <c r="AG164" s="18"/>
      <c r="AH164" s="18"/>
      <c r="AI164" s="18"/>
      <c r="AJ164" s="18"/>
      <c r="AK164" s="18"/>
      <c r="AL164" s="18"/>
      <c r="AM164" s="18"/>
      <c r="AN164" s="18"/>
      <c r="AO164" s="18"/>
      <c r="AP164" s="18"/>
      <c r="AQ164" s="18"/>
      <c r="AR164" s="18"/>
      <c r="AS164" s="18"/>
      <c r="AT164" s="18"/>
      <c r="AU164" s="18"/>
      <c r="AV164" s="18"/>
      <c r="AW164" s="18"/>
      <c r="AX164" s="18"/>
      <c r="AY164" s="18"/>
      <c r="AZ164" s="18"/>
      <c r="BA164" s="18"/>
      <c r="BD164" s="11"/>
      <c r="BE164" s="11"/>
      <c r="BF164" s="11"/>
      <c r="BG164" s="11"/>
      <c r="BH164" s="11"/>
      <c r="BI164" s="11"/>
      <c r="BJ164" s="11"/>
      <c r="BK164" s="11"/>
      <c r="BL164" s="11"/>
      <c r="BM164" s="11"/>
      <c r="BN164" s="11"/>
      <c r="BO164" s="11"/>
      <c r="BP164" s="11"/>
      <c r="BQ164" s="11"/>
      <c r="BR164" s="11"/>
      <c r="BS164" s="11"/>
    </row>
    <row r="165" spans="1:71" s="170" customFormat="1" ht="18" customHeight="1">
      <c r="A165" s="18"/>
      <c r="B165" s="18"/>
      <c r="C165" s="95"/>
      <c r="D165" s="622"/>
      <c r="E165" s="133"/>
      <c r="F165" s="95"/>
      <c r="G165" s="118" t="s">
        <v>42</v>
      </c>
      <c r="H165" s="167"/>
      <c r="I165" s="167"/>
      <c r="J165" s="167"/>
      <c r="K165" s="167"/>
      <c r="L165" s="167"/>
      <c r="M165" s="167"/>
      <c r="N165" s="167"/>
      <c r="O165" s="167"/>
      <c r="P165" s="133"/>
      <c r="Q165" s="7"/>
      <c r="R165" s="168"/>
      <c r="S165" s="168"/>
      <c r="T165" s="168"/>
      <c r="U165" s="168"/>
      <c r="V165" s="168"/>
      <c r="W165" s="138"/>
      <c r="X165" s="18"/>
      <c r="Y165" s="18"/>
      <c r="Z165" s="18"/>
      <c r="AA165" s="18"/>
      <c r="AB165" s="7"/>
      <c r="AC165" s="7"/>
      <c r="AD165" s="7"/>
      <c r="AE165" s="7"/>
      <c r="AF165" s="7"/>
      <c r="AG165" s="18"/>
      <c r="AH165" s="18"/>
      <c r="AI165" s="18"/>
      <c r="AJ165" s="18"/>
      <c r="AK165" s="18"/>
      <c r="AL165" s="18"/>
      <c r="AM165" s="18"/>
      <c r="AN165" s="18"/>
      <c r="AO165" s="18"/>
      <c r="AP165" s="18"/>
      <c r="AQ165" s="18"/>
      <c r="AR165" s="18"/>
      <c r="AS165" s="18"/>
      <c r="AT165" s="97"/>
      <c r="AU165" s="97"/>
      <c r="AV165" s="97"/>
      <c r="AW165" s="97"/>
      <c r="AX165" s="97"/>
      <c r="AY165" s="97"/>
      <c r="AZ165" s="97"/>
      <c r="BA165" s="97"/>
      <c r="BB165" s="169"/>
      <c r="BC165" s="169"/>
      <c r="BD165" s="11"/>
      <c r="BE165" s="11"/>
      <c r="BF165" s="11"/>
      <c r="BG165" s="11"/>
      <c r="BH165" s="11"/>
      <c r="BI165" s="11"/>
      <c r="BJ165" s="11"/>
      <c r="BK165" s="11"/>
      <c r="BL165" s="11"/>
      <c r="BM165" s="11"/>
      <c r="BN165" s="11"/>
      <c r="BO165" s="11"/>
      <c r="BP165" s="11"/>
      <c r="BQ165" s="11"/>
      <c r="BR165" s="11"/>
      <c r="BS165" s="11"/>
    </row>
    <row r="166" spans="1:71" ht="24.75" customHeight="1">
      <c r="A166" s="18"/>
      <c r="B166" s="18"/>
      <c r="C166" s="117"/>
      <c r="E166" s="124"/>
      <c r="F166" s="124"/>
      <c r="G166" s="144" t="str">
        <f>P3</f>
        <v>MODAL</v>
      </c>
      <c r="H166" s="455" t="str">
        <f t="shared" ref="H166:O167" si="28">H3</f>
        <v>Harald</v>
      </c>
      <c r="I166" s="455" t="str">
        <f t="shared" si="28"/>
        <v>Lisbet</v>
      </c>
      <c r="J166" s="455" t="str">
        <f t="shared" si="28"/>
        <v>Stian</v>
      </c>
      <c r="K166" s="455" t="str">
        <f t="shared" si="28"/>
        <v>Janicke</v>
      </c>
      <c r="L166" s="455" t="str">
        <f t="shared" si="28"/>
        <v>Merete</v>
      </c>
      <c r="M166" s="455" t="str">
        <f t="shared" si="28"/>
        <v>Silje</v>
      </c>
      <c r="N166" s="455" t="str">
        <f t="shared" si="28"/>
        <v>Trine</v>
      </c>
      <c r="O166" s="455" t="str">
        <f t="shared" si="28"/>
        <v>Else</v>
      </c>
      <c r="P166" s="127"/>
      <c r="Q166" s="7"/>
      <c r="R166" s="138"/>
      <c r="S166" s="138"/>
      <c r="T166" s="138"/>
      <c r="U166" s="138"/>
      <c r="V166" s="138"/>
      <c r="W166" s="138"/>
      <c r="X166" s="18"/>
      <c r="Y166" s="18"/>
      <c r="Z166" s="18"/>
      <c r="AA166" s="18"/>
      <c r="AB166" s="7"/>
      <c r="AC166" s="7"/>
      <c r="AD166" s="7"/>
      <c r="AE166" s="7"/>
      <c r="AF166" s="7"/>
      <c r="AG166" s="18"/>
      <c r="AH166" s="18"/>
      <c r="AI166" s="18"/>
      <c r="AJ166" s="18"/>
      <c r="AK166" s="18"/>
      <c r="AL166" s="18"/>
      <c r="AM166" s="18"/>
      <c r="AN166" s="18"/>
      <c r="AO166" s="18"/>
      <c r="AP166" s="18"/>
      <c r="AQ166" s="18"/>
      <c r="AR166" s="18"/>
      <c r="AS166" s="18"/>
      <c r="AT166" s="18"/>
      <c r="AU166" s="18"/>
      <c r="AV166" s="18"/>
      <c r="AW166" s="18"/>
      <c r="AX166" s="18"/>
      <c r="AY166" s="18"/>
      <c r="AZ166" s="18"/>
      <c r="BA166" s="18"/>
      <c r="BD166" s="11"/>
      <c r="BE166" s="11"/>
      <c r="BF166" s="11"/>
      <c r="BG166" s="11"/>
      <c r="BH166" s="11"/>
      <c r="BI166" s="11"/>
      <c r="BJ166" s="11"/>
      <c r="BK166" s="11"/>
      <c r="BL166" s="11"/>
      <c r="BM166" s="11"/>
      <c r="BN166" s="11"/>
      <c r="BO166" s="11"/>
      <c r="BP166" s="11"/>
      <c r="BQ166" s="11"/>
      <c r="BR166" s="11"/>
      <c r="BS166" s="11"/>
    </row>
    <row r="167" spans="1:71" ht="12.75" customHeight="1">
      <c r="A167" s="18"/>
      <c r="B167" s="18"/>
      <c r="C167" s="117"/>
      <c r="E167" s="117"/>
      <c r="F167" s="117"/>
      <c r="G167" s="130" t="str">
        <f>P4</f>
        <v>(R1-R5)</v>
      </c>
      <c r="H167" s="146">
        <f t="shared" si="28"/>
        <v>1</v>
      </c>
      <c r="I167" s="146">
        <f t="shared" si="28"/>
        <v>2</v>
      </c>
      <c r="J167" s="146">
        <f t="shared" si="28"/>
        <v>3</v>
      </c>
      <c r="K167" s="146">
        <f t="shared" si="28"/>
        <v>4</v>
      </c>
      <c r="L167" s="146">
        <f t="shared" si="28"/>
        <v>5</v>
      </c>
      <c r="M167" s="146">
        <f t="shared" si="28"/>
        <v>6</v>
      </c>
      <c r="N167" s="146">
        <f t="shared" si="28"/>
        <v>7</v>
      </c>
      <c r="O167" s="146">
        <f t="shared" si="28"/>
        <v>8</v>
      </c>
      <c r="P167" s="131" t="s">
        <v>38</v>
      </c>
      <c r="Q167" s="7"/>
      <c r="R167" s="138"/>
      <c r="S167" s="138"/>
      <c r="T167" s="138"/>
      <c r="U167" s="138"/>
      <c r="V167" s="138"/>
      <c r="W167" s="138"/>
      <c r="X167" s="18"/>
      <c r="Y167" s="18"/>
      <c r="Z167" s="18"/>
      <c r="AA167" s="18"/>
      <c r="AB167" s="7"/>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D167" s="11"/>
      <c r="BE167" s="11"/>
      <c r="BF167" s="11"/>
      <c r="BG167" s="11"/>
      <c r="BH167" s="11"/>
      <c r="BI167" s="11"/>
      <c r="BJ167" s="11"/>
      <c r="BK167" s="11"/>
      <c r="BL167" s="11"/>
      <c r="BM167" s="11"/>
      <c r="BN167" s="11"/>
      <c r="BO167" s="11"/>
      <c r="BP167" s="11"/>
      <c r="BQ167" s="11"/>
      <c r="BR167" s="11"/>
      <c r="BS167" s="11"/>
    </row>
    <row r="168" spans="1:71" ht="12.75" customHeight="1">
      <c r="A168" s="18"/>
      <c r="B168" s="18"/>
      <c r="C168" s="117"/>
      <c r="E168" s="133"/>
      <c r="F168" s="133"/>
      <c r="G168" s="147">
        <v>0</v>
      </c>
      <c r="H168" s="171" t="str">
        <f t="array" ref="H168">IF(H123="-","-",COUNT(IF($P$5:$P$104=H$5:H$104,IF(H$5:H$104=$G168,H$5:H$104,""),""))/COUNT(IF($P$5:$P$104=$G168,H$5:H$104,"")))</f>
        <v>-</v>
      </c>
      <c r="I168" s="171" t="str">
        <f t="array" ref="I168">IF(I123="-","-",COUNT(IF($P$5:$P$104=I$5:I$104,IF(I$5:I$104=$G168,I$5:I$104,""),""))/COUNT(IF($P$5:$P$104=$G168,I$5:I$104,"")))</f>
        <v>-</v>
      </c>
      <c r="J168" s="171" t="str">
        <f t="array" ref="J168">IF(J123="-","-",COUNT(IF($P$5:$P$104=J$5:J$104,IF(J$5:J$104=$G168,J$5:J$104,""),""))/COUNT(IF($P$5:$P$104=$G168,J$5:J$104,"")))</f>
        <v>-</v>
      </c>
      <c r="K168" s="171" t="str">
        <f t="array" ref="K168">IF(K123="-","-",COUNT(IF($P$5:$P$104=K$5:K$104,IF(K$5:K$104=$G168,K$5:K$104,""),""))/COUNT(IF($P$5:$P$104=$G168,K$5:K$104,"")))</f>
        <v>-</v>
      </c>
      <c r="L168" s="171" t="str">
        <f t="array" ref="L168">IF(L123="-","-",COUNT(IF($P$5:$P$104=L$5:L$104,IF(L$5:L$104=$G168,L$5:L$104,""),""))/COUNT(IF($P$5:$P$104=$G168,L$5:L$104,"")))</f>
        <v>-</v>
      </c>
      <c r="M168" s="171" t="str">
        <f t="array" ref="M168">IF(M123="-","-",COUNT(IF($P$5:$P$104=M$5:M$104,IF(M$5:M$104=$G168,M$5:M$104,""),""))/COUNT(IF($P$5:$P$104=$G168,M$5:M$104,"")))</f>
        <v>-</v>
      </c>
      <c r="N168" s="171" t="str">
        <f t="array" ref="N168">IF(N123="-","-",COUNT(IF($P$5:$P$104=N$5:N$104,IF(N$5:N$104=$G168,N$5:N$104,""),""))/COUNT(IF($P$5:$P$104=$G168,N$5:N$104,"")))</f>
        <v>-</v>
      </c>
      <c r="O168" s="171" t="str">
        <f t="array" ref="O168">IF(O123="-","-",COUNT(IF($P$5:$P$104=O$5:O$104,IF(O$5:O$104=$G168,O$5:O$104,""),""))/COUNT(IF($P$5:$P$104=$G168,O$5:O$104,"")))</f>
        <v>-</v>
      </c>
      <c r="P168" s="172" t="str">
        <f t="array" ref="P168">IF(H123:O123="-","-",COUNT(IF($P$5:$P$104=H$5:O$104,IF(H$5:O$104=$G168,H$5:O$104,""),""))/COUNT(IF($P$5:$P$104=$G168,H$5:O$104,"")))</f>
        <v>-</v>
      </c>
      <c r="Q168" s="7"/>
      <c r="R168" s="173"/>
      <c r="S168" s="173"/>
      <c r="T168" s="173"/>
      <c r="U168" s="173"/>
      <c r="V168" s="173"/>
      <c r="W168" s="173"/>
      <c r="X168" s="18"/>
      <c r="Y168" s="18"/>
      <c r="Z168" s="18"/>
      <c r="AA168" s="18"/>
      <c r="AB168" s="7"/>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D168" s="11"/>
      <c r="BE168" s="11"/>
      <c r="BF168" s="11"/>
      <c r="BG168" s="11"/>
      <c r="BH168" s="11"/>
      <c r="BI168" s="11"/>
      <c r="BJ168" s="11"/>
      <c r="BK168" s="11"/>
      <c r="BL168" s="11"/>
      <c r="BM168" s="11"/>
      <c r="BN168" s="11"/>
      <c r="BO168" s="11"/>
      <c r="BP168" s="11"/>
      <c r="BQ168" s="11"/>
      <c r="BR168" s="11"/>
      <c r="BS168" s="11"/>
    </row>
    <row r="169" spans="1:71" ht="12.75" customHeight="1">
      <c r="A169" s="18"/>
      <c r="B169" s="18"/>
      <c r="C169" s="117"/>
      <c r="E169" s="133"/>
      <c r="F169" s="133"/>
      <c r="G169" s="150">
        <f t="shared" ref="G169:G184" si="29">G168+1</f>
        <v>1</v>
      </c>
      <c r="H169" s="174" t="str">
        <f t="array" ref="H169">IF(H124="-","-",COUNT(IF($P$5:$P$104=H$5:H$104,IF(H$5:H$104=$G169,H$5:H$104,""),""))/COUNT(IF($P$5:$P$104=$G169,H$5:H$104,"")))</f>
        <v>-</v>
      </c>
      <c r="I169" s="174" t="str">
        <f t="array" ref="I169">IF(I124="-","-",COUNT(IF($P$5:$P$104=I$5:I$104,IF(I$5:I$104=$G169,I$5:I$104,""),""))/COUNT(IF($P$5:$P$104=$G169,I$5:I$104,"")))</f>
        <v>-</v>
      </c>
      <c r="J169" s="174" t="str">
        <f t="array" ref="J169">IF(J124="-","-",COUNT(IF($P$5:$P$104=J$5:J$104,IF(J$5:J$104=$G169,J$5:J$104,""),""))/COUNT(IF($P$5:$P$104=$G169,J$5:J$104,"")))</f>
        <v>-</v>
      </c>
      <c r="K169" s="174" t="str">
        <f t="array" ref="K169">IF(K124="-","-",COUNT(IF($P$5:$P$104=K$5:K$104,IF(K$5:K$104=$G169,K$5:K$104,""),""))/COUNT(IF($P$5:$P$104=$G169,K$5:K$104,"")))</f>
        <v>-</v>
      </c>
      <c r="L169" s="174" t="str">
        <f t="array" ref="L169">IF(L124="-","-",COUNT(IF($P$5:$P$104=L$5:L$104,IF(L$5:L$104=$G169,L$5:L$104,""),""))/COUNT(IF($P$5:$P$104=$G169,L$5:L$104,"")))</f>
        <v>-</v>
      </c>
      <c r="M169" s="174" t="str">
        <f t="array" ref="M169">IF(M124="-","-",COUNT(IF($P$5:$P$104=M$5:M$104,IF(M$5:M$104=$G169,M$5:M$104,""),""))/COUNT(IF($P$5:$P$104=$G169,M$5:M$104,"")))</f>
        <v>-</v>
      </c>
      <c r="N169" s="174" t="str">
        <f t="array" ref="N169">IF(N124="-","-",COUNT(IF($P$5:$P$104=N$5:N$104,IF(N$5:N$104=$G169,N$5:N$104,""),""))/COUNT(IF($P$5:$P$104=$G169,N$5:N$104,"")))</f>
        <v>-</v>
      </c>
      <c r="O169" s="174" t="str">
        <f t="array" ref="O169">IF(O124="-","-",COUNT(IF($P$5:$P$104=O$5:O$104,IF(O$5:O$104=$G169,O$5:O$104,""),""))/COUNT(IF($P$5:$P$104=$G169,O$5:O$104,"")))</f>
        <v>-</v>
      </c>
      <c r="P169" s="175" t="str">
        <f t="array" ref="P169">IF(H124:O124="-","-",COUNT(IF($P$5:$P$104=H$5:O$104,IF(H$5:O$104=$G169,H$5:O$104,""),""))/COUNT(IF($P$5:$P$104=$G169,H$5:O$104,"")))</f>
        <v>-</v>
      </c>
      <c r="Q169" s="7"/>
      <c r="R169" s="173"/>
      <c r="S169" s="173"/>
      <c r="T169" s="173"/>
      <c r="U169" s="173"/>
      <c r="V169" s="173"/>
      <c r="W169" s="173"/>
      <c r="X169" s="18"/>
      <c r="Y169" s="18"/>
      <c r="Z169" s="18"/>
      <c r="AA169" s="18"/>
      <c r="AB169" s="7"/>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D169" s="11"/>
      <c r="BE169" s="11"/>
      <c r="BF169" s="11"/>
      <c r="BG169" s="11"/>
      <c r="BH169" s="11"/>
      <c r="BI169" s="11"/>
      <c r="BJ169" s="11"/>
      <c r="BK169" s="11"/>
      <c r="BL169" s="11"/>
      <c r="BM169" s="11"/>
      <c r="BN169" s="11"/>
      <c r="BO169" s="11"/>
      <c r="BP169" s="11"/>
      <c r="BQ169" s="11"/>
      <c r="BR169" s="11"/>
      <c r="BS169" s="11"/>
    </row>
    <row r="170" spans="1:71" ht="12.75" customHeight="1">
      <c r="A170" s="18"/>
      <c r="B170" s="18"/>
      <c r="C170" s="117"/>
      <c r="E170" s="133"/>
      <c r="F170" s="133"/>
      <c r="G170" s="150">
        <f t="shared" si="29"/>
        <v>2</v>
      </c>
      <c r="H170" s="174" t="str">
        <f t="array" ref="H170">IF(H125="-","-",COUNT(IF($P$5:$P$104=H$5:H$104,IF(H$5:H$104=$G170,H$5:H$104,""),""))/COUNT(IF($P$5:$P$104=$G170,H$5:H$104,"")))</f>
        <v>-</v>
      </c>
      <c r="I170" s="174" t="str">
        <f t="array" ref="I170">IF(I125="-","-",COUNT(IF($P$5:$P$104=I$5:I$104,IF(I$5:I$104=$G170,I$5:I$104,""),""))/COUNT(IF($P$5:$P$104=$G170,I$5:I$104,"")))</f>
        <v>-</v>
      </c>
      <c r="J170" s="174" t="str">
        <f t="array" ref="J170">IF(J125="-","-",COUNT(IF($P$5:$P$104=J$5:J$104,IF(J$5:J$104=$G170,J$5:J$104,""),""))/COUNT(IF($P$5:$P$104=$G170,J$5:J$104,"")))</f>
        <v>-</v>
      </c>
      <c r="K170" s="174" t="str">
        <f t="array" ref="K170">IF(K125="-","-",COUNT(IF($P$5:$P$104=K$5:K$104,IF(K$5:K$104=$G170,K$5:K$104,""),""))/COUNT(IF($P$5:$P$104=$G170,K$5:K$104,"")))</f>
        <v>-</v>
      </c>
      <c r="L170" s="174" t="str">
        <f t="array" ref="L170">IF(L125="-","-",COUNT(IF($P$5:$P$104=L$5:L$104,IF(L$5:L$104=$G170,L$5:L$104,""),""))/COUNT(IF($P$5:$P$104=$G170,L$5:L$104,"")))</f>
        <v>-</v>
      </c>
      <c r="M170" s="174" t="str">
        <f t="array" ref="M170">IF(M125="-","-",COUNT(IF($P$5:$P$104=M$5:M$104,IF(M$5:M$104=$G170,M$5:M$104,""),""))/COUNT(IF($P$5:$P$104=$G170,M$5:M$104,"")))</f>
        <v>-</v>
      </c>
      <c r="N170" s="174" t="str">
        <f t="array" ref="N170">IF(N125="-","-",COUNT(IF($P$5:$P$104=N$5:N$104,IF(N$5:N$104=$G170,N$5:N$104,""),""))/COUNT(IF($P$5:$P$104=$G170,N$5:N$104,"")))</f>
        <v>-</v>
      </c>
      <c r="O170" s="174" t="str">
        <f t="array" ref="O170">IF(O125="-","-",COUNT(IF($P$5:$P$104=O$5:O$104,IF(O$5:O$104=$G170,O$5:O$104,""),""))/COUNT(IF($P$5:$P$104=$G170,O$5:O$104,"")))</f>
        <v>-</v>
      </c>
      <c r="P170" s="175" t="str">
        <f t="array" ref="P170">IF(H125:O125="-","-",COUNT(IF($P$5:$P$104=H$5:O$104,IF(H$5:O$104=$G170,H$5:O$104,""),""))/COUNT(IF($P$5:$P$104=$G170,H$5:O$104,"")))</f>
        <v>-</v>
      </c>
      <c r="Q170" s="7"/>
      <c r="R170" s="173"/>
      <c r="S170" s="173"/>
      <c r="T170" s="173"/>
      <c r="U170" s="173"/>
      <c r="V170" s="173"/>
      <c r="W170" s="173"/>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D170" s="11"/>
      <c r="BE170" s="11"/>
      <c r="BF170" s="11"/>
      <c r="BG170" s="11"/>
      <c r="BH170" s="11"/>
      <c r="BI170" s="11"/>
      <c r="BJ170" s="11"/>
      <c r="BK170" s="11"/>
      <c r="BL170" s="11"/>
      <c r="BM170" s="11"/>
      <c r="BN170" s="11"/>
      <c r="BO170" s="11"/>
      <c r="BP170" s="11"/>
      <c r="BQ170" s="11"/>
      <c r="BR170" s="11"/>
      <c r="BS170" s="11"/>
    </row>
    <row r="171" spans="1:71" ht="12.75" customHeight="1">
      <c r="A171" s="18"/>
      <c r="B171" s="18"/>
      <c r="C171" s="117"/>
      <c r="E171" s="133"/>
      <c r="F171" s="133"/>
      <c r="G171" s="150">
        <f t="shared" si="29"/>
        <v>3</v>
      </c>
      <c r="H171" s="174">
        <f t="array" ref="H171">IF(H126="-","-",COUNT(IF($P$5:$P$104=H$5:H$104,IF(H$5:H$104=$G171,H$5:H$104,""),""))/COUNT(IF($P$5:$P$104=$G171,H$5:H$104,"")))</f>
        <v>1</v>
      </c>
      <c r="I171" s="174">
        <f t="array" ref="I171">IF(I126="-","-",COUNT(IF($P$5:$P$104=I$5:I$104,IF(I$5:I$104=$G171,I$5:I$104,""),""))/COUNT(IF($P$5:$P$104=$G171,I$5:I$104,"")))</f>
        <v>1</v>
      </c>
      <c r="J171" s="174">
        <f t="array" ref="J171">IF(J126="-","-",COUNT(IF($P$5:$P$104=J$5:J$104,IF(J$5:J$104=$G171,J$5:J$104,""),""))/COUNT(IF($P$5:$P$104=$G171,J$5:J$104,"")))</f>
        <v>1</v>
      </c>
      <c r="K171" s="174">
        <f t="array" ref="K171">IF(K126="-","-",COUNT(IF($P$5:$P$104=K$5:K$104,IF(K$5:K$104=$G171,K$5:K$104,""),""))/COUNT(IF($P$5:$P$104=$G171,K$5:K$104,"")))</f>
        <v>1</v>
      </c>
      <c r="L171" s="174">
        <f t="array" ref="L171">IF(L126="-","-",COUNT(IF($P$5:$P$104=L$5:L$104,IF(L$5:L$104=$G171,L$5:L$104,""),""))/COUNT(IF($P$5:$P$104=$G171,L$5:L$104,"")))</f>
        <v>1</v>
      </c>
      <c r="M171" s="174">
        <f t="array" ref="M171">IF(M126="-","-",COUNT(IF($P$5:$P$104=M$5:M$104,IF(M$5:M$104=$G171,M$5:M$104,""),""))/COUNT(IF($P$5:$P$104=$G171,M$5:M$104,"")))</f>
        <v>1</v>
      </c>
      <c r="N171" s="174">
        <f t="array" ref="N171">IF(N126="-","-",COUNT(IF($P$5:$P$104=N$5:N$104,IF(N$5:N$104=$G171,N$5:N$104,""),""))/COUNT(IF($P$5:$P$104=$G171,N$5:N$104,"")))</f>
        <v>0.66666666666666663</v>
      </c>
      <c r="O171" s="174">
        <f t="array" ref="O171">IF(O126="-","-",COUNT(IF($P$5:$P$104=O$5:O$104,IF(O$5:O$104=$G171,O$5:O$104,""),""))/COUNT(IF($P$5:$P$104=$G171,O$5:O$104,"")))</f>
        <v>0.66666666666666663</v>
      </c>
      <c r="P171" s="175">
        <f t="array" ref="P171">IF(H126:O126="-","-",COUNT(IF($P$5:$P$104=H$5:O$104,IF(H$5:O$104=$G171,H$5:O$104,""),""))/COUNT(IF($P$5:$P$104=$G171,H$5:O$104,"")))</f>
        <v>0.91666666666666663</v>
      </c>
      <c r="Q171" s="7"/>
      <c r="R171" s="173"/>
      <c r="S171" s="173"/>
      <c r="T171" s="173"/>
      <c r="U171" s="173"/>
      <c r="V171" s="173"/>
      <c r="W171" s="173"/>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D171" s="11"/>
      <c r="BE171" s="11"/>
      <c r="BF171" s="11"/>
      <c r="BG171" s="11"/>
      <c r="BH171" s="11"/>
      <c r="BI171" s="11"/>
      <c r="BJ171" s="11"/>
      <c r="BK171" s="11"/>
      <c r="BL171" s="11"/>
      <c r="BM171" s="11"/>
      <c r="BN171" s="11"/>
      <c r="BO171" s="11"/>
      <c r="BP171" s="11"/>
      <c r="BQ171" s="11"/>
      <c r="BR171" s="11"/>
      <c r="BS171" s="11"/>
    </row>
    <row r="172" spans="1:71" ht="12.75" customHeight="1">
      <c r="A172" s="18"/>
      <c r="B172" s="18"/>
      <c r="C172" s="117"/>
      <c r="E172" s="133"/>
      <c r="F172" s="133"/>
      <c r="G172" s="150">
        <f t="shared" si="29"/>
        <v>4</v>
      </c>
      <c r="H172" s="174">
        <f t="array" ref="H172">IF(H127="-","-",COUNT(IF($P$5:$P$104=H$5:H$104,IF(H$5:H$104=$G172,H$5:H$104,""),""))/COUNT(IF($P$5:$P$104=$G172,H$5:H$104,"")))</f>
        <v>1</v>
      </c>
      <c r="I172" s="174">
        <f t="array" ref="I172">IF(I127="-","-",COUNT(IF($P$5:$P$104=I$5:I$104,IF(I$5:I$104=$G172,I$5:I$104,""),""))/COUNT(IF($P$5:$P$104=$G172,I$5:I$104,"")))</f>
        <v>1</v>
      </c>
      <c r="J172" s="174">
        <f t="array" ref="J172">IF(J127="-","-",COUNT(IF($P$5:$P$104=J$5:J$104,IF(J$5:J$104=$G172,J$5:J$104,""),""))/COUNT(IF($P$5:$P$104=$G172,J$5:J$104,"")))</f>
        <v>1</v>
      </c>
      <c r="K172" s="174">
        <f t="array" ref="K172">IF(K127="-","-",COUNT(IF($P$5:$P$104=K$5:K$104,IF(K$5:K$104=$G172,K$5:K$104,""),""))/COUNT(IF($P$5:$P$104=$G172,K$5:K$104,"")))</f>
        <v>0.875</v>
      </c>
      <c r="L172" s="174">
        <f t="array" ref="L172">IF(L127="-","-",COUNT(IF($P$5:$P$104=L$5:L$104,IF(L$5:L$104=$G172,L$5:L$104,""),""))/COUNT(IF($P$5:$P$104=$G172,L$5:L$104,"")))</f>
        <v>0.875</v>
      </c>
      <c r="M172" s="174">
        <f t="array" ref="M172">IF(M127="-","-",COUNT(IF($P$5:$P$104=M$5:M$104,IF(M$5:M$104=$G172,M$5:M$104,""),""))/COUNT(IF($P$5:$P$104=$G172,M$5:M$104,"")))</f>
        <v>1</v>
      </c>
      <c r="N172" s="174">
        <f t="array" ref="N172">IF(N127="-","-",COUNT(IF($P$5:$P$104=N$5:N$104,IF(N$5:N$104=$G172,N$5:N$104,""),""))/COUNT(IF($P$5:$P$104=$G172,N$5:N$104,"")))</f>
        <v>1</v>
      </c>
      <c r="O172" s="174">
        <f t="array" ref="O172">IF(O127="-","-",COUNT(IF($P$5:$P$104=O$5:O$104,IF(O$5:O$104=$G172,O$5:O$104,""),""))/COUNT(IF($P$5:$P$104=$G172,O$5:O$104,"")))</f>
        <v>1</v>
      </c>
      <c r="P172" s="175">
        <f t="array" ref="P172">IF(H127:O127="-","-",COUNT(IF($P$5:$P$104=H$5:O$104,IF(H$5:O$104=$G172,H$5:O$104,""),""))/COUNT(IF($P$5:$P$104=$G172,H$5:O$104,"")))</f>
        <v>0.96875</v>
      </c>
      <c r="Q172" s="7"/>
      <c r="R172" s="173"/>
      <c r="S172" s="173"/>
      <c r="T172" s="173"/>
      <c r="U172" s="173"/>
      <c r="V172" s="173"/>
      <c r="W172" s="173"/>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D172" s="11"/>
      <c r="BE172" s="11"/>
      <c r="BF172" s="11"/>
      <c r="BG172" s="11"/>
      <c r="BH172" s="11"/>
      <c r="BI172" s="11"/>
      <c r="BJ172" s="11"/>
      <c r="BK172" s="11"/>
      <c r="BL172" s="11"/>
      <c r="BM172" s="11"/>
      <c r="BN172" s="11"/>
      <c r="BO172" s="11"/>
      <c r="BP172" s="11"/>
      <c r="BQ172" s="11"/>
      <c r="BR172" s="11"/>
      <c r="BS172" s="11"/>
    </row>
    <row r="173" spans="1:71" ht="12.75" customHeight="1">
      <c r="A173" s="18"/>
      <c r="B173" s="18"/>
      <c r="C173" s="117"/>
      <c r="E173" s="133"/>
      <c r="F173" s="133"/>
      <c r="G173" s="150">
        <f t="shared" si="29"/>
        <v>5</v>
      </c>
      <c r="H173" s="174">
        <f t="array" ref="H173">IF(H128="-","-",COUNT(IF($P$5:$P$104=H$5:H$104,IF(H$5:H$104=$G173,H$5:H$104,""),""))/COUNT(IF($P$5:$P$104=$G173,H$5:H$104,"")))</f>
        <v>0.88888888888888884</v>
      </c>
      <c r="I173" s="174">
        <f t="array" ref="I173">IF(I128="-","-",COUNT(IF($P$5:$P$104=I$5:I$104,IF(I$5:I$104=$G173,I$5:I$104,""),""))/COUNT(IF($P$5:$P$104=$G173,I$5:I$104,"")))</f>
        <v>1</v>
      </c>
      <c r="J173" s="174">
        <f t="array" ref="J173">IF(J128="-","-",COUNT(IF($P$5:$P$104=J$5:J$104,IF(J$5:J$104=$G173,J$5:J$104,""),""))/COUNT(IF($P$5:$P$104=$G173,J$5:J$104,"")))</f>
        <v>0.88888888888888884</v>
      </c>
      <c r="K173" s="174">
        <f t="array" ref="K173">IF(K128="-","-",COUNT(IF($P$5:$P$104=K$5:K$104,IF(K$5:K$104=$G173,K$5:K$104,""),""))/COUNT(IF($P$5:$P$104=$G173,K$5:K$104,"")))</f>
        <v>1</v>
      </c>
      <c r="L173" s="174">
        <f t="array" ref="L173">IF(L128="-","-",COUNT(IF($P$5:$P$104=L$5:L$104,IF(L$5:L$104=$G173,L$5:L$104,""),""))/COUNT(IF($P$5:$P$104=$G173,L$5:L$104,"")))</f>
        <v>0.77777777777777779</v>
      </c>
      <c r="M173" s="174">
        <f t="array" ref="M173">IF(M128="-","-",COUNT(IF($P$5:$P$104=M$5:M$104,IF(M$5:M$104=$G173,M$5:M$104,""),""))/COUNT(IF($P$5:$P$104=$G173,M$5:M$104,"")))</f>
        <v>0.88888888888888884</v>
      </c>
      <c r="N173" s="174">
        <f t="array" ref="N173">IF(N128="-","-",COUNT(IF($P$5:$P$104=N$5:N$104,IF(N$5:N$104=$G173,N$5:N$104,""),""))/COUNT(IF($P$5:$P$104=$G173,N$5:N$104,"")))</f>
        <v>1</v>
      </c>
      <c r="O173" s="174">
        <f t="array" ref="O173">IF(O128="-","-",COUNT(IF($P$5:$P$104=O$5:O$104,IF(O$5:O$104=$G173,O$5:O$104,""),""))/COUNT(IF($P$5:$P$104=$G173,O$5:O$104,"")))</f>
        <v>0.88888888888888884</v>
      </c>
      <c r="P173" s="175">
        <f t="array" ref="P173">IF(H128:O128="-","-",COUNT(IF($P$5:$P$104=H$5:O$104,IF(H$5:O$104=$G173,H$5:O$104,""),""))/COUNT(IF($P$5:$P$104=$G173,H$5:O$104,"")))</f>
        <v>0.91666666666666663</v>
      </c>
      <c r="Q173" s="7"/>
      <c r="R173" s="173"/>
      <c r="S173" s="173"/>
      <c r="T173" s="173"/>
      <c r="U173" s="173"/>
      <c r="V173" s="173"/>
      <c r="W173" s="173"/>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D173" s="11"/>
      <c r="BE173" s="11"/>
      <c r="BF173" s="11"/>
      <c r="BG173" s="11"/>
      <c r="BH173" s="11"/>
      <c r="BI173" s="11"/>
      <c r="BJ173" s="11"/>
      <c r="BK173" s="11"/>
      <c r="BL173" s="11"/>
      <c r="BM173" s="11"/>
      <c r="BN173" s="11"/>
      <c r="BO173" s="11"/>
      <c r="BP173" s="11"/>
      <c r="BQ173" s="11"/>
      <c r="BR173" s="11"/>
      <c r="BS173" s="11"/>
    </row>
    <row r="174" spans="1:71" ht="12.75" customHeight="1">
      <c r="A174" s="18"/>
      <c r="B174" s="18"/>
      <c r="C174" s="117"/>
      <c r="E174" s="133"/>
      <c r="F174" s="133"/>
      <c r="G174" s="150">
        <f t="shared" si="29"/>
        <v>6</v>
      </c>
      <c r="H174" s="174">
        <f t="array" ref="H174">IF(H129="-","-",COUNT(IF($P$5:$P$104=H$5:H$104,IF(H$5:H$104=$G174,H$5:H$104,""),""))/COUNT(IF($P$5:$P$104=$G174,H$5:H$104,"")))</f>
        <v>0.95833333333333337</v>
      </c>
      <c r="I174" s="174">
        <f t="array" ref="I174">IF(I129="-","-",COUNT(IF($P$5:$P$104=I$5:I$104,IF(I$5:I$104=$G174,I$5:I$104,""),""))/COUNT(IF($P$5:$P$104=$G174,I$5:I$104,"")))</f>
        <v>0.95833333333333337</v>
      </c>
      <c r="J174" s="174">
        <f t="array" ref="J174">IF(J129="-","-",COUNT(IF($P$5:$P$104=J$5:J$104,IF(J$5:J$104=$G174,J$5:J$104,""),""))/COUNT(IF($P$5:$P$104=$G174,J$5:J$104,"")))</f>
        <v>1</v>
      </c>
      <c r="K174" s="174">
        <f t="array" ref="K174">IF(K129="-","-",COUNT(IF($P$5:$P$104=K$5:K$104,IF(K$5:K$104=$G174,K$5:K$104,""),""))/COUNT(IF($P$5:$P$104=$G174,K$5:K$104,"")))</f>
        <v>0.83333333333333337</v>
      </c>
      <c r="L174" s="174">
        <f t="array" ref="L174">IF(L129="-","-",COUNT(IF($P$5:$P$104=L$5:L$104,IF(L$5:L$104=$G174,L$5:L$104,""),""))/COUNT(IF($P$5:$P$104=$G174,L$5:L$104,"")))</f>
        <v>0.91666666666666663</v>
      </c>
      <c r="M174" s="174">
        <f t="array" ref="M174">IF(M129="-","-",COUNT(IF($P$5:$P$104=M$5:M$104,IF(M$5:M$104=$G174,M$5:M$104,""),""))/COUNT(IF($P$5:$P$104=$G174,M$5:M$104,"")))</f>
        <v>1</v>
      </c>
      <c r="N174" s="174">
        <f t="array" ref="N174">IF(N129="-","-",COUNT(IF($P$5:$P$104=N$5:N$104,IF(N$5:N$104=$G174,N$5:N$104,""),""))/COUNT(IF($P$5:$P$104=$G174,N$5:N$104,"")))</f>
        <v>0.875</v>
      </c>
      <c r="O174" s="174">
        <f t="array" ref="O174">IF(O129="-","-",COUNT(IF($P$5:$P$104=O$5:O$104,IF(O$5:O$104=$G174,O$5:O$104,""),""))/COUNT(IF($P$5:$P$104=$G174,O$5:O$104,"")))</f>
        <v>1</v>
      </c>
      <c r="P174" s="175">
        <f t="array" ref="P174">IF(H129:O129="-","-",COUNT(IF($P$5:$P$104=H$5:O$104,IF(H$5:O$104=$G174,H$5:O$104,""),""))/COUNT(IF($P$5:$P$104=$G174,H$5:O$104,"")))</f>
        <v>0.94270833333333337</v>
      </c>
      <c r="Q174" s="7"/>
      <c r="R174" s="173"/>
      <c r="S174" s="173"/>
      <c r="T174" s="173"/>
      <c r="U174" s="173"/>
      <c r="V174" s="173"/>
      <c r="W174" s="173"/>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D174" s="11"/>
      <c r="BE174" s="11"/>
      <c r="BF174" s="11"/>
      <c r="BG174" s="11"/>
      <c r="BH174" s="11"/>
      <c r="BI174" s="11"/>
      <c r="BJ174" s="11"/>
      <c r="BK174" s="11"/>
      <c r="BL174" s="11"/>
      <c r="BM174" s="11"/>
      <c r="BN174" s="11"/>
      <c r="BO174" s="11"/>
      <c r="BP174" s="11"/>
      <c r="BQ174" s="11"/>
      <c r="BR174" s="11"/>
      <c r="BS174" s="11"/>
    </row>
    <row r="175" spans="1:71" ht="12.75" customHeight="1">
      <c r="A175" s="18"/>
      <c r="B175" s="18"/>
      <c r="C175" s="117"/>
      <c r="E175" s="133"/>
      <c r="F175" s="133"/>
      <c r="G175" s="150">
        <f t="shared" si="29"/>
        <v>7</v>
      </c>
      <c r="H175" s="174">
        <f t="array" ref="H175">IF(H130="-","-",COUNT(IF($P$5:$P$104=H$5:H$104,IF(H$5:H$104=$G175,H$5:H$104,""),""))/COUNT(IF($P$5:$P$104=$G175,H$5:H$104,"")))</f>
        <v>0.9285714285714286</v>
      </c>
      <c r="I175" s="174">
        <f t="array" ref="I175">IF(I130="-","-",COUNT(IF($P$5:$P$104=I$5:I$104,IF(I$5:I$104=$G175,I$5:I$104,""),""))/COUNT(IF($P$5:$P$104=$G175,I$5:I$104,"")))</f>
        <v>1</v>
      </c>
      <c r="J175" s="174">
        <f t="array" ref="J175">IF(J130="-","-",COUNT(IF($P$5:$P$104=J$5:J$104,IF(J$5:J$104=$G175,J$5:J$104,""),""))/COUNT(IF($P$5:$P$104=$G175,J$5:J$104,"")))</f>
        <v>0.9285714285714286</v>
      </c>
      <c r="K175" s="174">
        <f t="array" ref="K175">IF(K130="-","-",COUNT(IF($P$5:$P$104=K$5:K$104,IF(K$5:K$104=$G175,K$5:K$104,""),""))/COUNT(IF($P$5:$P$104=$G175,K$5:K$104,"")))</f>
        <v>0.8571428571428571</v>
      </c>
      <c r="L175" s="174">
        <f t="array" ref="L175">IF(L130="-","-",COUNT(IF($P$5:$P$104=L$5:L$104,IF(L$5:L$104=$G175,L$5:L$104,""),""))/COUNT(IF($P$5:$P$104=$G175,L$5:L$104,"")))</f>
        <v>1</v>
      </c>
      <c r="M175" s="174">
        <f t="array" ref="M175">IF(M130="-","-",COUNT(IF($P$5:$P$104=M$5:M$104,IF(M$5:M$104=$G175,M$5:M$104,""),""))/COUNT(IF($P$5:$P$104=$G175,M$5:M$104,"")))</f>
        <v>1</v>
      </c>
      <c r="N175" s="174">
        <f t="array" ref="N175">IF(N130="-","-",COUNT(IF($P$5:$P$104=N$5:N$104,IF(N$5:N$104=$G175,N$5:N$104,""),""))/COUNT(IF($P$5:$P$104=$G175,N$5:N$104,"")))</f>
        <v>0.9285714285714286</v>
      </c>
      <c r="O175" s="174">
        <f t="array" ref="O175">IF(O130="-","-",COUNT(IF($P$5:$P$104=O$5:O$104,IF(O$5:O$104=$G175,O$5:O$104,""),""))/COUNT(IF($P$5:$P$104=$G175,O$5:O$104,"")))</f>
        <v>1</v>
      </c>
      <c r="P175" s="175">
        <f t="array" ref="P175">IF(H130:O130="-","-",COUNT(IF($P$5:$P$104=H$5:O$104,IF(H$5:O$104=$G175,H$5:O$104,""),""))/COUNT(IF($P$5:$P$104=$G175,H$5:O$104,"")))</f>
        <v>0.9553571428571429</v>
      </c>
      <c r="Q175" s="7"/>
      <c r="R175" s="173"/>
      <c r="S175" s="173"/>
      <c r="T175" s="173"/>
      <c r="U175" s="173"/>
      <c r="V175" s="173"/>
      <c r="W175" s="173"/>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D175" s="11"/>
      <c r="BE175" s="11"/>
      <c r="BF175" s="11"/>
      <c r="BG175" s="11"/>
      <c r="BH175" s="11"/>
      <c r="BI175" s="11"/>
      <c r="BJ175" s="11"/>
      <c r="BK175" s="11"/>
      <c r="BL175" s="11"/>
      <c r="BM175" s="11"/>
      <c r="BN175" s="11"/>
      <c r="BO175" s="11"/>
      <c r="BP175" s="11"/>
      <c r="BQ175" s="11"/>
      <c r="BR175" s="11"/>
      <c r="BS175" s="11"/>
    </row>
    <row r="176" spans="1:71" ht="12.75" customHeight="1">
      <c r="A176" s="18"/>
      <c r="B176" s="18"/>
      <c r="C176" s="117"/>
      <c r="E176" s="133"/>
      <c r="F176" s="133"/>
      <c r="G176" s="150">
        <f t="shared" si="29"/>
        <v>8</v>
      </c>
      <c r="H176" s="174">
        <f t="array" ref="H176">IF(H131="-","-",COUNT(IF($P$5:$P$104=H$5:H$104,IF(H$5:H$104=$G176,H$5:H$104,""),""))/COUNT(IF($P$5:$P$104=$G176,H$5:H$104,"")))</f>
        <v>0.73333333333333328</v>
      </c>
      <c r="I176" s="174">
        <f t="array" ref="I176">IF(I131="-","-",COUNT(IF($P$5:$P$104=I$5:I$104,IF(I$5:I$104=$G176,I$5:I$104,""),""))/COUNT(IF($P$5:$P$104=$G176,I$5:I$104,"")))</f>
        <v>0.6</v>
      </c>
      <c r="J176" s="174">
        <f t="array" ref="J176">IF(J131="-","-",COUNT(IF($P$5:$P$104=J$5:J$104,IF(J$5:J$104=$G176,J$5:J$104,""),""))/COUNT(IF($P$5:$P$104=$G176,J$5:J$104,"")))</f>
        <v>0.8</v>
      </c>
      <c r="K176" s="174">
        <f t="array" ref="K176">IF(K131="-","-",COUNT(IF($P$5:$P$104=K$5:K$104,IF(K$5:K$104=$G176,K$5:K$104,""),""))/COUNT(IF($P$5:$P$104=$G176,K$5:K$104,"")))</f>
        <v>0.8</v>
      </c>
      <c r="L176" s="174">
        <f t="array" ref="L176">IF(L131="-","-",COUNT(IF($P$5:$P$104=L$5:L$104,IF(L$5:L$104=$G176,L$5:L$104,""),""))/COUNT(IF($P$5:$P$104=$G176,L$5:L$104,"")))</f>
        <v>0.8</v>
      </c>
      <c r="M176" s="174">
        <f t="array" ref="M176">IF(M131="-","-",COUNT(IF($P$5:$P$104=M$5:M$104,IF(M$5:M$104=$G176,M$5:M$104,""),""))/COUNT(IF($P$5:$P$104=$G176,M$5:M$104,"")))</f>
        <v>0.6</v>
      </c>
      <c r="N176" s="174">
        <f t="array" ref="N176">IF(N131="-","-",COUNT(IF($P$5:$P$104=N$5:N$104,IF(N$5:N$104=$G176,N$5:N$104,""),""))/COUNT(IF($P$5:$P$104=$G176,N$5:N$104,"")))</f>
        <v>0.8666666666666667</v>
      </c>
      <c r="O176" s="174">
        <f t="array" ref="O176">IF(O131="-","-",COUNT(IF($P$5:$P$104=O$5:O$104,IF(O$5:O$104=$G176,O$5:O$104,""),""))/COUNT(IF($P$5:$P$104=$G176,O$5:O$104,"")))</f>
        <v>0.8</v>
      </c>
      <c r="P176" s="175">
        <f t="array" ref="P176">IF(H131:O131="-","-",COUNT(IF($P$5:$P$104=H$5:O$104,IF(H$5:O$104=$G176,H$5:O$104,""),""))/COUNT(IF($P$5:$P$104=$G176,H$5:O$104,"")))</f>
        <v>0.75</v>
      </c>
      <c r="Q176" s="7"/>
      <c r="R176" s="173"/>
      <c r="S176" s="173"/>
      <c r="T176" s="173"/>
      <c r="U176" s="173"/>
      <c r="V176" s="173"/>
      <c r="W176" s="173"/>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D176" s="11"/>
      <c r="BE176" s="11"/>
      <c r="BF176" s="11"/>
      <c r="BG176" s="11"/>
      <c r="BH176" s="11"/>
      <c r="BI176" s="11"/>
      <c r="BJ176" s="11"/>
      <c r="BK176" s="11"/>
      <c r="BL176" s="11"/>
      <c r="BM176" s="11"/>
      <c r="BN176" s="11"/>
      <c r="BO176" s="11"/>
      <c r="BP176" s="11"/>
      <c r="BQ176" s="11"/>
      <c r="BR176" s="11"/>
      <c r="BS176" s="11"/>
    </row>
    <row r="177" spans="1:71" ht="12.75" customHeight="1">
      <c r="A177" s="18"/>
      <c r="B177" s="18"/>
      <c r="C177" s="117"/>
      <c r="E177" s="133"/>
      <c r="F177" s="133"/>
      <c r="G177" s="150">
        <f t="shared" si="29"/>
        <v>9</v>
      </c>
      <c r="H177" s="174">
        <f t="array" ref="H177">IF(H132="-","-",COUNT(IF($P$5:$P$104=H$5:H$104,IF(H$5:H$104=$G177,H$5:H$104,""),""))/COUNT(IF($P$5:$P$104=$G177,H$5:H$104,"")))</f>
        <v>0.9</v>
      </c>
      <c r="I177" s="174">
        <f t="array" ref="I177">IF(I132="-","-",COUNT(IF($P$5:$P$104=I$5:I$104,IF(I$5:I$104=$G177,I$5:I$104,""),""))/COUNT(IF($P$5:$P$104=$G177,I$5:I$104,"")))</f>
        <v>0.90909090909090906</v>
      </c>
      <c r="J177" s="174">
        <f t="array" ref="J177">IF(J132="-","-",COUNT(IF($P$5:$P$104=J$5:J$104,IF(J$5:J$104=$G177,J$5:J$104,""),""))/COUNT(IF($P$5:$P$104=$G177,J$5:J$104,"")))</f>
        <v>0.81818181818181823</v>
      </c>
      <c r="K177" s="174">
        <f t="array" ref="K177">IF(K132="-","-",COUNT(IF($P$5:$P$104=K$5:K$104,IF(K$5:K$104=$G177,K$5:K$104,""),""))/COUNT(IF($P$5:$P$104=$G177,K$5:K$104,"")))</f>
        <v>0.54545454545454541</v>
      </c>
      <c r="L177" s="174">
        <f t="array" ref="L177">IF(L132="-","-",COUNT(IF($P$5:$P$104=L$5:L$104,IF(L$5:L$104=$G177,L$5:L$104,""),""))/COUNT(IF($P$5:$P$104=$G177,L$5:L$104,"")))</f>
        <v>0.63636363636363635</v>
      </c>
      <c r="M177" s="174">
        <f t="array" ref="M177">IF(M132="-","-",COUNT(IF($P$5:$P$104=M$5:M$104,IF(M$5:M$104=$G177,M$5:M$104,""),""))/COUNT(IF($P$5:$P$104=$G177,M$5:M$104,"")))</f>
        <v>0.72727272727272729</v>
      </c>
      <c r="N177" s="174">
        <f t="array" ref="N177">IF(N132="-","-",COUNT(IF($P$5:$P$104=N$5:N$104,IF(N$5:N$104=$G177,N$5:N$104,""),""))/COUNT(IF($P$5:$P$104=$G177,N$5:N$104,"")))</f>
        <v>0.72727272727272729</v>
      </c>
      <c r="O177" s="174">
        <f t="array" ref="O177">IF(O132="-","-",COUNT(IF($P$5:$P$104=O$5:O$104,IF(O$5:O$104=$G177,O$5:O$104,""),""))/COUNT(IF($P$5:$P$104=$G177,O$5:O$104,"")))</f>
        <v>0.72727272727272729</v>
      </c>
      <c r="P177" s="175">
        <f t="array" ref="P177">IF(H132:O132="-","-",COUNT(IF($P$5:$P$104=H$5:O$104,IF(H$5:O$104=$G177,H$5:O$104,""),""))/COUNT(IF($P$5:$P$104=$G177,H$5:O$104,"")))</f>
        <v>0.74712643678160917</v>
      </c>
      <c r="Q177" s="7"/>
      <c r="R177" s="173"/>
      <c r="S177" s="173"/>
      <c r="T177" s="173"/>
      <c r="U177" s="173"/>
      <c r="V177" s="173"/>
      <c r="W177" s="173"/>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D177" s="11"/>
      <c r="BE177" s="11"/>
      <c r="BF177" s="11"/>
      <c r="BG177" s="11"/>
      <c r="BH177" s="11"/>
      <c r="BI177" s="11"/>
      <c r="BJ177" s="11"/>
      <c r="BK177" s="11"/>
      <c r="BL177" s="11"/>
      <c r="BM177" s="11"/>
      <c r="BN177" s="11"/>
      <c r="BO177" s="11"/>
      <c r="BP177" s="11"/>
      <c r="BQ177" s="11"/>
      <c r="BR177" s="11"/>
      <c r="BS177" s="11"/>
    </row>
    <row r="178" spans="1:71" ht="12.75" customHeight="1">
      <c r="A178" s="18"/>
      <c r="B178" s="18"/>
      <c r="C178" s="117"/>
      <c r="E178" s="133"/>
      <c r="F178" s="133"/>
      <c r="G178" s="150">
        <f t="shared" si="29"/>
        <v>10</v>
      </c>
      <c r="H178" s="174">
        <f t="array" ref="H178">IF(H133="-","-",COUNT(IF($P$5:$P$104=H$5:H$104,IF(H$5:H$104=$G178,H$5:H$104,""),""))/COUNT(IF($P$5:$P$104=$G178,H$5:H$104,"")))</f>
        <v>1</v>
      </c>
      <c r="I178" s="174">
        <f t="array" ref="I178">IF(I133="-","-",COUNT(IF($P$5:$P$104=I$5:I$104,IF(I$5:I$104=$G178,I$5:I$104,""),""))/COUNT(IF($P$5:$P$104=$G178,I$5:I$104,"")))</f>
        <v>0.33333333333333331</v>
      </c>
      <c r="J178" s="174">
        <f t="array" ref="J178">IF(J133="-","-",COUNT(IF($P$5:$P$104=J$5:J$104,IF(J$5:J$104=$G178,J$5:J$104,""),""))/COUNT(IF($P$5:$P$104=$G178,J$5:J$104,"")))</f>
        <v>1</v>
      </c>
      <c r="K178" s="174">
        <f t="array" ref="K178">IF(K133="-","-",COUNT(IF($P$5:$P$104=K$5:K$104,IF(K$5:K$104=$G178,K$5:K$104,""),""))/COUNT(IF($P$5:$P$104=$G178,K$5:K$104,"")))</f>
        <v>0.33333333333333331</v>
      </c>
      <c r="L178" s="174">
        <f t="array" ref="L178">IF(L133="-","-",COUNT(IF($P$5:$P$104=L$5:L$104,IF(L$5:L$104=$G178,L$5:L$104,""),""))/COUNT(IF($P$5:$P$104=$G178,L$5:L$104,"")))</f>
        <v>0.66666666666666663</v>
      </c>
      <c r="M178" s="174">
        <f t="array" ref="M178">IF(M133="-","-",COUNT(IF($P$5:$P$104=M$5:M$104,IF(M$5:M$104=$G178,M$5:M$104,""),""))/COUNT(IF($P$5:$P$104=$G178,M$5:M$104,"")))</f>
        <v>1</v>
      </c>
      <c r="N178" s="174">
        <f t="array" ref="N178">IF(N133="-","-",COUNT(IF($P$5:$P$104=N$5:N$104,IF(N$5:N$104=$G178,N$5:N$104,""),""))/COUNT(IF($P$5:$P$104=$G178,N$5:N$104,"")))</f>
        <v>0.5</v>
      </c>
      <c r="O178" s="174">
        <f t="array" ref="O178">IF(O133="-","-",COUNT(IF($P$5:$P$104=O$5:O$104,IF(O$5:O$104=$G178,O$5:O$104,""),""))/COUNT(IF($P$5:$P$104=$G178,O$5:O$104,"")))</f>
        <v>0.5</v>
      </c>
      <c r="P178" s="175">
        <f t="array" ref="P178">IF(H133:O133="-","-",COUNT(IF($P$5:$P$104=H$5:O$104,IF(H$5:O$104=$G178,H$5:O$104,""),""))/COUNT(IF($P$5:$P$104=$G178,H$5:O$104,"")))</f>
        <v>0.66666666666666663</v>
      </c>
      <c r="Q178" s="7"/>
      <c r="R178" s="173"/>
      <c r="S178" s="173"/>
      <c r="T178" s="173"/>
      <c r="U178" s="173"/>
      <c r="V178" s="173"/>
      <c r="W178" s="173"/>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D178" s="11"/>
      <c r="BE178" s="11"/>
      <c r="BF178" s="11"/>
      <c r="BG178" s="11"/>
      <c r="BH178" s="11"/>
      <c r="BI178" s="11"/>
      <c r="BJ178" s="11"/>
      <c r="BK178" s="11"/>
      <c r="BL178" s="11"/>
      <c r="BM178" s="11"/>
      <c r="BN178" s="11"/>
      <c r="BO178" s="11"/>
      <c r="BP178" s="11"/>
      <c r="BQ178" s="11"/>
      <c r="BR178" s="11"/>
      <c r="BS178" s="11"/>
    </row>
    <row r="179" spans="1:71" ht="12.75" customHeight="1">
      <c r="A179" s="18"/>
      <c r="B179" s="18"/>
      <c r="C179" s="117"/>
      <c r="E179" s="133"/>
      <c r="F179" s="133"/>
      <c r="G179" s="150">
        <f t="shared" si="29"/>
        <v>11</v>
      </c>
      <c r="H179" s="174">
        <f t="array" ref="H179">IF(H134="-","-",COUNT(IF($P$5:$P$104=H$5:H$104,IF(H$5:H$104=$G179,H$5:H$104,""),""))/COUNT(IF($P$5:$P$104=$G179,H$5:H$104,"")))</f>
        <v>0.8</v>
      </c>
      <c r="I179" s="174">
        <f t="array" ref="I179">IF(I134="-","-",COUNT(IF($P$5:$P$104=I$5:I$104,IF(I$5:I$104=$G179,I$5:I$104,""),""))/COUNT(IF($P$5:$P$104=$G179,I$5:I$104,"")))</f>
        <v>0.8571428571428571</v>
      </c>
      <c r="J179" s="174">
        <f t="array" ref="J179">IF(J134="-","-",COUNT(IF($P$5:$P$104=J$5:J$104,IF(J$5:J$104=$G179,J$5:J$104,""),""))/COUNT(IF($P$5:$P$104=$G179,J$5:J$104,"")))</f>
        <v>0.42857142857142855</v>
      </c>
      <c r="K179" s="174">
        <f t="array" ref="K179">IF(K134="-","-",COUNT(IF($P$5:$P$104=K$5:K$104,IF(K$5:K$104=$G179,K$5:K$104,""),""))/COUNT(IF($P$5:$P$104=$G179,K$5:K$104,"")))</f>
        <v>0.14285714285714285</v>
      </c>
      <c r="L179" s="174">
        <f t="array" ref="L179">IF(L134="-","-",COUNT(IF($P$5:$P$104=L$5:L$104,IF(L$5:L$104=$G179,L$5:L$104,""),""))/COUNT(IF($P$5:$P$104=$G179,L$5:L$104,"")))</f>
        <v>0.42857142857142855</v>
      </c>
      <c r="M179" s="174">
        <f t="array" ref="M179">IF(M134="-","-",COUNT(IF($P$5:$P$104=M$5:M$104,IF(M$5:M$104=$G179,M$5:M$104,""),""))/COUNT(IF($P$5:$P$104=$G179,M$5:M$104,"")))</f>
        <v>0.5714285714285714</v>
      </c>
      <c r="N179" s="174">
        <f t="array" ref="N179">IF(N134="-","-",COUNT(IF($P$5:$P$104=N$5:N$104,IF(N$5:N$104=$G179,N$5:N$104,""),""))/COUNT(IF($P$5:$P$104=$G179,N$5:N$104,"")))</f>
        <v>0.5714285714285714</v>
      </c>
      <c r="O179" s="174">
        <f t="array" ref="O179">IF(O134="-","-",COUNT(IF($P$5:$P$104=O$5:O$104,IF(O$5:O$104=$G179,O$5:O$104,""),""))/COUNT(IF($P$5:$P$104=$G179,O$5:O$104,"")))</f>
        <v>0.5714285714285714</v>
      </c>
      <c r="P179" s="175">
        <f t="array" ref="P179">IF(H134:O134="-","-",COUNT(IF($P$5:$P$104=H$5:O$104,IF(H$5:O$104=$G179,H$5:O$104,""),""))/COUNT(IF($P$5:$P$104=$G179,H$5:O$104,"")))</f>
        <v>0.53703703703703709</v>
      </c>
      <c r="Q179" s="7"/>
      <c r="R179" s="173"/>
      <c r="S179" s="173"/>
      <c r="T179" s="173"/>
      <c r="U179" s="173"/>
      <c r="V179" s="173"/>
      <c r="W179" s="173"/>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D179" s="11"/>
      <c r="BE179" s="11"/>
      <c r="BF179" s="11"/>
      <c r="BG179" s="11"/>
      <c r="BH179" s="11"/>
      <c r="BI179" s="11"/>
      <c r="BJ179" s="11"/>
      <c r="BK179" s="11"/>
      <c r="BL179" s="11"/>
      <c r="BM179" s="11"/>
      <c r="BN179" s="11"/>
      <c r="BO179" s="11"/>
      <c r="BP179" s="11"/>
      <c r="BQ179" s="11"/>
      <c r="BR179" s="11"/>
      <c r="BS179" s="11"/>
    </row>
    <row r="180" spans="1:71" ht="12.75" customHeight="1">
      <c r="A180" s="18"/>
      <c r="B180" s="18"/>
      <c r="C180" s="117"/>
      <c r="E180" s="133"/>
      <c r="F180" s="133"/>
      <c r="G180" s="150">
        <f t="shared" si="29"/>
        <v>12</v>
      </c>
      <c r="H180" s="174">
        <f t="array" ref="H180">IF(H135="-","-",COUNT(IF($P$5:$P$104=H$5:H$104,IF(H$5:H$104=$G180,H$5:H$104,""),""))/COUNT(IF($P$5:$P$104=$G180,H$5:H$104,"")))</f>
        <v>1</v>
      </c>
      <c r="I180" s="174">
        <f t="array" ref="I180">IF(I135="-","-",COUNT(IF($P$5:$P$104=I$5:I$104,IF(I$5:I$104=$G180,I$5:I$104,""),""))/COUNT(IF($P$5:$P$104=$G180,I$5:I$104,"")))</f>
        <v>1</v>
      </c>
      <c r="J180" s="174">
        <f t="array" ref="J180">IF(J135="-","-",COUNT(IF($P$5:$P$104=J$5:J$104,IF(J$5:J$104=$G180,J$5:J$104,""),""))/COUNT(IF($P$5:$P$104=$G180,J$5:J$104,"")))</f>
        <v>1</v>
      </c>
      <c r="K180" s="174">
        <f t="array" ref="K180">IF(K135="-","-",COUNT(IF($P$5:$P$104=K$5:K$104,IF(K$5:K$104=$G180,K$5:K$104,""),""))/COUNT(IF($P$5:$P$104=$G180,K$5:K$104,"")))</f>
        <v>0</v>
      </c>
      <c r="L180" s="174">
        <f t="array" ref="L180">IF(L135="-","-",COUNT(IF($P$5:$P$104=L$5:L$104,IF(L$5:L$104=$G180,L$5:L$104,""),""))/COUNT(IF($P$5:$P$104=$G180,L$5:L$104,"")))</f>
        <v>1</v>
      </c>
      <c r="M180" s="174">
        <f t="array" ref="M180">IF(M135="-","-",COUNT(IF($P$5:$P$104=M$5:M$104,IF(M$5:M$104=$G180,M$5:M$104,""),""))/COUNT(IF($P$5:$P$104=$G180,M$5:M$104,"")))</f>
        <v>0</v>
      </c>
      <c r="N180" s="174">
        <f t="array" ref="N180">IF(N135="-","-",COUNT(IF($P$5:$P$104=N$5:N$104,IF(N$5:N$104=$G180,N$5:N$104,""),""))/COUNT(IF($P$5:$P$104=$G180,N$5:N$104,"")))</f>
        <v>0</v>
      </c>
      <c r="O180" s="174">
        <f t="array" ref="O180">IF(O135="-","-",COUNT(IF($P$5:$P$104=O$5:O$104,IF(O$5:O$104=$G180,O$5:O$104,""),""))/COUNT(IF($P$5:$P$104=$G180,O$5:O$104,"")))</f>
        <v>0</v>
      </c>
      <c r="P180" s="175">
        <f t="array" ref="P180">IF(H135:O135="-","-",COUNT(IF($P$5:$P$104=H$5:O$104,IF(H$5:O$104=$G180,H$5:O$104,""),""))/COUNT(IF($P$5:$P$104=$G180,H$5:O$104,"")))</f>
        <v>0.5</v>
      </c>
      <c r="Q180" s="7"/>
      <c r="R180" s="173"/>
      <c r="S180" s="173"/>
      <c r="T180" s="173"/>
      <c r="U180" s="173"/>
      <c r="V180" s="173"/>
      <c r="W180" s="173"/>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D180" s="11"/>
      <c r="BE180" s="11"/>
      <c r="BF180" s="11"/>
      <c r="BG180" s="11"/>
      <c r="BH180" s="11"/>
      <c r="BI180" s="11"/>
      <c r="BJ180" s="11"/>
      <c r="BK180" s="11"/>
      <c r="BL180" s="11"/>
      <c r="BM180" s="11"/>
      <c r="BN180" s="11"/>
      <c r="BO180" s="11"/>
      <c r="BP180" s="11"/>
      <c r="BQ180" s="11"/>
      <c r="BR180" s="11"/>
      <c r="BS180" s="11"/>
    </row>
    <row r="181" spans="1:71" ht="12.75" customHeight="1">
      <c r="A181" s="18"/>
      <c r="B181" s="18"/>
      <c r="C181" s="117"/>
      <c r="E181" s="133"/>
      <c r="F181" s="133"/>
      <c r="G181" s="150">
        <f t="shared" si="29"/>
        <v>13</v>
      </c>
      <c r="H181" s="174" t="str">
        <f t="array" ref="H181">IF(H136="-","-",COUNT(IF($P$5:$P$104=H$5:H$104,IF(H$5:H$104=$G181,H$5:H$104,""),""))/COUNT(IF($P$5:$P$104=$G181,H$5:H$104,"")))</f>
        <v>-</v>
      </c>
      <c r="I181" s="174" t="str">
        <f t="array" ref="I181">IF(I136="-","-",COUNT(IF($P$5:$P$104=I$5:I$104,IF(I$5:I$104=$G181,I$5:I$104,""),""))/COUNT(IF($P$5:$P$104=$G181,I$5:I$104,"")))</f>
        <v>-</v>
      </c>
      <c r="J181" s="174" t="str">
        <f t="array" ref="J181">IF(J136="-","-",COUNT(IF($P$5:$P$104=J$5:J$104,IF(J$5:J$104=$G181,J$5:J$104,""),""))/COUNT(IF($P$5:$P$104=$G181,J$5:J$104,"")))</f>
        <v>-</v>
      </c>
      <c r="K181" s="174" t="str">
        <f t="array" ref="K181">IF(K136="-","-",COUNT(IF($P$5:$P$104=K$5:K$104,IF(K$5:K$104=$G181,K$5:K$104,""),""))/COUNT(IF($P$5:$P$104=$G181,K$5:K$104,"")))</f>
        <v>-</v>
      </c>
      <c r="L181" s="174" t="str">
        <f t="array" ref="L181">IF(L136="-","-",COUNT(IF($P$5:$P$104=L$5:L$104,IF(L$5:L$104=$G181,L$5:L$104,""),""))/COUNT(IF($P$5:$P$104=$G181,L$5:L$104,"")))</f>
        <v>-</v>
      </c>
      <c r="M181" s="174" t="str">
        <f t="array" ref="M181">IF(M136="-","-",COUNT(IF($P$5:$P$104=M$5:M$104,IF(M$5:M$104=$G181,M$5:M$104,""),""))/COUNT(IF($P$5:$P$104=$G181,M$5:M$104,"")))</f>
        <v>-</v>
      </c>
      <c r="N181" s="174" t="str">
        <f t="array" ref="N181">IF(N136="-","-",COUNT(IF($P$5:$P$104=N$5:N$104,IF(N$5:N$104=$G181,N$5:N$104,""),""))/COUNT(IF($P$5:$P$104=$G181,N$5:N$104,"")))</f>
        <v>-</v>
      </c>
      <c r="O181" s="174" t="str">
        <f t="array" ref="O181">IF(O136="-","-",COUNT(IF($P$5:$P$104=O$5:O$104,IF(O$5:O$104=$G181,O$5:O$104,""),""))/COUNT(IF($P$5:$P$104=$G181,O$5:O$104,"")))</f>
        <v>-</v>
      </c>
      <c r="P181" s="175" t="str">
        <f t="array" ref="P181">IF(H136:O136="-","-",COUNT(IF($P$5:$P$104=H$5:O$104,IF(H$5:O$104=$G181,H$5:O$104,""),""))/COUNT(IF($P$5:$P$104=$G181,H$5:O$104,"")))</f>
        <v>-</v>
      </c>
      <c r="Q181" s="7"/>
      <c r="R181" s="173"/>
      <c r="S181" s="173"/>
      <c r="T181" s="173"/>
      <c r="U181" s="173"/>
      <c r="V181" s="173"/>
      <c r="W181" s="173"/>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D181" s="11"/>
      <c r="BE181" s="11"/>
      <c r="BF181" s="11"/>
      <c r="BG181" s="11"/>
      <c r="BH181" s="11"/>
      <c r="BI181" s="11"/>
      <c r="BJ181" s="11"/>
      <c r="BK181" s="11"/>
      <c r="BL181" s="11"/>
      <c r="BM181" s="11"/>
      <c r="BN181" s="11"/>
      <c r="BO181" s="11"/>
      <c r="BP181" s="11"/>
      <c r="BQ181" s="11"/>
      <c r="BR181" s="11"/>
      <c r="BS181" s="11"/>
    </row>
    <row r="182" spans="1:71" ht="12.75" customHeight="1">
      <c r="A182" s="18"/>
      <c r="B182" s="18"/>
      <c r="C182" s="117"/>
      <c r="E182" s="133"/>
      <c r="F182" s="133"/>
      <c r="G182" s="150">
        <f t="shared" si="29"/>
        <v>14</v>
      </c>
      <c r="H182" s="174">
        <f t="array" ref="H182">IF(H137="-","-",COUNT(IF($P$5:$P$104=H$5:H$104,IF(H$5:H$104=$G182,H$5:H$104,""),""))/COUNT(IF($P$5:$P$104=$G182,H$5:H$104,"")))</f>
        <v>1</v>
      </c>
      <c r="I182" s="174">
        <f t="array" ref="I182">IF(I137="-","-",COUNT(IF($P$5:$P$104=I$5:I$104,IF(I$5:I$104=$G182,I$5:I$104,""),""))/COUNT(IF($P$5:$P$104=$G182,I$5:I$104,"")))</f>
        <v>1</v>
      </c>
      <c r="J182" s="174">
        <f t="array" ref="J182">IF(J137="-","-",COUNT(IF($P$5:$P$104=J$5:J$104,IF(J$5:J$104=$G182,J$5:J$104,""),""))/COUNT(IF($P$5:$P$104=$G182,J$5:J$104,"")))</f>
        <v>1</v>
      </c>
      <c r="K182" s="174">
        <f t="array" ref="K182">IF(K137="-","-",COUNT(IF($P$5:$P$104=K$5:K$104,IF(K$5:K$104=$G182,K$5:K$104,""),""))/COUNT(IF($P$5:$P$104=$G182,K$5:K$104,"")))</f>
        <v>0</v>
      </c>
      <c r="L182" s="174">
        <f t="array" ref="L182">IF(L137="-","-",COUNT(IF($P$5:$P$104=L$5:L$104,IF(L$5:L$104=$G182,L$5:L$104,""),""))/COUNT(IF($P$5:$P$104=$G182,L$5:L$104,"")))</f>
        <v>1</v>
      </c>
      <c r="M182" s="174">
        <f t="array" ref="M182">IF(M137="-","-",COUNT(IF($P$5:$P$104=M$5:M$104,IF(M$5:M$104=$G182,M$5:M$104,""),""))/COUNT(IF($P$5:$P$104=$G182,M$5:M$104,"")))</f>
        <v>1</v>
      </c>
      <c r="N182" s="174">
        <f t="array" ref="N182">IF(N137="-","-",COUNT(IF($P$5:$P$104=N$5:N$104,IF(N$5:N$104=$G182,N$5:N$104,""),""))/COUNT(IF($P$5:$P$104=$G182,N$5:N$104,"")))</f>
        <v>1</v>
      </c>
      <c r="O182" s="174">
        <f t="array" ref="O182">IF(O137="-","-",COUNT(IF($P$5:$P$104=O$5:O$104,IF(O$5:O$104=$G182,O$5:O$104,""),""))/COUNT(IF($P$5:$P$104=$G182,O$5:O$104,"")))</f>
        <v>0</v>
      </c>
      <c r="P182" s="175">
        <f t="array" ref="P182">IF(H137:O137="-","-",COUNT(IF($P$5:$P$104=H$5:O$104,IF(H$5:O$104=$G182,H$5:O$104,""),""))/COUNT(IF($P$5:$P$104=$G182,H$5:O$104,"")))</f>
        <v>0.75</v>
      </c>
      <c r="Q182" s="7"/>
      <c r="R182" s="173"/>
      <c r="S182" s="173"/>
      <c r="T182" s="173"/>
      <c r="U182" s="173"/>
      <c r="V182" s="173"/>
      <c r="W182" s="173"/>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D182" s="11"/>
      <c r="BE182" s="11"/>
      <c r="BF182" s="11"/>
      <c r="BG182" s="11"/>
      <c r="BH182" s="11"/>
      <c r="BI182" s="11"/>
      <c r="BJ182" s="11"/>
      <c r="BK182" s="11"/>
      <c r="BL182" s="11"/>
      <c r="BM182" s="11"/>
      <c r="BN182" s="11"/>
      <c r="BO182" s="11"/>
      <c r="BP182" s="11"/>
      <c r="BQ182" s="11"/>
      <c r="BR182" s="11"/>
      <c r="BS182" s="11"/>
    </row>
    <row r="183" spans="1:71" ht="12.75" customHeight="1">
      <c r="A183" s="18"/>
      <c r="B183" s="18"/>
      <c r="C183" s="117"/>
      <c r="E183" s="133"/>
      <c r="F183" s="133"/>
      <c r="G183" s="150">
        <f t="shared" si="29"/>
        <v>15</v>
      </c>
      <c r="H183" s="174" t="str">
        <f t="array" ref="H183">IF(H138="-","-",COUNT(IF($P$5:$P$104=H$5:H$104,IF(H$5:H$104=$G183,H$5:H$104,""),""))/COUNT(IF($P$5:$P$104=$G183,H$5:H$104,"")))</f>
        <v>-</v>
      </c>
      <c r="I183" s="174" t="str">
        <f t="array" ref="I183">IF(I138="-","-",COUNT(IF($P$5:$P$104=I$5:I$104,IF(I$5:I$104=$G183,I$5:I$104,""),""))/COUNT(IF($P$5:$P$104=$G183,I$5:I$104,"")))</f>
        <v>-</v>
      </c>
      <c r="J183" s="174" t="str">
        <f t="array" ref="J183">IF(J138="-","-",COUNT(IF($P$5:$P$104=J$5:J$104,IF(J$5:J$104=$G183,J$5:J$104,""),""))/COUNT(IF($P$5:$P$104=$G183,J$5:J$104,"")))</f>
        <v>-</v>
      </c>
      <c r="K183" s="174" t="str">
        <f t="array" ref="K183">IF(K138="-","-",COUNT(IF($P$5:$P$104=K$5:K$104,IF(K$5:K$104=$G183,K$5:K$104,""),""))/COUNT(IF($P$5:$P$104=$G183,K$5:K$104,"")))</f>
        <v>-</v>
      </c>
      <c r="L183" s="174" t="str">
        <f t="array" ref="L183">IF(L138="-","-",COUNT(IF($P$5:$P$104=L$5:L$104,IF(L$5:L$104=$G183,L$5:L$104,""),""))/COUNT(IF($P$5:$P$104=$G183,L$5:L$104,"")))</f>
        <v>-</v>
      </c>
      <c r="M183" s="174" t="str">
        <f t="array" ref="M183">IF(M138="-","-",COUNT(IF($P$5:$P$104=M$5:M$104,IF(M$5:M$104=$G183,M$5:M$104,""),""))/COUNT(IF($P$5:$P$104=$G183,M$5:M$104,"")))</f>
        <v>-</v>
      </c>
      <c r="N183" s="174" t="str">
        <f t="array" ref="N183">IF(N138="-","-",COUNT(IF($P$5:$P$104=N$5:N$104,IF(N$5:N$104=$G183,N$5:N$104,""),""))/COUNT(IF($P$5:$P$104=$G183,N$5:N$104,"")))</f>
        <v>-</v>
      </c>
      <c r="O183" s="174" t="str">
        <f t="array" ref="O183">IF(O138="-","-",COUNT(IF($P$5:$P$104=O$5:O$104,IF(O$5:O$104=$G183,O$5:O$104,""),""))/COUNT(IF($P$5:$P$104=$G183,O$5:O$104,"")))</f>
        <v>-</v>
      </c>
      <c r="P183" s="175" t="str">
        <f t="array" ref="P183">IF(H138:O138="-","-",COUNT(IF($P$5:$P$104=H$5:O$104,IF(H$5:O$104=$G183,H$5:O$104,""),""))/COUNT(IF($P$5:$P$104=$G183,H$5:O$104,"")))</f>
        <v>-</v>
      </c>
      <c r="Q183" s="7"/>
      <c r="R183" s="173"/>
      <c r="S183" s="173"/>
      <c r="T183" s="173"/>
      <c r="U183" s="173"/>
      <c r="V183" s="173"/>
      <c r="W183" s="173"/>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D183" s="11"/>
      <c r="BE183" s="11"/>
      <c r="BF183" s="11"/>
      <c r="BG183" s="11"/>
      <c r="BH183" s="11"/>
      <c r="BI183" s="11"/>
      <c r="BJ183" s="11"/>
      <c r="BK183" s="11"/>
      <c r="BL183" s="11"/>
      <c r="BM183" s="11"/>
      <c r="BN183" s="11"/>
      <c r="BO183" s="11"/>
      <c r="BP183" s="11"/>
      <c r="BQ183" s="11"/>
      <c r="BR183" s="11"/>
      <c r="BS183" s="11"/>
    </row>
    <row r="184" spans="1:71" ht="12.75" customHeight="1">
      <c r="A184" s="18"/>
      <c r="B184" s="18"/>
      <c r="C184" s="117"/>
      <c r="E184" s="133"/>
      <c r="F184" s="133"/>
      <c r="G184" s="150">
        <f t="shared" si="29"/>
        <v>16</v>
      </c>
      <c r="H184" s="174" t="str">
        <f t="array" ref="H184">IF(H139="-","-",COUNT(IF($P$5:$P$104=H$5:H$104,IF(H$5:H$104=$G184,H$5:H$104,""),""))/COUNT(IF($P$5:$P$104=$G184,H$5:H$104,"")))</f>
        <v>-</v>
      </c>
      <c r="I184" s="174">
        <f t="array" ref="I184">IF(I139="-","-",COUNT(IF($P$5:$P$104=I$5:I$104,IF(I$5:I$104=$G184,I$5:I$104,""),""))/COUNT(IF($P$5:$P$104=$G184,I$5:I$104,"")))</f>
        <v>1</v>
      </c>
      <c r="J184" s="174">
        <f t="array" ref="J184">IF(J139="-","-",COUNT(IF($P$5:$P$104=J$5:J$104,IF(J$5:J$104=$G184,J$5:J$104,""),""))/COUNT(IF($P$5:$P$104=$G184,J$5:J$104,"")))</f>
        <v>1</v>
      </c>
      <c r="K184" s="174">
        <f t="array" ref="K184">IF(K139="-","-",COUNT(IF($P$5:$P$104=K$5:K$104,IF(K$5:K$104=$G184,K$5:K$104,""),""))/COUNT(IF($P$5:$P$104=$G184,K$5:K$104,"")))</f>
        <v>0</v>
      </c>
      <c r="L184" s="174">
        <f t="array" ref="L184">IF(L139="-","-",COUNT(IF($P$5:$P$104=L$5:L$104,IF(L$5:L$104=$G184,L$5:L$104,""),""))/COUNT(IF($P$5:$P$104=$G184,L$5:L$104,"")))</f>
        <v>0</v>
      </c>
      <c r="M184" s="174">
        <f t="array" ref="M184">IF(M139="-","-",COUNT(IF($P$5:$P$104=M$5:M$104,IF(M$5:M$104=$G184,M$5:M$104,""),""))/COUNT(IF($P$5:$P$104=$G184,M$5:M$104,"")))</f>
        <v>0</v>
      </c>
      <c r="N184" s="174">
        <f t="array" ref="N184">IF(N139="-","-",COUNT(IF($P$5:$P$104=N$5:N$104,IF(N$5:N$104=$G184,N$5:N$104,""),""))/COUNT(IF($P$5:$P$104=$G184,N$5:N$104,"")))</f>
        <v>0</v>
      </c>
      <c r="O184" s="174">
        <f t="array" ref="O184">IF(O139="-","-",COUNT(IF($P$5:$P$104=O$5:O$104,IF(O$5:O$104=$G184,O$5:O$104,""),""))/COUNT(IF($P$5:$P$104=$G184,O$5:O$104,"")))</f>
        <v>0</v>
      </c>
      <c r="P184" s="175" t="str">
        <f t="array" ref="P184">IF(H139:O139="-","-",COUNT(IF($P$5:$P$104=H$5:O$104,IF(H$5:O$104=$G184,H$5:O$104,""),""))/COUNT(IF($P$5:$P$104=$G184,H$5:O$104,"")))</f>
        <v>-</v>
      </c>
      <c r="Q184" s="7"/>
      <c r="R184" s="173"/>
      <c r="S184" s="173"/>
      <c r="T184" s="173"/>
      <c r="U184" s="173"/>
      <c r="V184" s="173"/>
      <c r="W184" s="173"/>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D184" s="11"/>
      <c r="BE184" s="11"/>
      <c r="BF184" s="11"/>
      <c r="BG184" s="11"/>
      <c r="BH184" s="11"/>
      <c r="BI184" s="11"/>
      <c r="BJ184" s="11"/>
      <c r="BK184" s="11"/>
      <c r="BL184" s="11"/>
      <c r="BM184" s="11"/>
      <c r="BN184" s="11"/>
      <c r="BO184" s="11"/>
      <c r="BP184" s="11"/>
      <c r="BQ184" s="11"/>
      <c r="BR184" s="11"/>
      <c r="BS184" s="11"/>
    </row>
    <row r="185" spans="1:71" ht="12.75" customHeight="1">
      <c r="A185" s="18"/>
      <c r="B185" s="18"/>
      <c r="C185" s="117"/>
      <c r="D185" s="657" t="s">
        <v>40</v>
      </c>
      <c r="E185" s="658"/>
      <c r="F185" s="659"/>
      <c r="G185" s="158" t="str">
        <f>$G$140</f>
        <v>0-15</v>
      </c>
      <c r="H185" s="177">
        <f t="shared" ref="H185:O185" si="30">IF(H140=0,"",SUMPRODUCT(H168:H184,H123:H139)/H140)</f>
        <v>0.90625</v>
      </c>
      <c r="I185" s="177">
        <f t="shared" si="30"/>
        <v>0.87</v>
      </c>
      <c r="J185" s="177">
        <f t="shared" si="30"/>
        <v>0.89</v>
      </c>
      <c r="K185" s="177">
        <f t="shared" si="30"/>
        <v>0.72</v>
      </c>
      <c r="L185" s="177">
        <f t="shared" si="30"/>
        <v>0.81</v>
      </c>
      <c r="M185" s="177">
        <f t="shared" si="30"/>
        <v>0.85</v>
      </c>
      <c r="N185" s="177">
        <f t="shared" si="30"/>
        <v>0.82</v>
      </c>
      <c r="O185" s="177">
        <f t="shared" si="30"/>
        <v>0.83</v>
      </c>
      <c r="P185" s="650">
        <f>SUMPRODUCT(H185:O185,H140:O140)/SUM(H140:O140)</f>
        <v>0.83668341708542715</v>
      </c>
      <c r="Q185" s="7"/>
      <c r="R185" s="173"/>
      <c r="S185" s="173"/>
      <c r="T185" s="173"/>
      <c r="U185" s="173"/>
      <c r="V185" s="173"/>
      <c r="W185" s="173"/>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D185" s="11"/>
      <c r="BE185" s="11"/>
      <c r="BF185" s="11"/>
      <c r="BG185" s="11"/>
      <c r="BH185" s="11"/>
      <c r="BI185" s="11"/>
      <c r="BJ185" s="11"/>
      <c r="BK185" s="11"/>
      <c r="BL185" s="11"/>
      <c r="BM185" s="11"/>
      <c r="BN185" s="11"/>
      <c r="BO185" s="11"/>
      <c r="BP185" s="11"/>
      <c r="BQ185" s="11"/>
      <c r="BR185" s="11"/>
      <c r="BS185" s="11"/>
    </row>
    <row r="186" spans="1:71" ht="12.75" customHeight="1">
      <c r="A186" s="18"/>
      <c r="B186" s="18"/>
      <c r="C186" s="117"/>
      <c r="E186" s="117"/>
      <c r="F186" s="161"/>
      <c r="G186" s="162" t="s">
        <v>41</v>
      </c>
      <c r="H186" s="178">
        <f t="shared" ref="H186:O186" si="31">IF(H140=0,"",RANK(H185,$H$185:$O$185))</f>
        <v>1</v>
      </c>
      <c r="I186" s="178">
        <f t="shared" si="31"/>
        <v>3</v>
      </c>
      <c r="J186" s="178">
        <f t="shared" si="31"/>
        <v>2</v>
      </c>
      <c r="K186" s="178">
        <f t="shared" si="31"/>
        <v>8</v>
      </c>
      <c r="L186" s="178">
        <f t="shared" si="31"/>
        <v>7</v>
      </c>
      <c r="M186" s="178">
        <f t="shared" si="31"/>
        <v>4</v>
      </c>
      <c r="N186" s="178">
        <f t="shared" si="31"/>
        <v>6</v>
      </c>
      <c r="O186" s="178">
        <f t="shared" si="31"/>
        <v>5</v>
      </c>
      <c r="P186" s="651"/>
      <c r="Q186" s="7"/>
      <c r="R186" s="138"/>
      <c r="S186" s="138"/>
      <c r="T186" s="138"/>
      <c r="U186" s="138"/>
      <c r="V186" s="138"/>
      <c r="W186" s="13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D186" s="11"/>
      <c r="BE186" s="11"/>
      <c r="BF186" s="11"/>
      <c r="BG186" s="11"/>
      <c r="BH186" s="11"/>
      <c r="BI186" s="11"/>
      <c r="BJ186" s="11"/>
      <c r="BK186" s="11"/>
      <c r="BL186" s="11"/>
      <c r="BM186" s="11"/>
      <c r="BN186" s="11"/>
      <c r="BO186" s="11"/>
      <c r="BP186" s="11"/>
      <c r="BQ186" s="11"/>
      <c r="BR186" s="11"/>
      <c r="BS186" s="11"/>
    </row>
    <row r="187" spans="1:71" s="123" customFormat="1" ht="12.75" customHeight="1">
      <c r="A187" s="18"/>
      <c r="B187" s="18"/>
      <c r="C187" s="117"/>
      <c r="D187" s="619"/>
      <c r="E187" s="160"/>
      <c r="F187" s="160"/>
      <c r="G187" s="179"/>
      <c r="H187" s="166"/>
      <c r="I187" s="166"/>
      <c r="J187" s="166"/>
      <c r="K187" s="166"/>
      <c r="L187" s="166"/>
      <c r="M187" s="166"/>
      <c r="N187" s="166"/>
      <c r="O187" s="166"/>
      <c r="P187" s="121"/>
      <c r="Q187" s="7"/>
      <c r="R187" s="138"/>
      <c r="S187" s="138"/>
      <c r="T187" s="138"/>
      <c r="U187" s="138"/>
      <c r="V187" s="138"/>
      <c r="W187" s="13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D187" s="11"/>
      <c r="BE187" s="11"/>
      <c r="BF187" s="11"/>
      <c r="BG187" s="11"/>
      <c r="BH187" s="11"/>
      <c r="BI187" s="11"/>
      <c r="BJ187" s="11"/>
      <c r="BK187" s="11"/>
      <c r="BL187" s="11"/>
      <c r="BM187" s="11"/>
      <c r="BN187" s="11"/>
      <c r="BO187" s="11"/>
      <c r="BP187" s="11"/>
      <c r="BQ187" s="11"/>
      <c r="BR187" s="11"/>
      <c r="BS187" s="11"/>
    </row>
    <row r="188" spans="1:71" s="170" customFormat="1" ht="18" customHeight="1">
      <c r="A188" s="18"/>
      <c r="B188" s="18"/>
      <c r="C188" s="95"/>
      <c r="D188" s="622"/>
      <c r="E188" s="95"/>
      <c r="F188" s="95"/>
      <c r="G188" s="118" t="s">
        <v>114</v>
      </c>
      <c r="H188" s="180"/>
      <c r="I188" s="180"/>
      <c r="J188" s="180"/>
      <c r="K188" s="180"/>
      <c r="L188" s="180"/>
      <c r="M188" s="180"/>
      <c r="N188" s="180"/>
      <c r="O188" s="180"/>
      <c r="P188" s="133"/>
      <c r="Q188" s="7"/>
      <c r="R188" s="168"/>
      <c r="S188" s="168"/>
      <c r="T188" s="168"/>
      <c r="U188" s="168"/>
      <c r="V188" s="168"/>
      <c r="W188" s="13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97"/>
      <c r="AU188" s="97"/>
      <c r="AV188" s="97"/>
      <c r="AW188" s="97"/>
      <c r="AX188" s="97"/>
      <c r="AY188" s="97"/>
      <c r="AZ188" s="97"/>
      <c r="BA188" s="97"/>
      <c r="BB188" s="169"/>
      <c r="BC188" s="169"/>
      <c r="BD188" s="11"/>
      <c r="BE188" s="11"/>
      <c r="BF188" s="11"/>
      <c r="BG188" s="11"/>
      <c r="BH188" s="11"/>
      <c r="BI188" s="11"/>
      <c r="BJ188" s="11"/>
      <c r="BK188" s="11"/>
      <c r="BL188" s="11"/>
      <c r="BM188" s="11"/>
      <c r="BN188" s="11"/>
      <c r="BO188" s="11"/>
      <c r="BP188" s="11"/>
      <c r="BQ188" s="11"/>
      <c r="BR188" s="11"/>
      <c r="BS188" s="11"/>
    </row>
    <row r="189" spans="1:71" ht="24.75" customHeight="1">
      <c r="A189" s="18"/>
      <c r="B189" s="18"/>
      <c r="C189" s="117"/>
      <c r="E189" s="124"/>
      <c r="F189" s="124"/>
      <c r="G189" s="144" t="str">
        <f>P3</f>
        <v>MODAL</v>
      </c>
      <c r="H189" s="454" t="str">
        <f t="shared" ref="H189:O190" si="32">H3</f>
        <v>Harald</v>
      </c>
      <c r="I189" s="454" t="str">
        <f t="shared" si="32"/>
        <v>Lisbet</v>
      </c>
      <c r="J189" s="454" t="str">
        <f t="shared" si="32"/>
        <v>Stian</v>
      </c>
      <c r="K189" s="454" t="str">
        <f t="shared" si="32"/>
        <v>Janicke</v>
      </c>
      <c r="L189" s="454" t="str">
        <f t="shared" si="32"/>
        <v>Merete</v>
      </c>
      <c r="M189" s="454" t="str">
        <f t="shared" si="32"/>
        <v>Silje</v>
      </c>
      <c r="N189" s="454" t="str">
        <f t="shared" si="32"/>
        <v>Trine</v>
      </c>
      <c r="O189" s="454" t="str">
        <f t="shared" si="32"/>
        <v>Else</v>
      </c>
      <c r="P189" s="127"/>
      <c r="Q189" s="181"/>
      <c r="R189" s="138"/>
      <c r="S189" s="138"/>
      <c r="T189" s="138"/>
      <c r="U189" s="138"/>
      <c r="V189" s="138"/>
      <c r="W189" s="13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D189" s="11"/>
      <c r="BE189" s="11"/>
      <c r="BF189" s="11"/>
      <c r="BG189" s="11"/>
      <c r="BH189" s="11"/>
      <c r="BI189" s="11"/>
      <c r="BJ189" s="11"/>
      <c r="BK189" s="11"/>
      <c r="BL189" s="11"/>
      <c r="BM189" s="11"/>
      <c r="BN189" s="11"/>
      <c r="BO189" s="11"/>
      <c r="BP189" s="11"/>
      <c r="BQ189" s="11"/>
      <c r="BR189" s="11"/>
      <c r="BS189" s="11"/>
    </row>
    <row r="190" spans="1:71" ht="12.75" customHeight="1">
      <c r="A190" s="18"/>
      <c r="B190" s="18"/>
      <c r="C190" s="117"/>
      <c r="E190" s="124"/>
      <c r="F190" s="124"/>
      <c r="G190" s="130" t="str">
        <f>P4</f>
        <v>(R1-R5)</v>
      </c>
      <c r="H190" s="146">
        <f t="shared" si="32"/>
        <v>1</v>
      </c>
      <c r="I190" s="146">
        <f t="shared" si="32"/>
        <v>2</v>
      </c>
      <c r="J190" s="146">
        <f t="shared" si="32"/>
        <v>3</v>
      </c>
      <c r="K190" s="146">
        <f t="shared" si="32"/>
        <v>4</v>
      </c>
      <c r="L190" s="146">
        <f t="shared" si="32"/>
        <v>5</v>
      </c>
      <c r="M190" s="146">
        <f t="shared" si="32"/>
        <v>6</v>
      </c>
      <c r="N190" s="146">
        <f t="shared" si="32"/>
        <v>7</v>
      </c>
      <c r="O190" s="146">
        <f t="shared" si="32"/>
        <v>8</v>
      </c>
      <c r="P190" s="131" t="s">
        <v>38</v>
      </c>
      <c r="Q190" s="181"/>
      <c r="R190" s="138"/>
      <c r="S190" s="138"/>
      <c r="T190" s="138"/>
      <c r="U190" s="138"/>
      <c r="V190" s="138"/>
      <c r="W190" s="13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D190" s="11"/>
      <c r="BE190" s="11"/>
      <c r="BF190" s="11"/>
      <c r="BG190" s="11"/>
      <c r="BH190" s="11"/>
      <c r="BI190" s="11"/>
      <c r="BJ190" s="11"/>
      <c r="BK190" s="11"/>
      <c r="BL190" s="11"/>
      <c r="BM190" s="11"/>
      <c r="BN190" s="11"/>
      <c r="BO190" s="11"/>
      <c r="BP190" s="11"/>
      <c r="BQ190" s="11"/>
      <c r="BR190" s="11"/>
      <c r="BS190" s="11"/>
    </row>
    <row r="191" spans="1:71" ht="12.75" customHeight="1">
      <c r="A191" s="18"/>
      <c r="B191" s="18"/>
      <c r="C191" s="117"/>
      <c r="E191" s="133"/>
      <c r="F191" s="133"/>
      <c r="G191" s="147">
        <v>0</v>
      </c>
      <c r="H191" s="182" t="str">
        <f t="shared" ref="H191:P191" si="33">IF(H123="-","-",H332-$G191)</f>
        <v>-</v>
      </c>
      <c r="I191" s="182" t="str">
        <f t="shared" si="33"/>
        <v>-</v>
      </c>
      <c r="J191" s="182" t="str">
        <f t="shared" si="33"/>
        <v>-</v>
      </c>
      <c r="K191" s="182" t="str">
        <f t="shared" si="33"/>
        <v>-</v>
      </c>
      <c r="L191" s="182" t="str">
        <f t="shared" si="33"/>
        <v>-</v>
      </c>
      <c r="M191" s="182" t="str">
        <f t="shared" si="33"/>
        <v>-</v>
      </c>
      <c r="N191" s="182" t="str">
        <f t="shared" si="33"/>
        <v>-</v>
      </c>
      <c r="O191" s="182" t="str">
        <f t="shared" si="33"/>
        <v>-</v>
      </c>
      <c r="P191" s="183" t="str">
        <f t="shared" si="33"/>
        <v>-</v>
      </c>
      <c r="Q191" s="181"/>
      <c r="R191" s="138"/>
      <c r="S191" s="138"/>
      <c r="T191" s="138"/>
      <c r="U191" s="138"/>
      <c r="V191" s="138"/>
      <c r="W191" s="13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D191" s="11"/>
      <c r="BE191" s="11"/>
      <c r="BF191" s="11"/>
      <c r="BG191" s="11"/>
      <c r="BH191" s="11"/>
      <c r="BI191" s="11"/>
      <c r="BJ191" s="11"/>
      <c r="BK191" s="11"/>
      <c r="BL191" s="11"/>
      <c r="BM191" s="11"/>
      <c r="BN191" s="11"/>
      <c r="BO191" s="11"/>
      <c r="BP191" s="11"/>
      <c r="BQ191" s="11"/>
      <c r="BR191" s="11"/>
      <c r="BS191" s="11"/>
    </row>
    <row r="192" spans="1:71" ht="12.75" customHeight="1">
      <c r="A192" s="18"/>
      <c r="B192" s="18"/>
      <c r="C192" s="117"/>
      <c r="E192" s="133"/>
      <c r="F192" s="133"/>
      <c r="G192" s="150">
        <f t="shared" ref="G192:G207" si="34">G191+1</f>
        <v>1</v>
      </c>
      <c r="H192" s="184" t="str">
        <f t="shared" ref="H192:P192" si="35">IF(H124="-","-",H333-$G192)</f>
        <v>-</v>
      </c>
      <c r="I192" s="184" t="str">
        <f t="shared" si="35"/>
        <v>-</v>
      </c>
      <c r="J192" s="184" t="str">
        <f t="shared" si="35"/>
        <v>-</v>
      </c>
      <c r="K192" s="184" t="str">
        <f t="shared" si="35"/>
        <v>-</v>
      </c>
      <c r="L192" s="184" t="str">
        <f t="shared" si="35"/>
        <v>-</v>
      </c>
      <c r="M192" s="184" t="str">
        <f t="shared" si="35"/>
        <v>-</v>
      </c>
      <c r="N192" s="184" t="str">
        <f t="shared" si="35"/>
        <v>-</v>
      </c>
      <c r="O192" s="184" t="str">
        <f t="shared" si="35"/>
        <v>-</v>
      </c>
      <c r="P192" s="185" t="str">
        <f t="shared" si="35"/>
        <v>-</v>
      </c>
      <c r="Q192" s="181"/>
      <c r="R192" s="138"/>
      <c r="S192" s="138"/>
      <c r="T192" s="138"/>
      <c r="U192" s="138"/>
      <c r="V192" s="138"/>
      <c r="W192" s="13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D192" s="11"/>
      <c r="BE192" s="11"/>
      <c r="BF192" s="11"/>
      <c r="BG192" s="11"/>
      <c r="BH192" s="11"/>
      <c r="BI192" s="11"/>
      <c r="BJ192" s="11"/>
      <c r="BK192" s="11"/>
      <c r="BL192" s="11"/>
      <c r="BM192" s="11"/>
      <c r="BN192" s="11"/>
      <c r="BO192" s="11"/>
      <c r="BP192" s="11"/>
      <c r="BQ192" s="11"/>
      <c r="BR192" s="11"/>
      <c r="BS192" s="11"/>
    </row>
    <row r="193" spans="1:71" ht="12.75" customHeight="1">
      <c r="A193" s="18"/>
      <c r="B193" s="18"/>
      <c r="C193" s="117"/>
      <c r="E193" s="133"/>
      <c r="F193" s="133"/>
      <c r="G193" s="150">
        <f t="shared" si="34"/>
        <v>2</v>
      </c>
      <c r="H193" s="184" t="str">
        <f t="shared" ref="H193:P193" si="36">IF(H125="-","-",H334-$G193)</f>
        <v>-</v>
      </c>
      <c r="I193" s="184" t="str">
        <f t="shared" si="36"/>
        <v>-</v>
      </c>
      <c r="J193" s="184" t="str">
        <f t="shared" si="36"/>
        <v>-</v>
      </c>
      <c r="K193" s="184" t="str">
        <f t="shared" si="36"/>
        <v>-</v>
      </c>
      <c r="L193" s="184" t="str">
        <f t="shared" si="36"/>
        <v>-</v>
      </c>
      <c r="M193" s="184" t="str">
        <f t="shared" si="36"/>
        <v>-</v>
      </c>
      <c r="N193" s="184" t="str">
        <f t="shared" si="36"/>
        <v>-</v>
      </c>
      <c r="O193" s="184" t="str">
        <f t="shared" si="36"/>
        <v>-</v>
      </c>
      <c r="P193" s="185" t="str">
        <f t="shared" si="36"/>
        <v>-</v>
      </c>
      <c r="Q193" s="181"/>
      <c r="R193" s="138"/>
      <c r="S193" s="138"/>
      <c r="T193" s="138"/>
      <c r="U193" s="138"/>
      <c r="V193" s="138"/>
      <c r="W193" s="13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D193" s="11"/>
      <c r="BE193" s="11"/>
      <c r="BF193" s="11"/>
      <c r="BG193" s="11"/>
      <c r="BH193" s="11"/>
      <c r="BI193" s="11"/>
      <c r="BJ193" s="11"/>
      <c r="BK193" s="11"/>
      <c r="BL193" s="11"/>
      <c r="BM193" s="11"/>
      <c r="BN193" s="11"/>
      <c r="BO193" s="11"/>
      <c r="BP193" s="11"/>
      <c r="BQ193" s="11"/>
      <c r="BR193" s="11"/>
      <c r="BS193" s="11"/>
    </row>
    <row r="194" spans="1:71" ht="12.75" customHeight="1">
      <c r="A194" s="18"/>
      <c r="B194" s="18"/>
      <c r="C194" s="117"/>
      <c r="E194" s="133"/>
      <c r="F194" s="133"/>
      <c r="G194" s="150">
        <f t="shared" si="34"/>
        <v>3</v>
      </c>
      <c r="H194" s="184">
        <f t="shared" ref="H194:P194" si="37">IF(H126="-","-",H335-$G194)</f>
        <v>0</v>
      </c>
      <c r="I194" s="184">
        <f t="shared" si="37"/>
        <v>0</v>
      </c>
      <c r="J194" s="184">
        <f t="shared" si="37"/>
        <v>0</v>
      </c>
      <c r="K194" s="184">
        <f t="shared" si="37"/>
        <v>0</v>
      </c>
      <c r="L194" s="184">
        <f t="shared" si="37"/>
        <v>0</v>
      </c>
      <c r="M194" s="184">
        <f t="shared" si="37"/>
        <v>0</v>
      </c>
      <c r="N194" s="184">
        <f t="shared" si="37"/>
        <v>0.33333333333333348</v>
      </c>
      <c r="O194" s="184">
        <f t="shared" si="37"/>
        <v>0.33333333333333348</v>
      </c>
      <c r="P194" s="185">
        <f t="shared" si="37"/>
        <v>8.3333333333333481E-2</v>
      </c>
      <c r="Q194" s="181"/>
      <c r="R194" s="138"/>
      <c r="S194" s="138"/>
      <c r="T194" s="138"/>
      <c r="U194" s="138"/>
      <c r="V194" s="138"/>
      <c r="W194" s="13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D194" s="11"/>
      <c r="BE194" s="11"/>
      <c r="BF194" s="11"/>
      <c r="BG194" s="11"/>
      <c r="BH194" s="11"/>
      <c r="BI194" s="11"/>
      <c r="BJ194" s="11"/>
      <c r="BK194" s="11"/>
      <c r="BL194" s="11"/>
      <c r="BM194" s="11"/>
      <c r="BN194" s="11"/>
      <c r="BO194" s="11"/>
      <c r="BP194" s="11"/>
      <c r="BQ194" s="11"/>
      <c r="BR194" s="11"/>
      <c r="BS194" s="11"/>
    </row>
    <row r="195" spans="1:71" ht="12.75" customHeight="1">
      <c r="A195" s="18"/>
      <c r="B195" s="18"/>
      <c r="C195" s="117"/>
      <c r="E195" s="133"/>
      <c r="F195" s="133"/>
      <c r="G195" s="150">
        <f t="shared" si="34"/>
        <v>4</v>
      </c>
      <c r="H195" s="184">
        <f t="shared" ref="H195:P195" si="38">IF(H127="-","-",H336-$G195)</f>
        <v>0</v>
      </c>
      <c r="I195" s="184">
        <f t="shared" si="38"/>
        <v>0</v>
      </c>
      <c r="J195" s="184">
        <f t="shared" si="38"/>
        <v>0</v>
      </c>
      <c r="K195" s="184">
        <f t="shared" si="38"/>
        <v>-0.125</v>
      </c>
      <c r="L195" s="184">
        <f t="shared" si="38"/>
        <v>-0.125</v>
      </c>
      <c r="M195" s="184">
        <f t="shared" si="38"/>
        <v>0</v>
      </c>
      <c r="N195" s="184">
        <f t="shared" si="38"/>
        <v>0</v>
      </c>
      <c r="O195" s="184">
        <f t="shared" si="38"/>
        <v>0</v>
      </c>
      <c r="P195" s="185">
        <f t="shared" si="38"/>
        <v>-3.125E-2</v>
      </c>
      <c r="Q195" s="181"/>
      <c r="R195" s="138"/>
      <c r="S195" s="138"/>
      <c r="T195" s="138"/>
      <c r="U195" s="138"/>
      <c r="V195" s="138"/>
      <c r="W195" s="13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D195" s="11"/>
      <c r="BE195" s="11"/>
      <c r="BF195" s="11"/>
      <c r="BG195" s="11"/>
      <c r="BH195" s="11"/>
      <c r="BI195" s="11"/>
      <c r="BJ195" s="11"/>
      <c r="BK195" s="11"/>
      <c r="BL195" s="11"/>
      <c r="BM195" s="11"/>
      <c r="BN195" s="11"/>
      <c r="BO195" s="11"/>
      <c r="BP195" s="11"/>
      <c r="BQ195" s="11"/>
      <c r="BR195" s="11"/>
      <c r="BS195" s="11"/>
    </row>
    <row r="196" spans="1:71" ht="12.75" customHeight="1">
      <c r="A196" s="18"/>
      <c r="B196" s="18"/>
      <c r="C196" s="117"/>
      <c r="E196" s="133"/>
      <c r="F196" s="133"/>
      <c r="G196" s="150">
        <f t="shared" si="34"/>
        <v>5</v>
      </c>
      <c r="H196" s="184">
        <f t="shared" ref="H196:P196" si="39">IF(H128="-","-",H337-$G196)</f>
        <v>-0.11111111111111072</v>
      </c>
      <c r="I196" s="184">
        <f t="shared" si="39"/>
        <v>0</v>
      </c>
      <c r="J196" s="184">
        <f t="shared" si="39"/>
        <v>-0.11111111111111072</v>
      </c>
      <c r="K196" s="184">
        <f t="shared" si="39"/>
        <v>0</v>
      </c>
      <c r="L196" s="184">
        <f t="shared" si="39"/>
        <v>-0.22222222222222232</v>
      </c>
      <c r="M196" s="184">
        <f t="shared" si="39"/>
        <v>-0.11111111111111072</v>
      </c>
      <c r="N196" s="184">
        <f t="shared" si="39"/>
        <v>0</v>
      </c>
      <c r="O196" s="184">
        <f t="shared" si="39"/>
        <v>-0.11111111111111072</v>
      </c>
      <c r="P196" s="185">
        <f t="shared" si="39"/>
        <v>-8.3333333333333037E-2</v>
      </c>
      <c r="Q196" s="181"/>
      <c r="R196" s="138"/>
      <c r="S196" s="138"/>
      <c r="T196" s="138"/>
      <c r="U196" s="138"/>
      <c r="V196" s="138"/>
      <c r="W196" s="13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D196" s="11"/>
      <c r="BE196" s="11"/>
      <c r="BF196" s="11"/>
      <c r="BG196" s="11"/>
      <c r="BH196" s="11"/>
      <c r="BI196" s="11"/>
      <c r="BJ196" s="11"/>
      <c r="BK196" s="11"/>
      <c r="BL196" s="11"/>
      <c r="BM196" s="11"/>
      <c r="BN196" s="11"/>
      <c r="BO196" s="11"/>
      <c r="BP196" s="11"/>
      <c r="BQ196" s="11"/>
      <c r="BR196" s="11"/>
      <c r="BS196" s="11"/>
    </row>
    <row r="197" spans="1:71" ht="12.75" customHeight="1">
      <c r="A197" s="18"/>
      <c r="B197" s="18"/>
      <c r="C197" s="117"/>
      <c r="E197" s="133"/>
      <c r="F197" s="133"/>
      <c r="G197" s="150">
        <f t="shared" si="34"/>
        <v>6</v>
      </c>
      <c r="H197" s="184">
        <f t="shared" ref="H197:P197" si="40">IF(H129="-","-",H338-$G197)</f>
        <v>-4.1666666666666963E-2</v>
      </c>
      <c r="I197" s="184">
        <f t="shared" si="40"/>
        <v>-4.1666666666666963E-2</v>
      </c>
      <c r="J197" s="184">
        <f t="shared" si="40"/>
        <v>0</v>
      </c>
      <c r="K197" s="184">
        <f t="shared" si="40"/>
        <v>-8.3333333333333037E-2</v>
      </c>
      <c r="L197" s="184">
        <f t="shared" si="40"/>
        <v>-8.3333333333333037E-2</v>
      </c>
      <c r="M197" s="184">
        <f t="shared" si="40"/>
        <v>0</v>
      </c>
      <c r="N197" s="184">
        <f t="shared" si="40"/>
        <v>-4.1666666666666963E-2</v>
      </c>
      <c r="O197" s="184">
        <f t="shared" si="40"/>
        <v>0</v>
      </c>
      <c r="P197" s="185">
        <f t="shared" si="40"/>
        <v>-3.6458333333333037E-2</v>
      </c>
      <c r="Q197" s="181"/>
      <c r="R197" s="138"/>
      <c r="S197" s="138"/>
      <c r="T197" s="138"/>
      <c r="U197" s="138"/>
      <c r="V197" s="138"/>
      <c r="W197" s="13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D197" s="11"/>
      <c r="BE197" s="11"/>
      <c r="BF197" s="11"/>
      <c r="BG197" s="11"/>
      <c r="BH197" s="11"/>
      <c r="BI197" s="11"/>
      <c r="BJ197" s="11"/>
      <c r="BK197" s="11"/>
      <c r="BL197" s="11"/>
      <c r="BM197" s="11"/>
      <c r="BN197" s="11"/>
      <c r="BO197" s="11"/>
      <c r="BP197" s="11"/>
      <c r="BQ197" s="11"/>
      <c r="BR197" s="11"/>
      <c r="BS197" s="11"/>
    </row>
    <row r="198" spans="1:71" ht="12.75" customHeight="1">
      <c r="A198" s="18"/>
      <c r="B198" s="18"/>
      <c r="C198" s="117"/>
      <c r="E198" s="133"/>
      <c r="F198" s="133"/>
      <c r="G198" s="150">
        <f t="shared" si="34"/>
        <v>7</v>
      </c>
      <c r="H198" s="184">
        <f t="shared" ref="H198:P198" si="41">IF(H130="-","-",H339-$G198)</f>
        <v>7.1428571428571175E-2</v>
      </c>
      <c r="I198" s="184">
        <f t="shared" si="41"/>
        <v>0</v>
      </c>
      <c r="J198" s="184">
        <f t="shared" si="41"/>
        <v>7.1428571428571175E-2</v>
      </c>
      <c r="K198" s="184">
        <f t="shared" si="41"/>
        <v>0</v>
      </c>
      <c r="L198" s="184">
        <f t="shared" si="41"/>
        <v>0</v>
      </c>
      <c r="M198" s="184">
        <f t="shared" si="41"/>
        <v>0</v>
      </c>
      <c r="N198" s="184">
        <f t="shared" si="41"/>
        <v>7.1428571428571175E-2</v>
      </c>
      <c r="O198" s="184">
        <f t="shared" si="41"/>
        <v>0</v>
      </c>
      <c r="P198" s="185">
        <f t="shared" si="41"/>
        <v>2.6785714285714413E-2</v>
      </c>
      <c r="Q198" s="181"/>
      <c r="R198" s="138"/>
      <c r="S198" s="138"/>
      <c r="T198" s="138"/>
      <c r="U198" s="138"/>
      <c r="V198" s="138"/>
      <c r="W198" s="13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D198" s="11"/>
      <c r="BE198" s="11"/>
      <c r="BF198" s="11"/>
      <c r="BG198" s="11"/>
      <c r="BH198" s="11"/>
      <c r="BI198" s="11"/>
      <c r="BJ198" s="11"/>
      <c r="BK198" s="11"/>
      <c r="BL198" s="11"/>
      <c r="BM198" s="11"/>
      <c r="BN198" s="11"/>
      <c r="BO198" s="11"/>
      <c r="BP198" s="11"/>
      <c r="BQ198" s="11"/>
      <c r="BR198" s="11"/>
      <c r="BS198" s="11"/>
    </row>
    <row r="199" spans="1:71" ht="12.75" customHeight="1">
      <c r="A199" s="18"/>
      <c r="B199" s="18"/>
      <c r="C199" s="117"/>
      <c r="E199" s="133"/>
      <c r="F199" s="133"/>
      <c r="G199" s="150">
        <f t="shared" si="34"/>
        <v>8</v>
      </c>
      <c r="H199" s="184">
        <f t="shared" ref="H199:P199" si="42">IF(H131="-","-",H340-$G199)</f>
        <v>0.2666666666666675</v>
      </c>
      <c r="I199" s="184">
        <f t="shared" si="42"/>
        <v>-0.13333333333333375</v>
      </c>
      <c r="J199" s="184">
        <f t="shared" si="42"/>
        <v>0.19999999999999929</v>
      </c>
      <c r="K199" s="184">
        <f t="shared" si="42"/>
        <v>-0.20000000000000018</v>
      </c>
      <c r="L199" s="184">
        <f t="shared" si="42"/>
        <v>-0.20000000000000018</v>
      </c>
      <c r="M199" s="184">
        <f t="shared" si="42"/>
        <v>0.13333333333333286</v>
      </c>
      <c r="N199" s="184">
        <f t="shared" si="42"/>
        <v>0.13333333333333286</v>
      </c>
      <c r="O199" s="184">
        <f t="shared" si="42"/>
        <v>-6.666666666666643E-2</v>
      </c>
      <c r="P199" s="185">
        <f t="shared" si="42"/>
        <v>1.6666666666667496E-2</v>
      </c>
      <c r="Q199" s="181"/>
      <c r="R199" s="138"/>
      <c r="S199" s="138"/>
      <c r="T199" s="138"/>
      <c r="U199" s="138"/>
      <c r="V199" s="138"/>
      <c r="W199" s="13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D199" s="11"/>
      <c r="BE199" s="11"/>
      <c r="BF199" s="11"/>
      <c r="BG199" s="11"/>
      <c r="BH199" s="11"/>
      <c r="BI199" s="11"/>
      <c r="BJ199" s="11"/>
      <c r="BK199" s="11"/>
      <c r="BL199" s="11"/>
      <c r="BM199" s="11"/>
      <c r="BN199" s="11"/>
      <c r="BO199" s="11"/>
      <c r="BP199" s="11"/>
      <c r="BQ199" s="11"/>
      <c r="BR199" s="11"/>
      <c r="BS199" s="11"/>
    </row>
    <row r="200" spans="1:71" ht="12.75" customHeight="1">
      <c r="A200" s="18"/>
      <c r="B200" s="18"/>
      <c r="C200" s="117"/>
      <c r="E200" s="133"/>
      <c r="F200" s="133"/>
      <c r="G200" s="150">
        <f t="shared" si="34"/>
        <v>9</v>
      </c>
      <c r="H200" s="184">
        <f t="shared" ref="H200:P200" si="43">IF(H132="-","-",H341-$G200)</f>
        <v>-0.40000000000000036</v>
      </c>
      <c r="I200" s="184">
        <f t="shared" si="43"/>
        <v>-9.0909090909091717E-2</v>
      </c>
      <c r="J200" s="184">
        <f t="shared" si="43"/>
        <v>0.27272727272727337</v>
      </c>
      <c r="K200" s="184">
        <f t="shared" si="43"/>
        <v>-0.63636363636363669</v>
      </c>
      <c r="L200" s="184">
        <f t="shared" si="43"/>
        <v>-0.18181818181818166</v>
      </c>
      <c r="M200" s="184">
        <f t="shared" si="43"/>
        <v>-0.18181818181818166</v>
      </c>
      <c r="N200" s="184">
        <f t="shared" si="43"/>
        <v>0.18181818181818166</v>
      </c>
      <c r="O200" s="184">
        <f t="shared" si="43"/>
        <v>-0.27272727272727337</v>
      </c>
      <c r="P200" s="185">
        <f t="shared" si="43"/>
        <v>-0.16091954022988553</v>
      </c>
      <c r="Q200" s="181"/>
      <c r="R200" s="138"/>
      <c r="S200" s="138"/>
      <c r="T200" s="138"/>
      <c r="U200" s="138"/>
      <c r="V200" s="138"/>
      <c r="W200" s="13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D200" s="11"/>
      <c r="BE200" s="11"/>
      <c r="BF200" s="11"/>
      <c r="BG200" s="11"/>
      <c r="BH200" s="11"/>
      <c r="BI200" s="11"/>
      <c r="BJ200" s="11"/>
      <c r="BK200" s="11"/>
      <c r="BL200" s="11"/>
      <c r="BM200" s="11"/>
      <c r="BN200" s="11"/>
      <c r="BO200" s="11"/>
      <c r="BP200" s="11"/>
      <c r="BQ200" s="11"/>
      <c r="BR200" s="11"/>
      <c r="BS200" s="11"/>
    </row>
    <row r="201" spans="1:71" ht="12.75" customHeight="1">
      <c r="A201" s="18"/>
      <c r="B201" s="18"/>
      <c r="C201" s="117"/>
      <c r="E201" s="133"/>
      <c r="F201" s="133"/>
      <c r="G201" s="150">
        <f t="shared" si="34"/>
        <v>10</v>
      </c>
      <c r="H201" s="184">
        <f t="shared" ref="H201:P201" si="44">IF(H133="-","-",H342-$G201)</f>
        <v>0</v>
      </c>
      <c r="I201" s="184">
        <f t="shared" si="44"/>
        <v>-0.83333333333333393</v>
      </c>
      <c r="J201" s="184">
        <f t="shared" si="44"/>
        <v>0</v>
      </c>
      <c r="K201" s="184">
        <f t="shared" si="44"/>
        <v>-0.83333333333333393</v>
      </c>
      <c r="L201" s="184">
        <f t="shared" si="44"/>
        <v>0.5</v>
      </c>
      <c r="M201" s="184">
        <f t="shared" si="44"/>
        <v>0</v>
      </c>
      <c r="N201" s="184">
        <f t="shared" si="44"/>
        <v>0.66666666666666607</v>
      </c>
      <c r="O201" s="184">
        <f t="shared" si="44"/>
        <v>-0.5</v>
      </c>
      <c r="P201" s="185">
        <f t="shared" si="44"/>
        <v>-0.125</v>
      </c>
      <c r="Q201" s="181"/>
      <c r="R201" s="138"/>
      <c r="S201" s="138"/>
      <c r="T201" s="138"/>
      <c r="U201" s="138"/>
      <c r="V201" s="138"/>
      <c r="W201" s="13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D201" s="11"/>
      <c r="BE201" s="11"/>
      <c r="BF201" s="11"/>
      <c r="BG201" s="11"/>
      <c r="BH201" s="11"/>
      <c r="BI201" s="11"/>
      <c r="BJ201" s="11"/>
      <c r="BK201" s="11"/>
      <c r="BL201" s="11"/>
      <c r="BM201" s="11"/>
      <c r="BN201" s="11"/>
      <c r="BO201" s="11"/>
      <c r="BP201" s="11"/>
      <c r="BQ201" s="11"/>
      <c r="BR201" s="11"/>
      <c r="BS201" s="11"/>
    </row>
    <row r="202" spans="1:71" ht="12.75" customHeight="1">
      <c r="A202" s="18"/>
      <c r="B202" s="18"/>
      <c r="C202" s="117"/>
      <c r="E202" s="133"/>
      <c r="F202" s="133"/>
      <c r="G202" s="150">
        <f t="shared" si="34"/>
        <v>11</v>
      </c>
      <c r="H202" s="184">
        <f t="shared" ref="H202:P202" si="45">IF(H134="-","-",H343-$G202)</f>
        <v>0.19999999999999929</v>
      </c>
      <c r="I202" s="184">
        <f t="shared" si="45"/>
        <v>-0.14285714285714235</v>
      </c>
      <c r="J202" s="184">
        <f t="shared" si="45"/>
        <v>0</v>
      </c>
      <c r="K202" s="184">
        <f t="shared" si="45"/>
        <v>-0.71428571428571352</v>
      </c>
      <c r="L202" s="184">
        <f t="shared" si="45"/>
        <v>-0.42857142857142883</v>
      </c>
      <c r="M202" s="184">
        <f t="shared" si="45"/>
        <v>-0.57142857142857117</v>
      </c>
      <c r="N202" s="184">
        <f t="shared" si="45"/>
        <v>0.14285714285714235</v>
      </c>
      <c r="O202" s="184">
        <f t="shared" si="45"/>
        <v>-0.85714285714285765</v>
      </c>
      <c r="P202" s="185">
        <f t="shared" si="45"/>
        <v>-0.31481481481481488</v>
      </c>
      <c r="Q202" s="181"/>
      <c r="R202" s="138"/>
      <c r="S202" s="138"/>
      <c r="T202" s="138"/>
      <c r="U202" s="138"/>
      <c r="V202" s="138"/>
      <c r="W202" s="13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D202" s="11"/>
      <c r="BE202" s="11"/>
      <c r="BF202" s="11"/>
      <c r="BG202" s="11"/>
      <c r="BH202" s="11"/>
      <c r="BI202" s="11"/>
      <c r="BJ202" s="11"/>
      <c r="BK202" s="11"/>
      <c r="BL202" s="11"/>
      <c r="BM202" s="11"/>
      <c r="BN202" s="11"/>
      <c r="BO202" s="11"/>
      <c r="BP202" s="11"/>
      <c r="BQ202" s="11"/>
      <c r="BR202" s="11"/>
      <c r="BS202" s="11"/>
    </row>
    <row r="203" spans="1:71" ht="12.75" customHeight="1">
      <c r="A203" s="18"/>
      <c r="B203" s="18"/>
      <c r="C203" s="117"/>
      <c r="E203" s="133"/>
      <c r="F203" s="133"/>
      <c r="G203" s="150">
        <f t="shared" si="34"/>
        <v>12</v>
      </c>
      <c r="H203" s="184">
        <f t="shared" ref="H203:P203" si="46">IF(H135="-","-",H344-$G203)</f>
        <v>0</v>
      </c>
      <c r="I203" s="184">
        <f t="shared" si="46"/>
        <v>0</v>
      </c>
      <c r="J203" s="184">
        <f t="shared" si="46"/>
        <v>0</v>
      </c>
      <c r="K203" s="184">
        <f t="shared" si="46"/>
        <v>-2</v>
      </c>
      <c r="L203" s="184">
        <f t="shared" si="46"/>
        <v>0</v>
      </c>
      <c r="M203" s="184">
        <f t="shared" si="46"/>
        <v>-1</v>
      </c>
      <c r="N203" s="184">
        <f t="shared" si="46"/>
        <v>-1</v>
      </c>
      <c r="O203" s="184">
        <f t="shared" si="46"/>
        <v>-3</v>
      </c>
      <c r="P203" s="185">
        <f t="shared" si="46"/>
        <v>-0.875</v>
      </c>
      <c r="Q203" s="181"/>
      <c r="R203" s="138"/>
      <c r="S203" s="138"/>
      <c r="T203" s="138"/>
      <c r="U203" s="138"/>
      <c r="V203" s="138"/>
      <c r="W203" s="13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D203" s="11"/>
      <c r="BE203" s="11"/>
      <c r="BF203" s="11"/>
      <c r="BG203" s="11"/>
      <c r="BH203" s="11"/>
      <c r="BI203" s="11"/>
      <c r="BJ203" s="11"/>
      <c r="BK203" s="11"/>
      <c r="BL203" s="11"/>
      <c r="BM203" s="11"/>
      <c r="BN203" s="11"/>
      <c r="BO203" s="11"/>
      <c r="BP203" s="11"/>
      <c r="BQ203" s="11"/>
      <c r="BR203" s="11"/>
      <c r="BS203" s="11"/>
    </row>
    <row r="204" spans="1:71" ht="12.75" customHeight="1">
      <c r="A204" s="18"/>
      <c r="B204" s="18"/>
      <c r="C204" s="117"/>
      <c r="E204" s="133"/>
      <c r="F204" s="133"/>
      <c r="G204" s="150">
        <f t="shared" si="34"/>
        <v>13</v>
      </c>
      <c r="H204" s="184" t="str">
        <f>IF(H136="-","-",H345-$G204)</f>
        <v>-</v>
      </c>
      <c r="I204" s="184" t="str">
        <f t="shared" ref="I204:P204" si="47">IF(I136="-","-",I345-$G204)</f>
        <v>-</v>
      </c>
      <c r="J204" s="184" t="str">
        <f t="shared" si="47"/>
        <v>-</v>
      </c>
      <c r="K204" s="184" t="str">
        <f t="shared" si="47"/>
        <v>-</v>
      </c>
      <c r="L204" s="184" t="str">
        <f t="shared" si="47"/>
        <v>-</v>
      </c>
      <c r="M204" s="184" t="str">
        <f t="shared" si="47"/>
        <v>-</v>
      </c>
      <c r="N204" s="184" t="str">
        <f t="shared" si="47"/>
        <v>-</v>
      </c>
      <c r="O204" s="184" t="str">
        <f t="shared" si="47"/>
        <v>-</v>
      </c>
      <c r="P204" s="185" t="str">
        <f t="shared" si="47"/>
        <v>-</v>
      </c>
      <c r="Q204" s="181"/>
      <c r="R204" s="138"/>
      <c r="S204" s="138"/>
      <c r="T204" s="138"/>
      <c r="U204" s="138"/>
      <c r="V204" s="138"/>
      <c r="W204" s="13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D204" s="11"/>
      <c r="BE204" s="11"/>
      <c r="BF204" s="11"/>
      <c r="BG204" s="11"/>
      <c r="BH204" s="11"/>
      <c r="BI204" s="11"/>
      <c r="BJ204" s="11"/>
      <c r="BK204" s="11"/>
      <c r="BL204" s="11"/>
      <c r="BM204" s="11"/>
      <c r="BN204" s="11"/>
      <c r="BO204" s="11"/>
      <c r="BP204" s="11"/>
      <c r="BQ204" s="11"/>
      <c r="BR204" s="11"/>
      <c r="BS204" s="11"/>
    </row>
    <row r="205" spans="1:71" ht="12.75" customHeight="1">
      <c r="A205" s="18"/>
      <c r="B205" s="18"/>
      <c r="C205" s="117"/>
      <c r="E205" s="133"/>
      <c r="F205" s="133"/>
      <c r="G205" s="150">
        <f t="shared" si="34"/>
        <v>14</v>
      </c>
      <c r="H205" s="184">
        <f>IF(H137="-","-",H346-$G205)</f>
        <v>0</v>
      </c>
      <c r="I205" s="184">
        <f t="shared" ref="I205:P205" si="48">IF(I137="-","-",I346-$G205)</f>
        <v>0</v>
      </c>
      <c r="J205" s="184">
        <f t="shared" si="48"/>
        <v>0</v>
      </c>
      <c r="K205" s="184">
        <f t="shared" si="48"/>
        <v>-1</v>
      </c>
      <c r="L205" s="184">
        <f t="shared" si="48"/>
        <v>0</v>
      </c>
      <c r="M205" s="184">
        <f t="shared" si="48"/>
        <v>0</v>
      </c>
      <c r="N205" s="184">
        <f t="shared" si="48"/>
        <v>0</v>
      </c>
      <c r="O205" s="184">
        <f t="shared" si="48"/>
        <v>-1</v>
      </c>
      <c r="P205" s="185">
        <f t="shared" si="48"/>
        <v>-0.25</v>
      </c>
      <c r="Q205" s="181"/>
      <c r="R205" s="138"/>
      <c r="S205" s="138"/>
      <c r="T205" s="138"/>
      <c r="U205" s="138"/>
      <c r="V205" s="138"/>
      <c r="W205" s="13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D205" s="11"/>
      <c r="BE205" s="11"/>
      <c r="BF205" s="11"/>
      <c r="BG205" s="11"/>
      <c r="BH205" s="11"/>
      <c r="BI205" s="11"/>
      <c r="BJ205" s="11"/>
      <c r="BK205" s="11"/>
      <c r="BL205" s="11"/>
      <c r="BM205" s="11"/>
      <c r="BN205" s="11"/>
      <c r="BO205" s="11"/>
      <c r="BP205" s="11"/>
      <c r="BQ205" s="11"/>
      <c r="BR205" s="11"/>
      <c r="BS205" s="11"/>
    </row>
    <row r="206" spans="1:71" ht="12.75" customHeight="1">
      <c r="A206" s="18"/>
      <c r="B206" s="18"/>
      <c r="C206" s="117"/>
      <c r="E206" s="133"/>
      <c r="F206" s="133"/>
      <c r="G206" s="150">
        <f t="shared" si="34"/>
        <v>15</v>
      </c>
      <c r="H206" s="184" t="str">
        <f>IF(H138="-","-",H348-$G206)</f>
        <v>-</v>
      </c>
      <c r="I206" s="184" t="str">
        <f t="shared" ref="I206:P206" si="49">IF(I138="-","-",I347-$G206)</f>
        <v>-</v>
      </c>
      <c r="J206" s="184" t="str">
        <f t="shared" si="49"/>
        <v>-</v>
      </c>
      <c r="K206" s="184" t="str">
        <f t="shared" si="49"/>
        <v>-</v>
      </c>
      <c r="L206" s="184" t="str">
        <f t="shared" si="49"/>
        <v>-</v>
      </c>
      <c r="M206" s="184" t="str">
        <f t="shared" si="49"/>
        <v>-</v>
      </c>
      <c r="N206" s="184" t="str">
        <f t="shared" si="49"/>
        <v>-</v>
      </c>
      <c r="O206" s="184" t="str">
        <f t="shared" si="49"/>
        <v>-</v>
      </c>
      <c r="P206" s="185" t="str">
        <f t="shared" si="49"/>
        <v>-</v>
      </c>
      <c r="Q206" s="181"/>
      <c r="R206" s="138"/>
      <c r="S206" s="138"/>
      <c r="T206" s="138"/>
      <c r="U206" s="138"/>
      <c r="V206" s="138"/>
      <c r="W206" s="13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D206" s="11"/>
      <c r="BE206" s="11"/>
      <c r="BF206" s="11"/>
      <c r="BG206" s="11"/>
      <c r="BH206" s="11"/>
      <c r="BI206" s="11"/>
      <c r="BJ206" s="11"/>
      <c r="BK206" s="11"/>
      <c r="BL206" s="11"/>
      <c r="BM206" s="11"/>
      <c r="BN206" s="11"/>
      <c r="BO206" s="11"/>
      <c r="BP206" s="11"/>
      <c r="BQ206" s="11"/>
      <c r="BR206" s="11"/>
      <c r="BS206" s="11"/>
    </row>
    <row r="207" spans="1:71" ht="12.75" customHeight="1">
      <c r="A207" s="18"/>
      <c r="B207" s="18"/>
      <c r="C207" s="117"/>
      <c r="E207" s="133"/>
      <c r="F207" s="133"/>
      <c r="G207" s="150">
        <f t="shared" si="34"/>
        <v>16</v>
      </c>
      <c r="H207" s="184" t="str">
        <f>IF(H139="-","-",H349-$G207)</f>
        <v>-</v>
      </c>
      <c r="I207" s="184">
        <f t="shared" ref="I207:P207" si="50">IF(I139="-","-",I349-$G207)</f>
        <v>-8.84</v>
      </c>
      <c r="J207" s="184">
        <f t="shared" si="50"/>
        <v>-8.68</v>
      </c>
      <c r="K207" s="184">
        <f t="shared" si="50"/>
        <v>-9.01</v>
      </c>
      <c r="L207" s="184">
        <f t="shared" si="50"/>
        <v>-8.8099999999999987</v>
      </c>
      <c r="M207" s="184">
        <f t="shared" si="50"/>
        <v>-8.85</v>
      </c>
      <c r="N207" s="184">
        <f t="shared" si="50"/>
        <v>-8.629999999999999</v>
      </c>
      <c r="O207" s="184">
        <f t="shared" si="50"/>
        <v>-8.9400000000000013</v>
      </c>
      <c r="P207" s="185" t="str">
        <f t="shared" si="50"/>
        <v>-</v>
      </c>
      <c r="Q207" s="181"/>
      <c r="R207" s="138"/>
      <c r="S207" s="138"/>
      <c r="T207" s="138"/>
      <c r="U207" s="138"/>
      <c r="V207" s="138"/>
      <c r="W207" s="13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D207" s="11"/>
      <c r="BE207" s="11"/>
      <c r="BF207" s="11"/>
      <c r="BG207" s="11"/>
      <c r="BH207" s="11"/>
      <c r="BI207" s="11"/>
      <c r="BJ207" s="11"/>
      <c r="BK207" s="11"/>
      <c r="BL207" s="11"/>
      <c r="BM207" s="11"/>
      <c r="BN207" s="11"/>
      <c r="BO207" s="11"/>
      <c r="BP207" s="11"/>
      <c r="BQ207" s="11"/>
      <c r="BR207" s="11"/>
      <c r="BS207" s="11"/>
    </row>
    <row r="208" spans="1:71" ht="12.75" customHeight="1">
      <c r="A208" s="18"/>
      <c r="B208" s="18"/>
      <c r="C208" s="117"/>
      <c r="D208" s="639" t="s">
        <v>40</v>
      </c>
      <c r="E208" s="640"/>
      <c r="F208" s="641"/>
      <c r="G208" s="143" t="str">
        <f>$G$140</f>
        <v>0-15</v>
      </c>
      <c r="H208" s="187">
        <f t="shared" ref="H208:O208" si="51">IF(H140=0,"",SUMPRODUCT(H191:H207,H123:H139)/H140)</f>
        <v>-1.8503717077085941E-17</v>
      </c>
      <c r="I208" s="187">
        <f t="shared" si="51"/>
        <v>-0.18840000000000021</v>
      </c>
      <c r="J208" s="187">
        <f t="shared" si="51"/>
        <v>-2.6800000000000032E-2</v>
      </c>
      <c r="K208" s="187">
        <f t="shared" si="51"/>
        <v>-0.35009999999999997</v>
      </c>
      <c r="L208" s="187">
        <f t="shared" si="51"/>
        <v>-0.18809999999999996</v>
      </c>
      <c r="M208" s="187">
        <f t="shared" si="51"/>
        <v>-0.14849999999999999</v>
      </c>
      <c r="N208" s="187">
        <f t="shared" si="51"/>
        <v>3.6999999999997434E-3</v>
      </c>
      <c r="O208" s="187">
        <f t="shared" si="51"/>
        <v>-0.25940000000000007</v>
      </c>
      <c r="P208" s="188">
        <f>SUMPRODUCT(P191:P207,P123:P139)/P140</f>
        <v>-6.7839195979899305E-2</v>
      </c>
      <c r="Q208" s="181"/>
      <c r="R208" s="138"/>
      <c r="S208" s="138"/>
      <c r="T208" s="138"/>
      <c r="U208" s="138"/>
      <c r="V208" s="138"/>
      <c r="W208" s="13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D208" s="11"/>
      <c r="BE208" s="11"/>
      <c r="BF208" s="11"/>
      <c r="BG208" s="11"/>
      <c r="BH208" s="11"/>
      <c r="BI208" s="11"/>
      <c r="BJ208" s="11"/>
      <c r="BK208" s="11"/>
      <c r="BL208" s="11"/>
      <c r="BM208" s="11"/>
      <c r="BN208" s="11"/>
      <c r="BO208" s="11"/>
      <c r="BP208" s="11"/>
      <c r="BQ208" s="11"/>
      <c r="BR208" s="11"/>
      <c r="BS208" s="11"/>
    </row>
    <row r="209" spans="1:243" ht="12.75" customHeight="1">
      <c r="A209" s="18"/>
      <c r="B209" s="18"/>
      <c r="C209" s="117"/>
      <c r="D209" s="627"/>
      <c r="E209" s="165"/>
      <c r="F209" s="189"/>
      <c r="G209" s="162" t="s">
        <v>41</v>
      </c>
      <c r="H209" s="178">
        <f t="shared" ref="H209:O209" si="52">IF(H140=0,"",RANK(H221,$H$221:$O$221,1))</f>
        <v>1</v>
      </c>
      <c r="I209" s="178">
        <f t="shared" si="52"/>
        <v>6</v>
      </c>
      <c r="J209" s="178">
        <f t="shared" si="52"/>
        <v>3</v>
      </c>
      <c r="K209" s="178">
        <f t="shared" si="52"/>
        <v>8</v>
      </c>
      <c r="L209" s="178">
        <f t="shared" si="52"/>
        <v>5</v>
      </c>
      <c r="M209" s="178">
        <f t="shared" si="52"/>
        <v>4</v>
      </c>
      <c r="N209" s="178">
        <f t="shared" si="52"/>
        <v>2</v>
      </c>
      <c r="O209" s="178">
        <f t="shared" si="52"/>
        <v>7</v>
      </c>
      <c r="P209" s="190"/>
      <c r="Q209" s="7"/>
      <c r="R209" s="138"/>
      <c r="S209" s="138"/>
      <c r="T209" s="138"/>
      <c r="U209" s="138"/>
      <c r="V209" s="138"/>
      <c r="W209" s="13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D209" s="11"/>
      <c r="BE209" s="11"/>
      <c r="BF209" s="11"/>
      <c r="BG209" s="11"/>
      <c r="BH209" s="11"/>
      <c r="BI209" s="11"/>
      <c r="BJ209" s="11"/>
      <c r="BK209" s="11"/>
      <c r="BL209" s="11"/>
      <c r="BM209" s="11"/>
      <c r="BN209" s="11"/>
      <c r="BO209" s="11"/>
      <c r="BP209" s="11"/>
      <c r="BQ209" s="11"/>
      <c r="BR209" s="11"/>
      <c r="BS209" s="11"/>
    </row>
    <row r="210" spans="1:243" ht="12.75" customHeight="1">
      <c r="A210" s="18"/>
      <c r="B210" s="18"/>
      <c r="C210" s="165"/>
      <c r="D210" s="627"/>
      <c r="E210" s="165"/>
      <c r="F210" s="165"/>
      <c r="G210" s="165"/>
      <c r="H210" s="165"/>
      <c r="I210" s="165"/>
      <c r="J210" s="165"/>
      <c r="K210" s="165"/>
      <c r="L210" s="165"/>
      <c r="M210" s="165"/>
      <c r="N210" s="165"/>
      <c r="O210" s="165"/>
      <c r="P210" s="165"/>
      <c r="Q210" s="7"/>
      <c r="R210" s="138"/>
      <c r="S210" s="138"/>
      <c r="T210" s="138"/>
      <c r="U210" s="138"/>
      <c r="V210" s="138"/>
      <c r="W210" s="13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D210" s="11"/>
      <c r="BE210" s="11"/>
      <c r="BF210" s="11"/>
      <c r="BG210" s="11"/>
      <c r="BH210" s="11"/>
      <c r="BI210" s="11"/>
      <c r="BJ210" s="11"/>
      <c r="BK210" s="11"/>
      <c r="BL210" s="11"/>
      <c r="BM210" s="11"/>
      <c r="BN210" s="11"/>
      <c r="BO210" s="11"/>
      <c r="BP210" s="11"/>
      <c r="BQ210" s="11"/>
      <c r="BR210" s="11"/>
      <c r="BS210" s="11"/>
    </row>
    <row r="211" spans="1:243" ht="12.75" customHeight="1">
      <c r="A211" s="18"/>
      <c r="B211" s="18"/>
      <c r="C211" s="165"/>
      <c r="D211" s="627"/>
      <c r="E211" s="165"/>
      <c r="F211" s="165"/>
      <c r="G211" s="118" t="s">
        <v>43</v>
      </c>
      <c r="H211" s="180"/>
      <c r="I211" s="180"/>
      <c r="J211" s="180"/>
      <c r="K211" s="180"/>
      <c r="L211" s="180"/>
      <c r="M211" s="180"/>
      <c r="N211" s="180"/>
      <c r="O211" s="180"/>
      <c r="P211" s="165"/>
      <c r="Q211" s="7"/>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D211" s="11"/>
      <c r="BE211" s="11"/>
      <c r="BF211" s="11"/>
      <c r="BG211" s="11"/>
      <c r="BH211" s="11"/>
      <c r="BI211" s="11"/>
      <c r="BJ211" s="11"/>
      <c r="BK211" s="11"/>
      <c r="BL211" s="11"/>
      <c r="BM211" s="11"/>
      <c r="BN211" s="11"/>
      <c r="BO211" s="11"/>
      <c r="BP211" s="11"/>
      <c r="BQ211" s="11"/>
      <c r="BR211" s="11"/>
      <c r="BS211" s="11"/>
    </row>
    <row r="212" spans="1:243" ht="24.75" customHeight="1">
      <c r="A212" s="18"/>
      <c r="B212" s="18"/>
      <c r="C212" s="165"/>
      <c r="D212" s="627"/>
      <c r="E212" s="165"/>
      <c r="F212" s="165"/>
      <c r="G212" s="165"/>
      <c r="H212" s="454" t="str">
        <f t="shared" ref="H212:O213" si="53">H3</f>
        <v>Harald</v>
      </c>
      <c r="I212" s="454" t="str">
        <f t="shared" si="53"/>
        <v>Lisbet</v>
      </c>
      <c r="J212" s="454" t="str">
        <f t="shared" si="53"/>
        <v>Stian</v>
      </c>
      <c r="K212" s="454" t="str">
        <f t="shared" si="53"/>
        <v>Janicke</v>
      </c>
      <c r="L212" s="454" t="str">
        <f t="shared" si="53"/>
        <v>Merete</v>
      </c>
      <c r="M212" s="454" t="str">
        <f t="shared" si="53"/>
        <v>Silje</v>
      </c>
      <c r="N212" s="454" t="str">
        <f t="shared" si="53"/>
        <v>Trine</v>
      </c>
      <c r="O212" s="454" t="str">
        <f t="shared" si="53"/>
        <v>Else</v>
      </c>
      <c r="P212" s="32"/>
      <c r="Q212" s="7"/>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D212" s="11"/>
      <c r="BE212" s="11"/>
      <c r="BF212" s="11"/>
      <c r="BG212" s="11"/>
      <c r="BH212" s="11"/>
      <c r="BI212" s="11"/>
      <c r="BJ212" s="11"/>
      <c r="BK212" s="11"/>
      <c r="BL212" s="11"/>
      <c r="BM212" s="11"/>
      <c r="BN212" s="11"/>
      <c r="BO212" s="11"/>
      <c r="BP212" s="11"/>
      <c r="BQ212" s="11"/>
      <c r="BR212" s="11"/>
      <c r="BS212" s="11"/>
    </row>
    <row r="213" spans="1:243" ht="12.75" customHeight="1">
      <c r="A213" s="18"/>
      <c r="B213" s="18"/>
      <c r="C213" s="165"/>
      <c r="D213" s="627"/>
      <c r="E213" s="165"/>
      <c r="F213" s="165"/>
      <c r="G213" s="165"/>
      <c r="H213" s="146">
        <f t="shared" si="53"/>
        <v>1</v>
      </c>
      <c r="I213" s="146">
        <f t="shared" si="53"/>
        <v>2</v>
      </c>
      <c r="J213" s="146">
        <f t="shared" si="53"/>
        <v>3</v>
      </c>
      <c r="K213" s="146">
        <f t="shared" si="53"/>
        <v>4</v>
      </c>
      <c r="L213" s="146">
        <f t="shared" si="53"/>
        <v>5</v>
      </c>
      <c r="M213" s="146">
        <f t="shared" si="53"/>
        <v>6</v>
      </c>
      <c r="N213" s="146">
        <f t="shared" si="53"/>
        <v>7</v>
      </c>
      <c r="O213" s="146">
        <f t="shared" si="53"/>
        <v>8</v>
      </c>
      <c r="P213" s="32"/>
      <c r="Q213" s="7"/>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D213" s="11"/>
      <c r="BE213" s="11"/>
      <c r="BF213" s="11"/>
      <c r="BG213" s="11"/>
      <c r="BH213" s="11"/>
      <c r="BI213" s="11"/>
      <c r="BJ213" s="11"/>
      <c r="BK213" s="11"/>
      <c r="BL213" s="11"/>
      <c r="BM213" s="11"/>
      <c r="BN213" s="11"/>
      <c r="BO213" s="11"/>
      <c r="BP213" s="11"/>
      <c r="BQ213" s="11"/>
      <c r="BR213" s="11"/>
      <c r="BS213" s="11"/>
    </row>
    <row r="214" spans="1:243" ht="12.75" customHeight="1">
      <c r="A214" s="18"/>
      <c r="B214" s="18"/>
      <c r="C214" s="191"/>
      <c r="D214" s="628"/>
      <c r="E214" s="71"/>
      <c r="F214" s="71"/>
      <c r="G214" s="192" t="s">
        <v>44</v>
      </c>
      <c r="H214" s="193">
        <f>H163</f>
        <v>5</v>
      </c>
      <c r="I214" s="193">
        <f>I163</f>
        <v>1</v>
      </c>
      <c r="J214" s="193">
        <f>J163</f>
        <v>2</v>
      </c>
      <c r="K214" s="193">
        <f>K163</f>
        <v>8</v>
      </c>
      <c r="L214" s="193">
        <f>L163</f>
        <v>7</v>
      </c>
      <c r="M214" s="193">
        <f t="shared" ref="M214:O214" si="54">M163</f>
        <v>3</v>
      </c>
      <c r="N214" s="193">
        <f t="shared" si="54"/>
        <v>6</v>
      </c>
      <c r="O214" s="193">
        <f t="shared" si="54"/>
        <v>4</v>
      </c>
      <c r="P214" s="32"/>
      <c r="Q214" s="7"/>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D214" s="11"/>
      <c r="BE214" s="11"/>
      <c r="BF214" s="11"/>
      <c r="BG214" s="11"/>
      <c r="BH214" s="11"/>
      <c r="BI214" s="11"/>
      <c r="BJ214" s="11"/>
      <c r="BK214" s="11"/>
      <c r="BL214" s="11"/>
      <c r="BM214" s="11"/>
      <c r="BN214" s="11"/>
      <c r="BO214" s="11"/>
      <c r="BP214" s="11"/>
      <c r="BQ214" s="11"/>
      <c r="BR214" s="11"/>
      <c r="BS214" s="11"/>
    </row>
    <row r="215" spans="1:243" ht="12.75" customHeight="1">
      <c r="A215" s="18"/>
      <c r="B215" s="18"/>
      <c r="C215" s="32"/>
      <c r="D215" s="629"/>
      <c r="E215" s="194"/>
      <c r="F215" s="194"/>
      <c r="G215" s="195" t="s">
        <v>45</v>
      </c>
      <c r="H215" s="196">
        <f>H186</f>
        <v>1</v>
      </c>
      <c r="I215" s="196">
        <f>I186</f>
        <v>3</v>
      </c>
      <c r="J215" s="196">
        <f>J186</f>
        <v>2</v>
      </c>
      <c r="K215" s="196">
        <f>K186</f>
        <v>8</v>
      </c>
      <c r="L215" s="196">
        <f>L186</f>
        <v>7</v>
      </c>
      <c r="M215" s="196">
        <f t="shared" ref="M215:O215" si="55">M186</f>
        <v>4</v>
      </c>
      <c r="N215" s="196">
        <f t="shared" si="55"/>
        <v>6</v>
      </c>
      <c r="O215" s="196">
        <f t="shared" si="55"/>
        <v>5</v>
      </c>
      <c r="P215" s="32"/>
      <c r="Q215" s="7"/>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D215" s="11"/>
      <c r="BE215" s="11"/>
      <c r="BF215" s="11"/>
      <c r="BG215" s="11"/>
      <c r="BH215" s="11"/>
      <c r="BI215" s="11"/>
      <c r="BJ215" s="11"/>
      <c r="BK215" s="11"/>
      <c r="BL215" s="11"/>
      <c r="BM215" s="11"/>
      <c r="BN215" s="11"/>
      <c r="BO215" s="11"/>
      <c r="BP215" s="11"/>
      <c r="BQ215" s="11"/>
      <c r="BR215" s="11"/>
      <c r="BS215" s="11"/>
    </row>
    <row r="216" spans="1:243" ht="12.75" customHeight="1">
      <c r="A216" s="18"/>
      <c r="B216" s="18"/>
      <c r="C216" s="68"/>
      <c r="D216" s="630"/>
      <c r="E216" s="197"/>
      <c r="F216" s="197"/>
      <c r="G216" s="198" t="s">
        <v>115</v>
      </c>
      <c r="H216" s="199">
        <f t="shared" ref="H216" si="56">H209</f>
        <v>1</v>
      </c>
      <c r="I216" s="199">
        <f t="shared" ref="I216:L216" si="57">I209</f>
        <v>6</v>
      </c>
      <c r="J216" s="199">
        <f t="shared" si="57"/>
        <v>3</v>
      </c>
      <c r="K216" s="199">
        <f t="shared" si="57"/>
        <v>8</v>
      </c>
      <c r="L216" s="199">
        <f t="shared" si="57"/>
        <v>5</v>
      </c>
      <c r="M216" s="199">
        <f t="shared" ref="M216:O216" si="58">M209</f>
        <v>4</v>
      </c>
      <c r="N216" s="199">
        <f t="shared" si="58"/>
        <v>2</v>
      </c>
      <c r="O216" s="199">
        <f t="shared" si="58"/>
        <v>7</v>
      </c>
      <c r="P216" s="32"/>
      <c r="Q216" s="7"/>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D216" s="11"/>
      <c r="BE216" s="11"/>
      <c r="BF216" s="11"/>
      <c r="BG216" s="11"/>
      <c r="BH216" s="11"/>
      <c r="BI216" s="11"/>
      <c r="BJ216" s="11"/>
      <c r="BK216" s="11"/>
      <c r="BL216" s="11"/>
      <c r="BM216" s="11"/>
      <c r="BN216" s="11"/>
      <c r="BO216" s="11"/>
      <c r="BP216" s="11"/>
      <c r="BQ216" s="11"/>
      <c r="BR216" s="11"/>
      <c r="BS216" s="11"/>
    </row>
    <row r="217" spans="1:243" ht="12.75" customHeight="1">
      <c r="A217" s="18"/>
      <c r="B217" s="18"/>
      <c r="C217" s="117"/>
      <c r="D217" s="631"/>
      <c r="E217" s="201"/>
      <c r="F217" s="202"/>
      <c r="G217" s="203" t="s">
        <v>46</v>
      </c>
      <c r="H217" s="453">
        <f t="shared" ref="H217:O217" si="59">IF(H140=0,"",RANK(H220,$H$220:$O$220,1))</f>
        <v>1</v>
      </c>
      <c r="I217" s="453">
        <f t="shared" si="59"/>
        <v>3</v>
      </c>
      <c r="J217" s="453">
        <f t="shared" si="59"/>
        <v>1</v>
      </c>
      <c r="K217" s="453">
        <f t="shared" si="59"/>
        <v>8</v>
      </c>
      <c r="L217" s="453">
        <f t="shared" si="59"/>
        <v>7</v>
      </c>
      <c r="M217" s="453">
        <f t="shared" si="59"/>
        <v>4</v>
      </c>
      <c r="N217" s="453">
        <f t="shared" si="59"/>
        <v>5</v>
      </c>
      <c r="O217" s="453">
        <f t="shared" si="59"/>
        <v>6</v>
      </c>
      <c r="P217" s="32"/>
      <c r="Q217" s="7"/>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D217" s="11"/>
      <c r="BE217" s="11"/>
      <c r="BF217" s="11"/>
      <c r="BG217" s="11"/>
      <c r="BH217" s="11"/>
      <c r="BI217" s="11"/>
      <c r="BJ217" s="11"/>
      <c r="BK217" s="11"/>
      <c r="BL217" s="11"/>
      <c r="BM217" s="11"/>
      <c r="BN217" s="11"/>
      <c r="BO217" s="11"/>
      <c r="BP217" s="11"/>
      <c r="BQ217" s="11"/>
      <c r="BR217" s="11"/>
      <c r="BS217" s="11"/>
    </row>
    <row r="218" spans="1:243" ht="12.75" customHeight="1">
      <c r="A218" s="18"/>
      <c r="B218" s="18"/>
      <c r="C218" s="18"/>
      <c r="E218" s="18"/>
      <c r="F218" s="18"/>
      <c r="G218" s="204"/>
      <c r="H218" s="205"/>
      <c r="I218" s="205"/>
      <c r="J218" s="205"/>
      <c r="K218" s="205"/>
      <c r="L218" s="205"/>
      <c r="M218" s="205"/>
      <c r="N218" s="205"/>
      <c r="O218" s="205"/>
      <c r="P218" s="18"/>
      <c r="Q218" s="7"/>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D218" s="11"/>
      <c r="BE218" s="11"/>
      <c r="BF218" s="11"/>
      <c r="BG218" s="11"/>
      <c r="BH218" s="11"/>
      <c r="BI218" s="11"/>
      <c r="BJ218" s="11"/>
      <c r="BK218" s="11"/>
      <c r="BL218" s="11"/>
      <c r="BM218" s="11"/>
      <c r="BN218" s="11"/>
      <c r="BO218" s="11"/>
      <c r="BP218" s="11"/>
      <c r="BQ218" s="11"/>
      <c r="BR218" s="11"/>
      <c r="BS218" s="11"/>
    </row>
    <row r="219" spans="1:243" ht="12.75" customHeight="1">
      <c r="A219" s="18"/>
      <c r="B219" s="18"/>
      <c r="C219" s="18"/>
      <c r="E219" s="18"/>
      <c r="F219" s="18"/>
      <c r="G219" s="204"/>
      <c r="H219" s="205"/>
      <c r="I219" s="205"/>
      <c r="J219" s="205"/>
      <c r="K219" s="205"/>
      <c r="L219" s="205"/>
      <c r="M219" s="205"/>
      <c r="N219" s="205"/>
      <c r="O219" s="205"/>
      <c r="P219" s="18"/>
      <c r="Q219" s="7"/>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D219" s="11"/>
      <c r="BE219" s="11"/>
      <c r="BF219" s="11"/>
      <c r="BG219" s="11"/>
      <c r="BH219" s="11"/>
      <c r="BI219" s="11"/>
      <c r="BJ219" s="11"/>
      <c r="BK219" s="11"/>
      <c r="BL219" s="11"/>
      <c r="BM219" s="11"/>
      <c r="BN219" s="11"/>
      <c r="BO219" s="11"/>
      <c r="BP219" s="11"/>
      <c r="BQ219" s="11"/>
      <c r="BR219" s="11"/>
      <c r="BS219" s="11"/>
    </row>
    <row r="220" spans="1:243" ht="12.75" customHeight="1">
      <c r="A220" s="18"/>
      <c r="B220" s="18"/>
      <c r="C220" s="18"/>
      <c r="D220" s="631"/>
      <c r="E220" s="201"/>
      <c r="F220" s="201"/>
      <c r="G220" s="206" t="s">
        <v>47</v>
      </c>
      <c r="H220" s="207">
        <f t="shared" ref="H220:O220" si="60">IF(H140=0,"",AVERAGE(H214:H216))</f>
        <v>2.3333333333333335</v>
      </c>
      <c r="I220" s="207">
        <f t="shared" si="60"/>
        <v>3.3333333333333335</v>
      </c>
      <c r="J220" s="207">
        <f t="shared" si="60"/>
        <v>2.3333333333333335</v>
      </c>
      <c r="K220" s="207">
        <f t="shared" si="60"/>
        <v>8</v>
      </c>
      <c r="L220" s="207">
        <f t="shared" si="60"/>
        <v>6.333333333333333</v>
      </c>
      <c r="M220" s="207">
        <f t="shared" si="60"/>
        <v>3.6666666666666665</v>
      </c>
      <c r="N220" s="207">
        <f t="shared" si="60"/>
        <v>4.666666666666667</v>
      </c>
      <c r="O220" s="207">
        <f t="shared" si="60"/>
        <v>5.333333333333333</v>
      </c>
      <c r="P220" s="208" t="s">
        <v>48</v>
      </c>
      <c r="Q220" s="67"/>
      <c r="R220" s="209"/>
      <c r="S220" s="209"/>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D220" s="11"/>
      <c r="BE220" s="11"/>
      <c r="BF220" s="11"/>
      <c r="BG220" s="11"/>
      <c r="BH220" s="11"/>
      <c r="BI220" s="11"/>
      <c r="BJ220" s="11"/>
      <c r="BK220" s="11"/>
      <c r="BL220" s="11"/>
      <c r="BM220" s="11"/>
      <c r="BN220" s="11"/>
      <c r="BO220" s="11"/>
      <c r="BP220" s="11"/>
      <c r="BQ220" s="11"/>
      <c r="BR220" s="11"/>
      <c r="BS220" s="11"/>
    </row>
    <row r="221" spans="1:243" ht="12.75" customHeight="1">
      <c r="A221" s="18"/>
      <c r="B221" s="18"/>
      <c r="C221" s="18"/>
      <c r="D221" s="632"/>
      <c r="E221" s="197"/>
      <c r="F221" s="197"/>
      <c r="G221" s="210" t="s">
        <v>49</v>
      </c>
      <c r="H221" s="211">
        <f t="shared" ref="H221:O221" si="61">IF(H140=0,"",ABS(H208))</f>
        <v>1.8503717077085941E-17</v>
      </c>
      <c r="I221" s="211">
        <f t="shared" si="61"/>
        <v>0.18840000000000021</v>
      </c>
      <c r="J221" s="211">
        <f t="shared" si="61"/>
        <v>2.6800000000000032E-2</v>
      </c>
      <c r="K221" s="211">
        <f t="shared" si="61"/>
        <v>0.35009999999999997</v>
      </c>
      <c r="L221" s="211">
        <f t="shared" si="61"/>
        <v>0.18809999999999996</v>
      </c>
      <c r="M221" s="211">
        <f t="shared" si="61"/>
        <v>0.14849999999999999</v>
      </c>
      <c r="N221" s="211">
        <f t="shared" si="61"/>
        <v>3.6999999999997434E-3</v>
      </c>
      <c r="O221" s="211">
        <f t="shared" si="61"/>
        <v>0.25940000000000007</v>
      </c>
      <c r="P221" s="208" t="s">
        <v>50</v>
      </c>
      <c r="Q221" s="67"/>
      <c r="R221" s="209"/>
      <c r="S221" s="209"/>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D221" s="11"/>
      <c r="BE221" s="11"/>
      <c r="BF221" s="11"/>
      <c r="BG221" s="11"/>
      <c r="BH221" s="11"/>
      <c r="BI221" s="11"/>
      <c r="BJ221" s="11"/>
      <c r="BK221" s="11"/>
      <c r="BL221" s="11"/>
      <c r="BM221" s="11"/>
      <c r="BN221" s="11"/>
      <c r="BO221" s="11"/>
      <c r="BP221" s="11"/>
      <c r="BQ221" s="11"/>
      <c r="BR221" s="11"/>
      <c r="BS221" s="11"/>
    </row>
    <row r="222" spans="1:243" ht="12.75" customHeight="1">
      <c r="A222" s="18"/>
      <c r="B222" s="18"/>
      <c r="C222" s="18"/>
      <c r="E222" s="18"/>
      <c r="F222" s="18"/>
      <c r="G222" s="204"/>
      <c r="H222" s="205"/>
      <c r="I222" s="205"/>
      <c r="J222" s="205"/>
      <c r="K222" s="205"/>
      <c r="L222" s="205"/>
      <c r="M222" s="205"/>
      <c r="N222" s="205"/>
      <c r="O222" s="205"/>
      <c r="P222" s="18"/>
      <c r="Q222" s="7"/>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D222" s="11"/>
      <c r="BE222" s="11"/>
      <c r="BF222" s="11"/>
      <c r="BG222" s="11"/>
      <c r="BH222" s="11"/>
      <c r="BI222" s="11"/>
      <c r="BJ222" s="11"/>
      <c r="BK222" s="11"/>
      <c r="BL222" s="11"/>
      <c r="BM222" s="11"/>
      <c r="BN222" s="11"/>
      <c r="BO222" s="11"/>
      <c r="BP222" s="11"/>
      <c r="BQ222" s="11"/>
      <c r="BR222" s="11"/>
      <c r="BS222" s="11"/>
    </row>
    <row r="223" spans="1:243" s="123" customFormat="1" ht="12.75" customHeight="1">
      <c r="A223" s="18"/>
      <c r="B223" s="18"/>
      <c r="C223" s="89"/>
      <c r="D223" s="626"/>
      <c r="E223" s="212"/>
      <c r="F223" s="212"/>
      <c r="G223" s="213"/>
      <c r="H223" s="214"/>
      <c r="I223" s="214"/>
      <c r="J223" s="214"/>
      <c r="K223" s="214"/>
      <c r="L223" s="214"/>
      <c r="M223" s="214"/>
      <c r="N223" s="214"/>
      <c r="O223" s="214"/>
      <c r="P223" s="214"/>
      <c r="Q223" s="7"/>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D223" s="11"/>
      <c r="BE223" s="11"/>
      <c r="BF223" s="11"/>
      <c r="BG223" s="11"/>
      <c r="BH223" s="11"/>
      <c r="BI223" s="11"/>
      <c r="BJ223" s="11"/>
      <c r="BK223" s="11"/>
      <c r="BL223" s="11"/>
      <c r="BM223" s="11"/>
      <c r="BN223" s="11"/>
      <c r="BO223" s="11"/>
      <c r="BP223" s="11"/>
      <c r="BQ223" s="11"/>
      <c r="BR223" s="11"/>
      <c r="BS223" s="11"/>
    </row>
    <row r="224" spans="1:243" s="169" customFormat="1" ht="26.25" customHeight="1">
      <c r="A224" s="18"/>
      <c r="B224" s="18"/>
      <c r="C224" s="89"/>
      <c r="D224" s="620" t="str">
        <f>$H$1</f>
        <v>Seilesing HI 2016, ALDER</v>
      </c>
      <c r="E224" s="100"/>
      <c r="F224" s="100"/>
      <c r="G224" s="95"/>
      <c r="H224" s="215"/>
      <c r="I224" s="215"/>
      <c r="J224" s="215"/>
      <c r="K224" s="215"/>
      <c r="L224" s="215"/>
      <c r="M224" s="215"/>
      <c r="N224" s="215"/>
      <c r="O224" s="215"/>
      <c r="P224" s="95"/>
      <c r="Q224" s="7"/>
      <c r="R224" s="216"/>
      <c r="S224" s="216"/>
      <c r="T224" s="216"/>
      <c r="U224" s="216"/>
      <c r="V224" s="216"/>
      <c r="W224" s="217"/>
      <c r="X224" s="218"/>
      <c r="Y224" s="97"/>
      <c r="Z224" s="216"/>
      <c r="AA224" s="216"/>
      <c r="AB224" s="218"/>
      <c r="AC224" s="97"/>
      <c r="AD224" s="216"/>
      <c r="AE224" s="216"/>
      <c r="AF224" s="218"/>
      <c r="AG224" s="97"/>
      <c r="AH224" s="216"/>
      <c r="AI224" s="216"/>
      <c r="AJ224" s="218"/>
      <c r="AK224" s="97"/>
      <c r="AL224" s="216"/>
      <c r="AM224" s="216"/>
      <c r="AN224" s="218"/>
      <c r="AO224" s="97"/>
      <c r="AP224" s="216"/>
      <c r="AQ224" s="216"/>
      <c r="AR224" s="218"/>
      <c r="AS224" s="97"/>
      <c r="AT224" s="216"/>
      <c r="AU224" s="216"/>
      <c r="AV224" s="218"/>
      <c r="AW224" s="97"/>
      <c r="AX224" s="216"/>
      <c r="AY224" s="216"/>
      <c r="AZ224" s="218"/>
      <c r="BA224" s="97"/>
      <c r="BB224" s="219"/>
      <c r="BC224" s="219"/>
      <c r="BD224" s="220"/>
      <c r="BE224" s="219"/>
      <c r="BF224" s="219"/>
      <c r="BG224" s="220"/>
      <c r="BH224" s="219"/>
      <c r="BI224" s="219"/>
      <c r="BJ224" s="220"/>
      <c r="BL224" s="219"/>
      <c r="BM224" s="219"/>
      <c r="BN224" s="220"/>
      <c r="BP224" s="219"/>
      <c r="BQ224" s="219"/>
      <c r="BR224" s="220"/>
      <c r="BT224" s="221"/>
      <c r="BU224" s="221"/>
      <c r="BV224" s="222"/>
      <c r="BW224" s="170"/>
      <c r="BX224" s="221"/>
      <c r="BY224" s="221"/>
      <c r="BZ224" s="222"/>
      <c r="CA224" s="170"/>
      <c r="CB224" s="221"/>
      <c r="CC224" s="221"/>
      <c r="CD224" s="222"/>
      <c r="CE224" s="170"/>
      <c r="CF224" s="221"/>
      <c r="CG224" s="221"/>
      <c r="CH224" s="222"/>
      <c r="CI224" s="170"/>
      <c r="CJ224" s="221"/>
      <c r="CK224" s="221"/>
      <c r="CL224" s="222"/>
      <c r="CM224" s="170"/>
      <c r="CN224" s="221"/>
      <c r="CO224" s="221"/>
      <c r="CP224" s="222"/>
      <c r="CQ224" s="170"/>
      <c r="CR224" s="221"/>
      <c r="CS224" s="221"/>
      <c r="CT224" s="222"/>
      <c r="CU224" s="170"/>
      <c r="CV224" s="221"/>
      <c r="CW224" s="221"/>
      <c r="CX224" s="222"/>
      <c r="CY224" s="170"/>
      <c r="CZ224" s="221"/>
      <c r="DA224" s="221"/>
      <c r="DB224" s="222"/>
      <c r="DC224" s="170"/>
      <c r="DD224" s="221"/>
      <c r="DE224" s="221"/>
      <c r="DF224" s="222"/>
      <c r="DG224" s="170"/>
      <c r="DH224" s="221"/>
      <c r="DI224" s="221"/>
      <c r="DJ224" s="222"/>
      <c r="DK224" s="170"/>
      <c r="DL224" s="221"/>
      <c r="DM224" s="221"/>
      <c r="DN224" s="222"/>
      <c r="DO224" s="170"/>
      <c r="DP224" s="221"/>
      <c r="DQ224" s="221"/>
      <c r="DR224" s="222"/>
      <c r="DS224" s="170"/>
      <c r="DT224" s="221"/>
      <c r="DU224" s="221"/>
      <c r="DV224" s="222"/>
      <c r="DW224" s="170"/>
      <c r="DX224" s="221"/>
      <c r="DY224" s="221"/>
      <c r="DZ224" s="222"/>
      <c r="EA224" s="170"/>
      <c r="EB224" s="221"/>
      <c r="EC224" s="221"/>
      <c r="ED224" s="222"/>
      <c r="EE224" s="170"/>
      <c r="EF224" s="221"/>
      <c r="EG224" s="221"/>
      <c r="EH224" s="222"/>
      <c r="EI224" s="170"/>
      <c r="EJ224" s="221"/>
      <c r="EK224" s="221"/>
      <c r="EL224" s="222"/>
      <c r="EM224" s="170"/>
      <c r="EN224" s="221"/>
      <c r="EO224" s="221"/>
      <c r="EP224" s="222"/>
      <c r="EQ224" s="170"/>
      <c r="ER224" s="221"/>
      <c r="ES224" s="221"/>
      <c r="ET224" s="222"/>
      <c r="EU224" s="170"/>
      <c r="EV224" s="221"/>
      <c r="EW224" s="221"/>
      <c r="EX224" s="222"/>
      <c r="EY224" s="170"/>
      <c r="EZ224" s="221"/>
      <c r="FA224" s="221"/>
      <c r="FB224" s="222"/>
      <c r="FC224" s="170"/>
      <c r="FD224" s="221"/>
      <c r="FE224" s="221"/>
      <c r="FF224" s="222"/>
      <c r="FG224" s="170"/>
      <c r="FH224" s="221"/>
      <c r="FI224" s="221"/>
      <c r="FJ224" s="222"/>
      <c r="FK224" s="170"/>
      <c r="FL224" s="221"/>
      <c r="FM224" s="221"/>
      <c r="FN224" s="222"/>
      <c r="FO224" s="170"/>
      <c r="FP224" s="221"/>
      <c r="FQ224" s="221"/>
      <c r="FR224" s="222"/>
      <c r="FS224" s="170"/>
      <c r="FT224" s="221"/>
      <c r="FU224" s="221"/>
      <c r="FV224" s="222"/>
      <c r="FW224" s="170"/>
      <c r="FX224" s="221"/>
      <c r="FY224" s="221"/>
      <c r="FZ224" s="222"/>
      <c r="GA224" s="170"/>
      <c r="GB224" s="221"/>
      <c r="GC224" s="221"/>
      <c r="GD224" s="222"/>
      <c r="GE224" s="170"/>
      <c r="GF224" s="221"/>
      <c r="GG224" s="221"/>
      <c r="GH224" s="222"/>
      <c r="GI224" s="170"/>
      <c r="GJ224" s="221"/>
      <c r="GK224" s="221"/>
      <c r="GL224" s="222"/>
      <c r="GM224" s="170"/>
      <c r="GN224" s="221"/>
      <c r="GO224" s="221"/>
      <c r="GP224" s="222"/>
      <c r="GQ224" s="170"/>
      <c r="GR224" s="221"/>
      <c r="GS224" s="221"/>
      <c r="GT224" s="222"/>
      <c r="GU224" s="170"/>
      <c r="GV224" s="221"/>
      <c r="GW224" s="221"/>
      <c r="GX224" s="222"/>
      <c r="GY224" s="170"/>
      <c r="GZ224" s="221"/>
      <c r="HA224" s="221"/>
      <c r="HB224" s="222"/>
      <c r="HC224" s="170"/>
      <c r="HD224" s="221"/>
      <c r="HE224" s="221"/>
      <c r="HF224" s="222"/>
      <c r="HG224" s="170"/>
      <c r="HH224" s="221"/>
      <c r="HI224" s="221"/>
      <c r="HJ224" s="222"/>
      <c r="HK224" s="170"/>
      <c r="HL224" s="221"/>
      <c r="HM224" s="221"/>
      <c r="HN224" s="222"/>
      <c r="HO224" s="170"/>
      <c r="HP224" s="221"/>
      <c r="HQ224" s="221"/>
      <c r="HR224" s="222"/>
      <c r="HS224" s="170"/>
      <c r="HT224" s="221"/>
      <c r="HU224" s="221"/>
      <c r="HV224" s="222"/>
      <c r="HW224" s="170"/>
      <c r="HX224" s="221"/>
      <c r="HY224" s="221"/>
      <c r="HZ224" s="222"/>
      <c r="IA224" s="170"/>
      <c r="IB224" s="221"/>
      <c r="IC224" s="221"/>
      <c r="ID224" s="222"/>
      <c r="IE224" s="170"/>
      <c r="IF224" s="221"/>
      <c r="IG224" s="221"/>
      <c r="IH224" s="222"/>
      <c r="II224" s="170"/>
    </row>
    <row r="225" spans="1:243" s="169" customFormat="1" ht="15" customHeight="1">
      <c r="A225" s="18"/>
      <c r="B225" s="18"/>
      <c r="C225" s="89"/>
      <c r="D225" s="621"/>
      <c r="E225" s="92"/>
      <c r="F225" s="92"/>
      <c r="G225" s="95"/>
      <c r="H225" s="92"/>
      <c r="I225" s="92"/>
      <c r="J225" s="92"/>
      <c r="K225" s="92"/>
      <c r="L225" s="92"/>
      <c r="M225" s="92"/>
      <c r="N225" s="92"/>
      <c r="O225" s="92"/>
      <c r="P225" s="95"/>
      <c r="Q225" s="7"/>
      <c r="R225" s="223"/>
      <c r="S225" s="223"/>
      <c r="T225" s="223"/>
      <c r="U225" s="223"/>
      <c r="V225" s="223"/>
      <c r="W225" s="224"/>
      <c r="X225" s="223"/>
      <c r="Y225" s="97"/>
      <c r="Z225" s="223"/>
      <c r="AA225" s="223"/>
      <c r="AB225" s="223"/>
      <c r="AC225" s="97"/>
      <c r="AD225" s="223"/>
      <c r="AE225" s="223"/>
      <c r="AF225" s="223"/>
      <c r="AG225" s="97"/>
      <c r="AH225" s="223"/>
      <c r="AI225" s="223"/>
      <c r="AJ225" s="223"/>
      <c r="AK225" s="97"/>
      <c r="AL225" s="223"/>
      <c r="AM225" s="223"/>
      <c r="AN225" s="223"/>
      <c r="AO225" s="97"/>
      <c r="AP225" s="223"/>
      <c r="AQ225" s="223"/>
      <c r="AR225" s="223"/>
      <c r="AS225" s="97"/>
      <c r="AT225" s="223"/>
      <c r="AU225" s="223"/>
      <c r="AV225" s="223"/>
      <c r="AW225" s="97"/>
      <c r="AX225" s="223"/>
      <c r="AY225" s="223"/>
      <c r="AZ225" s="223"/>
      <c r="BA225" s="97"/>
      <c r="BB225" s="225"/>
      <c r="BC225" s="225"/>
      <c r="BD225" s="225"/>
      <c r="BE225" s="225"/>
      <c r="BF225" s="225"/>
      <c r="BG225" s="225"/>
      <c r="BH225" s="225"/>
      <c r="BI225" s="225"/>
      <c r="BJ225" s="225"/>
      <c r="BL225" s="225"/>
      <c r="BM225" s="225"/>
      <c r="BN225" s="225"/>
      <c r="BP225" s="225"/>
      <c r="BQ225" s="225"/>
      <c r="BR225" s="225"/>
      <c r="BT225" s="226"/>
      <c r="BU225" s="226"/>
      <c r="BV225" s="226"/>
      <c r="BW225" s="170"/>
      <c r="BX225" s="226"/>
      <c r="BY225" s="226"/>
      <c r="BZ225" s="226"/>
      <c r="CA225" s="170"/>
      <c r="CB225" s="226"/>
      <c r="CC225" s="226"/>
      <c r="CD225" s="226"/>
      <c r="CE225" s="170"/>
      <c r="CF225" s="226"/>
      <c r="CG225" s="226"/>
      <c r="CH225" s="226"/>
      <c r="CI225" s="170"/>
      <c r="CJ225" s="226"/>
      <c r="CK225" s="226"/>
      <c r="CL225" s="226"/>
      <c r="CM225" s="170"/>
      <c r="CN225" s="226"/>
      <c r="CO225" s="226"/>
      <c r="CP225" s="226"/>
      <c r="CQ225" s="170"/>
      <c r="CR225" s="226"/>
      <c r="CS225" s="226"/>
      <c r="CT225" s="226"/>
      <c r="CU225" s="170"/>
      <c r="CV225" s="226"/>
      <c r="CW225" s="226"/>
      <c r="CX225" s="226"/>
      <c r="CY225" s="170"/>
      <c r="CZ225" s="226"/>
      <c r="DA225" s="226"/>
      <c r="DB225" s="226"/>
      <c r="DC225" s="170"/>
      <c r="DD225" s="226"/>
      <c r="DE225" s="226"/>
      <c r="DF225" s="226"/>
      <c r="DG225" s="170"/>
      <c r="DH225" s="226"/>
      <c r="DI225" s="226"/>
      <c r="DJ225" s="226"/>
      <c r="DK225" s="170"/>
      <c r="DL225" s="226"/>
      <c r="DM225" s="226"/>
      <c r="DN225" s="226"/>
      <c r="DO225" s="170"/>
      <c r="DP225" s="226"/>
      <c r="DQ225" s="226"/>
      <c r="DR225" s="226"/>
      <c r="DS225" s="170"/>
      <c r="DT225" s="226"/>
      <c r="DU225" s="226"/>
      <c r="DV225" s="226"/>
      <c r="DW225" s="170"/>
      <c r="DX225" s="226"/>
      <c r="DY225" s="226"/>
      <c r="DZ225" s="226"/>
      <c r="EA225" s="170"/>
      <c r="EB225" s="226"/>
      <c r="EC225" s="226"/>
      <c r="ED225" s="226"/>
      <c r="EE225" s="170"/>
      <c r="EF225" s="226"/>
      <c r="EG225" s="226"/>
      <c r="EH225" s="226"/>
      <c r="EI225" s="170"/>
      <c r="EJ225" s="226"/>
      <c r="EK225" s="226"/>
      <c r="EL225" s="226"/>
      <c r="EM225" s="170"/>
      <c r="EN225" s="226"/>
      <c r="EO225" s="226"/>
      <c r="EP225" s="226"/>
      <c r="EQ225" s="170"/>
      <c r="ER225" s="226"/>
      <c r="ES225" s="226"/>
      <c r="ET225" s="226"/>
      <c r="EU225" s="170"/>
      <c r="EV225" s="226"/>
      <c r="EW225" s="226"/>
      <c r="EX225" s="226"/>
      <c r="EY225" s="170"/>
      <c r="EZ225" s="226"/>
      <c r="FA225" s="226"/>
      <c r="FB225" s="226"/>
      <c r="FC225" s="170"/>
      <c r="FD225" s="226"/>
      <c r="FE225" s="226"/>
      <c r="FF225" s="226"/>
      <c r="FG225" s="170"/>
      <c r="FH225" s="226"/>
      <c r="FI225" s="226"/>
      <c r="FJ225" s="226"/>
      <c r="FK225" s="170"/>
      <c r="FL225" s="226"/>
      <c r="FM225" s="226"/>
      <c r="FN225" s="226"/>
      <c r="FO225" s="170"/>
      <c r="FP225" s="226"/>
      <c r="FQ225" s="226"/>
      <c r="FR225" s="226"/>
      <c r="FS225" s="170"/>
      <c r="FT225" s="226"/>
      <c r="FU225" s="226"/>
      <c r="FV225" s="226"/>
      <c r="FW225" s="170"/>
      <c r="FX225" s="226"/>
      <c r="FY225" s="226"/>
      <c r="FZ225" s="226"/>
      <c r="GA225" s="170"/>
      <c r="GB225" s="226"/>
      <c r="GC225" s="226"/>
      <c r="GD225" s="226"/>
      <c r="GE225" s="170"/>
      <c r="GF225" s="226"/>
      <c r="GG225" s="226"/>
      <c r="GH225" s="226"/>
      <c r="GI225" s="170"/>
      <c r="GJ225" s="226"/>
      <c r="GK225" s="226"/>
      <c r="GL225" s="226"/>
      <c r="GM225" s="170"/>
      <c r="GN225" s="226"/>
      <c r="GO225" s="226"/>
      <c r="GP225" s="226"/>
      <c r="GQ225" s="170"/>
      <c r="GR225" s="226"/>
      <c r="GS225" s="226"/>
      <c r="GT225" s="226"/>
      <c r="GU225" s="170"/>
      <c r="GV225" s="226"/>
      <c r="GW225" s="226"/>
      <c r="GX225" s="226"/>
      <c r="GY225" s="170"/>
      <c r="GZ225" s="226"/>
      <c r="HA225" s="226"/>
      <c r="HB225" s="226"/>
      <c r="HC225" s="170"/>
      <c r="HD225" s="226"/>
      <c r="HE225" s="226"/>
      <c r="HF225" s="226"/>
      <c r="HG225" s="170"/>
      <c r="HH225" s="226"/>
      <c r="HI225" s="226"/>
      <c r="HJ225" s="226"/>
      <c r="HK225" s="170"/>
      <c r="HL225" s="226"/>
      <c r="HM225" s="226"/>
      <c r="HN225" s="226"/>
      <c r="HO225" s="170"/>
      <c r="HP225" s="226"/>
      <c r="HQ225" s="226"/>
      <c r="HR225" s="226"/>
      <c r="HS225" s="170"/>
      <c r="HT225" s="226"/>
      <c r="HU225" s="226"/>
      <c r="HV225" s="226"/>
      <c r="HW225" s="170"/>
      <c r="HX225" s="226"/>
      <c r="HY225" s="226"/>
      <c r="HZ225" s="226"/>
      <c r="IA225" s="170"/>
      <c r="IB225" s="226"/>
      <c r="IC225" s="226"/>
      <c r="ID225" s="226"/>
      <c r="IE225" s="170"/>
      <c r="IF225" s="226"/>
      <c r="IG225" s="226"/>
      <c r="IH225" s="226"/>
      <c r="II225" s="170"/>
    </row>
    <row r="226" spans="1:243" s="169" customFormat="1" ht="15" customHeight="1">
      <c r="A226" s="18"/>
      <c r="B226" s="18"/>
      <c r="C226" s="89"/>
      <c r="D226" s="633" t="s">
        <v>51</v>
      </c>
      <c r="E226" s="215"/>
      <c r="F226" s="92"/>
      <c r="G226" s="95"/>
      <c r="H226" s="92"/>
      <c r="I226" s="92"/>
      <c r="J226" s="92"/>
      <c r="K226" s="92"/>
      <c r="L226" s="92"/>
      <c r="M226" s="92"/>
      <c r="N226" s="92"/>
      <c r="O226" s="92"/>
      <c r="P226" s="95"/>
      <c r="Q226" s="7"/>
      <c r="R226" s="223"/>
      <c r="S226" s="223"/>
      <c r="T226" s="223"/>
      <c r="U226" s="223"/>
      <c r="V226" s="223"/>
      <c r="W226" s="224"/>
      <c r="X226" s="223"/>
      <c r="Y226" s="97"/>
      <c r="Z226" s="223"/>
      <c r="AA226" s="223"/>
      <c r="AB226" s="223"/>
      <c r="AC226" s="97"/>
      <c r="AD226" s="223"/>
      <c r="AE226" s="223"/>
      <c r="AF226" s="223"/>
      <c r="AG226" s="97"/>
      <c r="AH226" s="223"/>
      <c r="AI226" s="223"/>
      <c r="AJ226" s="223"/>
      <c r="AK226" s="97"/>
      <c r="AL226" s="223"/>
      <c r="AM226" s="223"/>
      <c r="AN226" s="223"/>
      <c r="AO226" s="97"/>
      <c r="AP226" s="223"/>
      <c r="AQ226" s="223"/>
      <c r="AR226" s="223"/>
      <c r="AS226" s="97"/>
      <c r="AT226" s="223"/>
      <c r="AU226" s="223"/>
      <c r="AV226" s="223"/>
      <c r="AW226" s="97"/>
      <c r="AX226" s="223"/>
      <c r="AY226" s="223"/>
      <c r="AZ226" s="223"/>
      <c r="BA226" s="97"/>
      <c r="BB226" s="225"/>
      <c r="BC226" s="225"/>
      <c r="BD226" s="225"/>
      <c r="BE226" s="225"/>
      <c r="BF226" s="225"/>
      <c r="BG226" s="225"/>
      <c r="BH226" s="225"/>
      <c r="BI226" s="225"/>
      <c r="BJ226" s="225"/>
      <c r="BL226" s="225"/>
      <c r="BM226" s="225"/>
      <c r="BN226" s="225"/>
      <c r="BP226" s="225"/>
      <c r="BQ226" s="225"/>
      <c r="BR226" s="225"/>
      <c r="BT226" s="226"/>
      <c r="BU226" s="226"/>
      <c r="BV226" s="226"/>
      <c r="BW226" s="170"/>
      <c r="BX226" s="226"/>
      <c r="BY226" s="226"/>
      <c r="BZ226" s="226"/>
      <c r="CA226" s="170"/>
      <c r="CB226" s="226"/>
      <c r="CC226" s="226"/>
      <c r="CD226" s="226"/>
      <c r="CE226" s="170"/>
      <c r="CF226" s="226"/>
      <c r="CG226" s="226"/>
      <c r="CH226" s="226"/>
      <c r="CI226" s="170"/>
      <c r="CJ226" s="226"/>
      <c r="CK226" s="226"/>
      <c r="CL226" s="226"/>
      <c r="CM226" s="170"/>
      <c r="CN226" s="226"/>
      <c r="CO226" s="226"/>
      <c r="CP226" s="226"/>
      <c r="CQ226" s="170"/>
      <c r="CR226" s="226"/>
      <c r="CS226" s="226"/>
      <c r="CT226" s="226"/>
      <c r="CU226" s="170"/>
      <c r="CV226" s="226"/>
      <c r="CW226" s="226"/>
      <c r="CX226" s="226"/>
      <c r="CY226" s="170"/>
      <c r="CZ226" s="226"/>
      <c r="DA226" s="226"/>
      <c r="DB226" s="226"/>
      <c r="DC226" s="170"/>
      <c r="DD226" s="226"/>
      <c r="DE226" s="226"/>
      <c r="DF226" s="226"/>
      <c r="DG226" s="170"/>
      <c r="DH226" s="226"/>
      <c r="DI226" s="226"/>
      <c r="DJ226" s="226"/>
      <c r="DK226" s="170"/>
      <c r="DL226" s="226"/>
      <c r="DM226" s="226"/>
      <c r="DN226" s="226"/>
      <c r="DO226" s="170"/>
      <c r="DP226" s="226"/>
      <c r="DQ226" s="226"/>
      <c r="DR226" s="226"/>
      <c r="DS226" s="170"/>
      <c r="DT226" s="226"/>
      <c r="DU226" s="226"/>
      <c r="DV226" s="226"/>
      <c r="DW226" s="170"/>
      <c r="DX226" s="226"/>
      <c r="DY226" s="226"/>
      <c r="DZ226" s="226"/>
      <c r="EA226" s="170"/>
      <c r="EB226" s="226"/>
      <c r="EC226" s="226"/>
      <c r="ED226" s="226"/>
      <c r="EE226" s="170"/>
      <c r="EF226" s="226"/>
      <c r="EG226" s="226"/>
      <c r="EH226" s="226"/>
      <c r="EI226" s="170"/>
      <c r="EJ226" s="226"/>
      <c r="EK226" s="226"/>
      <c r="EL226" s="226"/>
      <c r="EM226" s="170"/>
      <c r="EN226" s="226"/>
      <c r="EO226" s="226"/>
      <c r="EP226" s="226"/>
      <c r="EQ226" s="170"/>
      <c r="ER226" s="226"/>
      <c r="ES226" s="226"/>
      <c r="ET226" s="226"/>
      <c r="EU226" s="170"/>
      <c r="EV226" s="226"/>
      <c r="EW226" s="226"/>
      <c r="EX226" s="226"/>
      <c r="EY226" s="170"/>
      <c r="EZ226" s="226"/>
      <c r="FA226" s="226"/>
      <c r="FB226" s="226"/>
      <c r="FC226" s="170"/>
      <c r="FD226" s="226"/>
      <c r="FE226" s="226"/>
      <c r="FF226" s="226"/>
      <c r="FG226" s="170"/>
      <c r="FH226" s="226"/>
      <c r="FI226" s="226"/>
      <c r="FJ226" s="226"/>
      <c r="FK226" s="170"/>
      <c r="FL226" s="226"/>
      <c r="FM226" s="226"/>
      <c r="FN226" s="226"/>
      <c r="FO226" s="170"/>
      <c r="FP226" s="226"/>
      <c r="FQ226" s="226"/>
      <c r="FR226" s="226"/>
      <c r="FS226" s="170"/>
      <c r="FT226" s="226"/>
      <c r="FU226" s="226"/>
      <c r="FV226" s="226"/>
      <c r="FW226" s="170"/>
      <c r="FX226" s="226"/>
      <c r="FY226" s="226"/>
      <c r="FZ226" s="226"/>
      <c r="GA226" s="170"/>
      <c r="GB226" s="226"/>
      <c r="GC226" s="226"/>
      <c r="GD226" s="226"/>
      <c r="GE226" s="170"/>
      <c r="GF226" s="226"/>
      <c r="GG226" s="226"/>
      <c r="GH226" s="226"/>
      <c r="GI226" s="170"/>
      <c r="GJ226" s="226"/>
      <c r="GK226" s="226"/>
      <c r="GL226" s="226"/>
      <c r="GM226" s="170"/>
      <c r="GN226" s="226"/>
      <c r="GO226" s="226"/>
      <c r="GP226" s="226"/>
      <c r="GQ226" s="170"/>
      <c r="GR226" s="226"/>
      <c r="GS226" s="226"/>
      <c r="GT226" s="226"/>
      <c r="GU226" s="170"/>
      <c r="GV226" s="226"/>
      <c r="GW226" s="226"/>
      <c r="GX226" s="226"/>
      <c r="GY226" s="170"/>
      <c r="GZ226" s="226"/>
      <c r="HA226" s="226"/>
      <c r="HB226" s="226"/>
      <c r="HC226" s="170"/>
      <c r="HD226" s="226"/>
      <c r="HE226" s="226"/>
      <c r="HF226" s="226"/>
      <c r="HG226" s="170"/>
      <c r="HH226" s="226"/>
      <c r="HI226" s="226"/>
      <c r="HJ226" s="226"/>
      <c r="HK226" s="170"/>
      <c r="HL226" s="226"/>
      <c r="HM226" s="226"/>
      <c r="HN226" s="226"/>
      <c r="HO226" s="170"/>
      <c r="HP226" s="226"/>
      <c r="HQ226" s="226"/>
      <c r="HR226" s="226"/>
      <c r="HS226" s="170"/>
      <c r="HT226" s="226"/>
      <c r="HU226" s="226"/>
      <c r="HV226" s="226"/>
      <c r="HW226" s="170"/>
      <c r="HX226" s="226"/>
      <c r="HY226" s="226"/>
      <c r="HZ226" s="226"/>
      <c r="IA226" s="170"/>
      <c r="IB226" s="226"/>
      <c r="IC226" s="226"/>
      <c r="ID226" s="226"/>
      <c r="IE226" s="170"/>
      <c r="IF226" s="226"/>
      <c r="IG226" s="226"/>
      <c r="IH226" s="226"/>
      <c r="II226" s="170"/>
    </row>
    <row r="227" spans="1:243" s="169" customFormat="1" ht="15" customHeight="1">
      <c r="A227" s="18"/>
      <c r="B227" s="18"/>
      <c r="C227" s="89"/>
      <c r="D227" s="633"/>
      <c r="E227" s="92"/>
      <c r="F227" s="92"/>
      <c r="G227" s="95"/>
      <c r="H227" s="92"/>
      <c r="I227" s="92"/>
      <c r="J227" s="92"/>
      <c r="K227" s="92"/>
      <c r="L227" s="92"/>
      <c r="M227" s="92"/>
      <c r="N227" s="92"/>
      <c r="O227" s="92"/>
      <c r="P227" s="95"/>
      <c r="Q227" s="7"/>
      <c r="R227" s="223"/>
      <c r="S227" s="223"/>
      <c r="T227" s="223"/>
      <c r="U227" s="223"/>
      <c r="V227" s="223"/>
      <c r="W227" s="224"/>
      <c r="X227" s="223"/>
      <c r="Y227" s="97"/>
      <c r="Z227" s="223"/>
      <c r="AA227" s="223"/>
      <c r="AB227" s="223"/>
      <c r="AC227" s="97"/>
      <c r="AD227" s="223"/>
      <c r="AE227" s="223"/>
      <c r="AF227" s="223"/>
      <c r="AG227" s="97"/>
      <c r="AH227" s="223"/>
      <c r="AI227" s="223"/>
      <c r="AJ227" s="223"/>
      <c r="AK227" s="97"/>
      <c r="AL227" s="223"/>
      <c r="AM227" s="223"/>
      <c r="AN227" s="223"/>
      <c r="AO227" s="97"/>
      <c r="AP227" s="223"/>
      <c r="AQ227" s="223"/>
      <c r="AR227" s="223"/>
      <c r="AS227" s="97"/>
      <c r="AT227" s="223"/>
      <c r="AU227" s="223"/>
      <c r="AV227" s="223"/>
      <c r="AW227" s="97"/>
      <c r="AX227" s="223"/>
      <c r="AY227" s="223"/>
      <c r="AZ227" s="223"/>
      <c r="BA227" s="97"/>
      <c r="BB227" s="225"/>
      <c r="BC227" s="225"/>
      <c r="BD227" s="225"/>
      <c r="BE227" s="225"/>
      <c r="BF227" s="225"/>
      <c r="BG227" s="225"/>
      <c r="BH227" s="225"/>
      <c r="BI227" s="225"/>
      <c r="BJ227" s="225"/>
      <c r="BL227" s="225"/>
      <c r="BM227" s="225"/>
      <c r="BN227" s="225"/>
      <c r="BP227" s="225"/>
      <c r="BQ227" s="225"/>
      <c r="BR227" s="225"/>
      <c r="BT227" s="226"/>
      <c r="BU227" s="226"/>
      <c r="BV227" s="226"/>
      <c r="BW227" s="170"/>
      <c r="BX227" s="226"/>
      <c r="BY227" s="226"/>
      <c r="BZ227" s="226"/>
      <c r="CA227" s="170"/>
      <c r="CB227" s="226"/>
      <c r="CC227" s="226"/>
      <c r="CD227" s="226"/>
      <c r="CE227" s="170"/>
      <c r="CF227" s="226"/>
      <c r="CG227" s="226"/>
      <c r="CH227" s="226"/>
      <c r="CI227" s="170"/>
      <c r="CJ227" s="226"/>
      <c r="CK227" s="226"/>
      <c r="CL227" s="226"/>
      <c r="CM227" s="170"/>
      <c r="CN227" s="226"/>
      <c r="CO227" s="226"/>
      <c r="CP227" s="226"/>
      <c r="CQ227" s="170"/>
      <c r="CR227" s="226"/>
      <c r="CS227" s="226"/>
      <c r="CT227" s="226"/>
      <c r="CU227" s="170"/>
      <c r="CV227" s="226"/>
      <c r="CW227" s="226"/>
      <c r="CX227" s="226"/>
      <c r="CY227" s="170"/>
      <c r="CZ227" s="226"/>
      <c r="DA227" s="226"/>
      <c r="DB227" s="226"/>
      <c r="DC227" s="170"/>
      <c r="DD227" s="226"/>
      <c r="DE227" s="226"/>
      <c r="DF227" s="226"/>
      <c r="DG227" s="170"/>
      <c r="DH227" s="226"/>
      <c r="DI227" s="226"/>
      <c r="DJ227" s="226"/>
      <c r="DK227" s="170"/>
      <c r="DL227" s="226"/>
      <c r="DM227" s="226"/>
      <c r="DN227" s="226"/>
      <c r="DO227" s="170"/>
      <c r="DP227" s="226"/>
      <c r="DQ227" s="226"/>
      <c r="DR227" s="226"/>
      <c r="DS227" s="170"/>
      <c r="DT227" s="226"/>
      <c r="DU227" s="226"/>
      <c r="DV227" s="226"/>
      <c r="DW227" s="170"/>
      <c r="DX227" s="226"/>
      <c r="DY227" s="226"/>
      <c r="DZ227" s="226"/>
      <c r="EA227" s="170"/>
      <c r="EB227" s="226"/>
      <c r="EC227" s="226"/>
      <c r="ED227" s="226"/>
      <c r="EE227" s="170"/>
      <c r="EF227" s="226"/>
      <c r="EG227" s="226"/>
      <c r="EH227" s="226"/>
      <c r="EI227" s="170"/>
      <c r="EJ227" s="226"/>
      <c r="EK227" s="226"/>
      <c r="EL227" s="226"/>
      <c r="EM227" s="170"/>
      <c r="EN227" s="226"/>
      <c r="EO227" s="226"/>
      <c r="EP227" s="226"/>
      <c r="EQ227" s="170"/>
      <c r="ER227" s="226"/>
      <c r="ES227" s="226"/>
      <c r="ET227" s="226"/>
      <c r="EU227" s="170"/>
      <c r="EV227" s="226"/>
      <c r="EW227" s="226"/>
      <c r="EX227" s="226"/>
      <c r="EY227" s="170"/>
      <c r="EZ227" s="226"/>
      <c r="FA227" s="226"/>
      <c r="FB227" s="226"/>
      <c r="FC227" s="170"/>
      <c r="FD227" s="226"/>
      <c r="FE227" s="226"/>
      <c r="FF227" s="226"/>
      <c r="FG227" s="170"/>
      <c r="FH227" s="226"/>
      <c r="FI227" s="226"/>
      <c r="FJ227" s="226"/>
      <c r="FK227" s="170"/>
      <c r="FL227" s="226"/>
      <c r="FM227" s="226"/>
      <c r="FN227" s="226"/>
      <c r="FO227" s="170"/>
      <c r="FP227" s="226"/>
      <c r="FQ227" s="226"/>
      <c r="FR227" s="226"/>
      <c r="FS227" s="170"/>
      <c r="FT227" s="226"/>
      <c r="FU227" s="226"/>
      <c r="FV227" s="226"/>
      <c r="FW227" s="170"/>
      <c r="FX227" s="226"/>
      <c r="FY227" s="226"/>
      <c r="FZ227" s="226"/>
      <c r="GA227" s="170"/>
      <c r="GB227" s="226"/>
      <c r="GC227" s="226"/>
      <c r="GD227" s="226"/>
      <c r="GE227" s="170"/>
      <c r="GF227" s="226"/>
      <c r="GG227" s="226"/>
      <c r="GH227" s="226"/>
      <c r="GI227" s="170"/>
      <c r="GJ227" s="226"/>
      <c r="GK227" s="226"/>
      <c r="GL227" s="226"/>
      <c r="GM227" s="170"/>
      <c r="GN227" s="226"/>
      <c r="GO227" s="226"/>
      <c r="GP227" s="226"/>
      <c r="GQ227" s="170"/>
      <c r="GR227" s="226"/>
      <c r="GS227" s="226"/>
      <c r="GT227" s="226"/>
      <c r="GU227" s="170"/>
      <c r="GV227" s="226"/>
      <c r="GW227" s="226"/>
      <c r="GX227" s="226"/>
      <c r="GY227" s="170"/>
      <c r="GZ227" s="226"/>
      <c r="HA227" s="226"/>
      <c r="HB227" s="226"/>
      <c r="HC227" s="170"/>
      <c r="HD227" s="226"/>
      <c r="HE227" s="226"/>
      <c r="HF227" s="226"/>
      <c r="HG227" s="170"/>
      <c r="HH227" s="226"/>
      <c r="HI227" s="226"/>
      <c r="HJ227" s="226"/>
      <c r="HK227" s="170"/>
      <c r="HL227" s="226"/>
      <c r="HM227" s="226"/>
      <c r="HN227" s="226"/>
      <c r="HO227" s="170"/>
      <c r="HP227" s="226"/>
      <c r="HQ227" s="226"/>
      <c r="HR227" s="226"/>
      <c r="HS227" s="170"/>
      <c r="HT227" s="226"/>
      <c r="HU227" s="226"/>
      <c r="HV227" s="226"/>
      <c r="HW227" s="170"/>
      <c r="HX227" s="226"/>
      <c r="HY227" s="226"/>
      <c r="HZ227" s="226"/>
      <c r="IA227" s="170"/>
      <c r="IB227" s="226"/>
      <c r="IC227" s="226"/>
      <c r="ID227" s="226"/>
      <c r="IE227" s="170"/>
      <c r="IF227" s="226"/>
      <c r="IG227" s="226"/>
      <c r="IH227" s="226"/>
      <c r="II227" s="170"/>
    </row>
    <row r="228" spans="1:243" s="169" customFormat="1" ht="15" customHeight="1">
      <c r="A228" s="18"/>
      <c r="B228" s="18"/>
      <c r="C228" s="89"/>
      <c r="D228" s="633"/>
      <c r="E228" s="92"/>
      <c r="F228" s="92"/>
      <c r="G228" s="95"/>
      <c r="H228" s="92"/>
      <c r="I228" s="92"/>
      <c r="J228" s="92"/>
      <c r="K228" s="92"/>
      <c r="L228" s="92"/>
      <c r="M228" s="92"/>
      <c r="N228" s="92"/>
      <c r="O228" s="92"/>
      <c r="P228" s="95"/>
      <c r="Q228" s="7"/>
      <c r="R228" s="223"/>
      <c r="S228" s="223"/>
      <c r="T228" s="223"/>
      <c r="U228" s="223"/>
      <c r="V228" s="223"/>
      <c r="W228" s="224"/>
      <c r="X228" s="223"/>
      <c r="Y228" s="97"/>
      <c r="Z228" s="223"/>
      <c r="AA228" s="223"/>
      <c r="AB228" s="223"/>
      <c r="AC228" s="97"/>
      <c r="AD228" s="223"/>
      <c r="AE228" s="223"/>
      <c r="AF228" s="223"/>
      <c r="AG228" s="97"/>
      <c r="AH228" s="223"/>
      <c r="AI228" s="223"/>
      <c r="AJ228" s="223"/>
      <c r="AK228" s="97"/>
      <c r="AL228" s="223"/>
      <c r="AM228" s="223"/>
      <c r="AN228" s="223"/>
      <c r="AO228" s="97"/>
      <c r="AP228" s="223"/>
      <c r="AQ228" s="223"/>
      <c r="AR228" s="223"/>
      <c r="AS228" s="97"/>
      <c r="AT228" s="223"/>
      <c r="AU228" s="223"/>
      <c r="AV228" s="223"/>
      <c r="AW228" s="97"/>
      <c r="AX228" s="223"/>
      <c r="AY228" s="223"/>
      <c r="AZ228" s="223"/>
      <c r="BA228" s="97"/>
      <c r="BB228" s="225"/>
      <c r="BC228" s="225"/>
      <c r="BD228" s="225"/>
      <c r="BE228" s="225"/>
      <c r="BF228" s="225"/>
      <c r="BG228" s="225"/>
      <c r="BH228" s="225"/>
      <c r="BI228" s="225"/>
      <c r="BJ228" s="225"/>
      <c r="BL228" s="225"/>
      <c r="BM228" s="225"/>
      <c r="BN228" s="225"/>
      <c r="BP228" s="225"/>
      <c r="BQ228" s="225"/>
      <c r="BR228" s="225"/>
      <c r="BT228" s="226"/>
      <c r="BU228" s="226"/>
      <c r="BV228" s="226"/>
      <c r="BW228" s="170"/>
      <c r="BX228" s="226"/>
      <c r="BY228" s="226"/>
      <c r="BZ228" s="226"/>
      <c r="CA228" s="170"/>
      <c r="CB228" s="226"/>
      <c r="CC228" s="226"/>
      <c r="CD228" s="226"/>
      <c r="CE228" s="170"/>
      <c r="CF228" s="226"/>
      <c r="CG228" s="226"/>
      <c r="CH228" s="226"/>
      <c r="CI228" s="170"/>
      <c r="CJ228" s="226"/>
      <c r="CK228" s="226"/>
      <c r="CL228" s="226"/>
      <c r="CM228" s="170"/>
      <c r="CN228" s="226"/>
      <c r="CO228" s="226"/>
      <c r="CP228" s="226"/>
      <c r="CQ228" s="170"/>
      <c r="CR228" s="226"/>
      <c r="CS228" s="226"/>
      <c r="CT228" s="226"/>
      <c r="CU228" s="170"/>
      <c r="CV228" s="226"/>
      <c r="CW228" s="226"/>
      <c r="CX228" s="226"/>
      <c r="CY228" s="170"/>
      <c r="CZ228" s="226"/>
      <c r="DA228" s="226"/>
      <c r="DB228" s="226"/>
      <c r="DC228" s="170"/>
      <c r="DD228" s="226"/>
      <c r="DE228" s="226"/>
      <c r="DF228" s="226"/>
      <c r="DG228" s="170"/>
      <c r="DH228" s="226"/>
      <c r="DI228" s="226"/>
      <c r="DJ228" s="226"/>
      <c r="DK228" s="170"/>
      <c r="DL228" s="226"/>
      <c r="DM228" s="226"/>
      <c r="DN228" s="226"/>
      <c r="DO228" s="170"/>
      <c r="DP228" s="226"/>
      <c r="DQ228" s="226"/>
      <c r="DR228" s="226"/>
      <c r="DS228" s="170"/>
      <c r="DT228" s="226"/>
      <c r="DU228" s="226"/>
      <c r="DV228" s="226"/>
      <c r="DW228" s="170"/>
      <c r="DX228" s="226"/>
      <c r="DY228" s="226"/>
      <c r="DZ228" s="226"/>
      <c r="EA228" s="170"/>
      <c r="EB228" s="226"/>
      <c r="EC228" s="226"/>
      <c r="ED228" s="226"/>
      <c r="EE228" s="170"/>
      <c r="EF228" s="226"/>
      <c r="EG228" s="226"/>
      <c r="EH228" s="226"/>
      <c r="EI228" s="170"/>
      <c r="EJ228" s="226"/>
      <c r="EK228" s="226"/>
      <c r="EL228" s="226"/>
      <c r="EM228" s="170"/>
      <c r="EN228" s="226"/>
      <c r="EO228" s="226"/>
      <c r="EP228" s="226"/>
      <c r="EQ228" s="170"/>
      <c r="ER228" s="226"/>
      <c r="ES228" s="226"/>
      <c r="ET228" s="226"/>
      <c r="EU228" s="170"/>
      <c r="EV228" s="226"/>
      <c r="EW228" s="226"/>
      <c r="EX228" s="226"/>
      <c r="EY228" s="170"/>
      <c r="EZ228" s="226"/>
      <c r="FA228" s="226"/>
      <c r="FB228" s="226"/>
      <c r="FC228" s="170"/>
      <c r="FD228" s="226"/>
      <c r="FE228" s="226"/>
      <c r="FF228" s="226"/>
      <c r="FG228" s="170"/>
      <c r="FH228" s="226"/>
      <c r="FI228" s="226"/>
      <c r="FJ228" s="226"/>
      <c r="FK228" s="170"/>
      <c r="FL228" s="226"/>
      <c r="FM228" s="226"/>
      <c r="FN228" s="226"/>
      <c r="FO228" s="170"/>
      <c r="FP228" s="226"/>
      <c r="FQ228" s="226"/>
      <c r="FR228" s="226"/>
      <c r="FS228" s="170"/>
      <c r="FT228" s="226"/>
      <c r="FU228" s="226"/>
      <c r="FV228" s="226"/>
      <c r="FW228" s="170"/>
      <c r="FX228" s="226"/>
      <c r="FY228" s="226"/>
      <c r="FZ228" s="226"/>
      <c r="GA228" s="170"/>
      <c r="GB228" s="226"/>
      <c r="GC228" s="226"/>
      <c r="GD228" s="226"/>
      <c r="GE228" s="170"/>
      <c r="GF228" s="226"/>
      <c r="GG228" s="226"/>
      <c r="GH228" s="226"/>
      <c r="GI228" s="170"/>
      <c r="GJ228" s="226"/>
      <c r="GK228" s="226"/>
      <c r="GL228" s="226"/>
      <c r="GM228" s="170"/>
      <c r="GN228" s="226"/>
      <c r="GO228" s="226"/>
      <c r="GP228" s="226"/>
      <c r="GQ228" s="170"/>
      <c r="GR228" s="226"/>
      <c r="GS228" s="226"/>
      <c r="GT228" s="226"/>
      <c r="GU228" s="170"/>
      <c r="GV228" s="226"/>
      <c r="GW228" s="226"/>
      <c r="GX228" s="226"/>
      <c r="GY228" s="170"/>
      <c r="GZ228" s="226"/>
      <c r="HA228" s="226"/>
      <c r="HB228" s="226"/>
      <c r="HC228" s="170"/>
      <c r="HD228" s="226"/>
      <c r="HE228" s="226"/>
      <c r="HF228" s="226"/>
      <c r="HG228" s="170"/>
      <c r="HH228" s="226"/>
      <c r="HI228" s="226"/>
      <c r="HJ228" s="226"/>
      <c r="HK228" s="170"/>
      <c r="HL228" s="226"/>
      <c r="HM228" s="226"/>
      <c r="HN228" s="226"/>
      <c r="HO228" s="170"/>
      <c r="HP228" s="226"/>
      <c r="HQ228" s="226"/>
      <c r="HR228" s="226"/>
      <c r="HS228" s="170"/>
      <c r="HT228" s="226"/>
      <c r="HU228" s="226"/>
      <c r="HV228" s="226"/>
      <c r="HW228" s="170"/>
      <c r="HX228" s="226"/>
      <c r="HY228" s="226"/>
      <c r="HZ228" s="226"/>
      <c r="IA228" s="170"/>
      <c r="IB228" s="226"/>
      <c r="IC228" s="226"/>
      <c r="ID228" s="226"/>
      <c r="IE228" s="170"/>
      <c r="IF228" s="226"/>
      <c r="IG228" s="226"/>
      <c r="IH228" s="226"/>
      <c r="II228" s="170"/>
    </row>
    <row r="229" spans="1:243" s="109" customFormat="1" ht="15" customHeight="1">
      <c r="A229" s="18"/>
      <c r="B229" s="18"/>
      <c r="C229" s="89"/>
      <c r="D229" s="633"/>
      <c r="E229" s="105"/>
      <c r="F229" s="105"/>
      <c r="G229" s="105"/>
      <c r="H229" s="105"/>
      <c r="I229" s="105"/>
      <c r="J229" s="105"/>
      <c r="K229" s="105"/>
      <c r="L229" s="105"/>
      <c r="M229" s="105"/>
      <c r="N229" s="105"/>
      <c r="O229" s="105"/>
      <c r="P229" s="105"/>
      <c r="Q229" s="7"/>
      <c r="R229" s="106"/>
      <c r="S229" s="106"/>
      <c r="T229" s="106"/>
      <c r="U229" s="106"/>
      <c r="V229" s="106"/>
      <c r="W229" s="90"/>
      <c r="X229" s="107"/>
      <c r="Y229" s="107"/>
      <c r="Z229" s="107"/>
      <c r="AA229" s="107"/>
      <c r="AB229" s="107"/>
      <c r="AC229" s="107"/>
      <c r="AD229" s="107"/>
      <c r="AE229" s="107"/>
      <c r="AF229" s="107"/>
      <c r="AG229" s="107"/>
      <c r="AH229" s="107"/>
      <c r="AI229" s="107"/>
      <c r="AJ229" s="107"/>
      <c r="AK229" s="107"/>
      <c r="AL229" s="107"/>
      <c r="AM229" s="107"/>
      <c r="AN229" s="107"/>
      <c r="AO229" s="107"/>
      <c r="AP229" s="107"/>
      <c r="AQ229" s="107"/>
      <c r="AR229" s="107"/>
      <c r="AS229" s="107"/>
      <c r="AT229" s="107"/>
      <c r="AU229" s="107"/>
      <c r="AV229" s="106"/>
      <c r="AW229" s="106"/>
      <c r="AX229" s="106"/>
      <c r="AY229" s="106"/>
      <c r="AZ229" s="106"/>
      <c r="BA229" s="106"/>
      <c r="BB229" s="108"/>
      <c r="BC229" s="108"/>
      <c r="BD229" s="11"/>
      <c r="BE229" s="11"/>
      <c r="BF229" s="11"/>
      <c r="BG229" s="11"/>
      <c r="BH229" s="11"/>
      <c r="BI229" s="11"/>
      <c r="BJ229" s="11"/>
      <c r="BK229" s="11"/>
      <c r="BL229" s="11"/>
      <c r="BM229" s="11"/>
      <c r="BN229" s="11"/>
      <c r="BO229" s="11"/>
      <c r="BP229" s="11"/>
      <c r="BQ229" s="11"/>
      <c r="BR229" s="11"/>
      <c r="BS229" s="11"/>
    </row>
    <row r="230" spans="1:243" s="123" customFormat="1" ht="12.75" customHeight="1">
      <c r="A230" s="18"/>
      <c r="B230" s="18"/>
      <c r="C230" s="89"/>
      <c r="D230" s="633"/>
      <c r="E230" s="160"/>
      <c r="F230" s="160"/>
      <c r="G230" s="179"/>
      <c r="H230" s="227"/>
      <c r="I230" s="227"/>
      <c r="J230" s="227"/>
      <c r="K230" s="227"/>
      <c r="L230" s="227"/>
      <c r="M230" s="227"/>
      <c r="N230" s="227"/>
      <c r="O230" s="227"/>
      <c r="P230" s="227"/>
      <c r="Q230" s="7"/>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D230" s="11"/>
      <c r="BE230" s="11"/>
      <c r="BF230" s="11"/>
      <c r="BG230" s="11"/>
      <c r="BH230" s="11"/>
      <c r="BI230" s="11"/>
      <c r="BJ230" s="11"/>
      <c r="BK230" s="11"/>
      <c r="BL230" s="11"/>
      <c r="BM230" s="11"/>
      <c r="BN230" s="11"/>
      <c r="BO230" s="11"/>
      <c r="BP230" s="11"/>
      <c r="BQ230" s="11"/>
      <c r="BR230" s="11"/>
      <c r="BS230" s="11"/>
    </row>
    <row r="231" spans="1:243" ht="18" customHeight="1">
      <c r="A231" s="18"/>
      <c r="B231" s="18"/>
      <c r="C231" s="89"/>
      <c r="E231" s="124"/>
      <c r="F231" s="124"/>
      <c r="G231" s="118" t="s">
        <v>52</v>
      </c>
      <c r="H231" s="119"/>
      <c r="I231" s="119"/>
      <c r="J231" s="119"/>
      <c r="K231" s="119"/>
      <c r="L231" s="119"/>
      <c r="M231" s="119"/>
      <c r="N231" s="119"/>
      <c r="O231" s="119"/>
      <c r="P231" s="228"/>
      <c r="Q231" s="7"/>
      <c r="R231" s="138"/>
      <c r="S231" s="138"/>
      <c r="T231" s="138"/>
      <c r="U231" s="138"/>
      <c r="V231" s="138"/>
      <c r="W231" s="13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D231" s="11"/>
      <c r="BE231" s="11"/>
      <c r="BF231" s="11"/>
      <c r="BG231" s="11"/>
      <c r="BH231" s="11"/>
      <c r="BI231" s="11"/>
      <c r="BJ231" s="11"/>
      <c r="BK231" s="11"/>
      <c r="BL231" s="11"/>
      <c r="BM231" s="11"/>
      <c r="BN231" s="11"/>
      <c r="BO231" s="11"/>
      <c r="BP231" s="11"/>
      <c r="BQ231" s="11"/>
      <c r="BR231" s="11"/>
      <c r="BS231" s="11"/>
    </row>
    <row r="232" spans="1:243" ht="24.75" customHeight="1">
      <c r="A232" s="18"/>
      <c r="B232" s="18"/>
      <c r="C232" s="89"/>
      <c r="E232" s="124"/>
      <c r="F232" s="124"/>
      <c r="G232" s="229"/>
      <c r="H232" s="454" t="str">
        <f t="shared" ref="H232:O233" si="62">H3</f>
        <v>Harald</v>
      </c>
      <c r="I232" s="454" t="str">
        <f t="shared" si="62"/>
        <v>Lisbet</v>
      </c>
      <c r="J232" s="454" t="str">
        <f t="shared" si="62"/>
        <v>Stian</v>
      </c>
      <c r="K232" s="454" t="str">
        <f t="shared" si="62"/>
        <v>Janicke</v>
      </c>
      <c r="L232" s="454" t="str">
        <f t="shared" si="62"/>
        <v>Merete</v>
      </c>
      <c r="M232" s="454" t="str">
        <f t="shared" si="62"/>
        <v>Silje</v>
      </c>
      <c r="N232" s="454" t="str">
        <f t="shared" si="62"/>
        <v>Trine</v>
      </c>
      <c r="O232" s="454" t="str">
        <f t="shared" si="62"/>
        <v>Else</v>
      </c>
      <c r="P232" s="127"/>
      <c r="Q232" s="181"/>
      <c r="R232" s="138"/>
      <c r="S232" s="138"/>
      <c r="T232" s="138"/>
      <c r="U232" s="138"/>
      <c r="V232" s="138"/>
      <c r="W232" s="13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D232" s="11"/>
      <c r="BE232" s="11"/>
      <c r="BF232" s="11"/>
      <c r="BG232" s="11"/>
      <c r="BH232" s="11"/>
      <c r="BI232" s="11"/>
      <c r="BJ232" s="11"/>
      <c r="BK232" s="11"/>
      <c r="BL232" s="11"/>
      <c r="BM232" s="11"/>
      <c r="BN232" s="11"/>
      <c r="BO232" s="11"/>
      <c r="BP232" s="11"/>
      <c r="BQ232" s="11"/>
      <c r="BR232" s="11"/>
      <c r="BS232" s="11"/>
    </row>
    <row r="233" spans="1:243" ht="12.75" customHeight="1">
      <c r="A233" s="18"/>
      <c r="B233" s="18"/>
      <c r="C233" s="89"/>
      <c r="E233" s="124"/>
      <c r="F233" s="124"/>
      <c r="G233" s="230" t="s">
        <v>53</v>
      </c>
      <c r="H233" s="146">
        <f t="shared" si="62"/>
        <v>1</v>
      </c>
      <c r="I233" s="146">
        <f t="shared" si="62"/>
        <v>2</v>
      </c>
      <c r="J233" s="146">
        <f t="shared" si="62"/>
        <v>3</v>
      </c>
      <c r="K233" s="146">
        <f t="shared" si="62"/>
        <v>4</v>
      </c>
      <c r="L233" s="146">
        <f t="shared" si="62"/>
        <v>5</v>
      </c>
      <c r="M233" s="146">
        <f t="shared" si="62"/>
        <v>6</v>
      </c>
      <c r="N233" s="146">
        <f t="shared" si="62"/>
        <v>7</v>
      </c>
      <c r="O233" s="146">
        <f t="shared" si="62"/>
        <v>8</v>
      </c>
      <c r="P233" s="131" t="s">
        <v>34</v>
      </c>
      <c r="Q233" s="181"/>
      <c r="R233" s="138"/>
      <c r="S233" s="138"/>
      <c r="T233" s="138"/>
      <c r="U233" s="138"/>
      <c r="V233" s="138"/>
      <c r="W233" s="13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D233" s="11"/>
      <c r="BE233" s="11"/>
      <c r="BF233" s="11"/>
      <c r="BG233" s="11"/>
      <c r="BH233" s="11"/>
      <c r="BI233" s="11"/>
      <c r="BJ233" s="11"/>
      <c r="BK233" s="11"/>
      <c r="BL233" s="11"/>
      <c r="BM233" s="11"/>
      <c r="BN233" s="11"/>
      <c r="BO233" s="11"/>
      <c r="BP233" s="11"/>
      <c r="BQ233" s="11"/>
      <c r="BR233" s="11"/>
      <c r="BS233" s="11"/>
    </row>
    <row r="234" spans="1:243" ht="12.75" customHeight="1">
      <c r="A234" s="18"/>
      <c r="B234" s="18"/>
      <c r="C234" s="89"/>
      <c r="E234" s="133"/>
      <c r="F234" s="133"/>
      <c r="G234" s="147">
        <v>0</v>
      </c>
      <c r="H234" s="126" t="str">
        <f t="array" ref="H234">IF(COUNT(IF(H$5:H$104=$G234,H$5:H$104,"-"))=0,"-",COUNT(IF(H$5:H$104=$G234,H$5:H$104,"-")))</f>
        <v>-</v>
      </c>
      <c r="I234" s="126" t="str">
        <f t="array" ref="I234">IF(COUNT(IF(I$5:I$104=$G234,I$5:I$104,"-"))=0,"-",COUNT(IF(I$5:I$104=$G234,I$5:I$104,"-")))</f>
        <v>-</v>
      </c>
      <c r="J234" s="126" t="str">
        <f t="array" ref="J234">IF(COUNT(IF(J$5:J$104=$G234,J$5:J$104,"-"))=0,"-",COUNT(IF(J$5:J$104=$G234,J$5:J$104,"-")))</f>
        <v>-</v>
      </c>
      <c r="K234" s="126" t="str">
        <f t="array" ref="K234">IF(COUNT(IF(K$5:K$104=$G234,K$5:K$104,"-"))=0,"-",COUNT(IF(K$5:K$104=$G234,K$5:K$104,"-")))</f>
        <v>-</v>
      </c>
      <c r="L234" s="126" t="str">
        <f t="array" ref="L234">IF(COUNT(IF(L$5:L$104=$G234,L$5:L$104,"-"))=0,"-",COUNT(IF(L$5:L$104=$G234,L$5:L$104,"-")))</f>
        <v>-</v>
      </c>
      <c r="M234" s="126" t="str">
        <f t="array" ref="M234">IF(COUNT(IF(M$5:M$104=$G234,M$5:M$104,"-"))=0,"-",COUNT(IF(M$5:M$104=$G234,M$5:M$104,"-")))</f>
        <v>-</v>
      </c>
      <c r="N234" s="126" t="str">
        <f t="array" ref="N234">IF(COUNT(IF(N$5:N$104=$G234,N$5:N$104,"-"))=0,"-",COUNT(IF(N$5:N$104=$G234,N$5:N$104,"-")))</f>
        <v>-</v>
      </c>
      <c r="O234" s="126" t="str">
        <f t="array" ref="O234">IF(COUNT(IF(O$5:O$104=$G234,O$5:O$104,"-"))=0,"-",COUNT(IF(O$5:O$104=$G234,O$5:O$104,"-")))</f>
        <v>-</v>
      </c>
      <c r="P234" s="231" t="str">
        <f t="array" ref="P234">IF(COUNT(IF(H$5:O$104=$G234,H$5:O$104,"-"))=0,"-",COUNT(IF(H$5:O$104=$G234,H$5:O$104)))</f>
        <v>-</v>
      </c>
      <c r="Q234" s="181"/>
      <c r="R234" s="138"/>
      <c r="S234" s="138"/>
      <c r="T234" s="138"/>
      <c r="U234" s="138"/>
      <c r="V234" s="138"/>
      <c r="W234" s="13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D234" s="11"/>
      <c r="BE234" s="11"/>
      <c r="BF234" s="11"/>
      <c r="BG234" s="11"/>
      <c r="BH234" s="11"/>
      <c r="BI234" s="11"/>
      <c r="BJ234" s="11"/>
      <c r="BK234" s="11"/>
      <c r="BL234" s="11"/>
      <c r="BM234" s="11"/>
      <c r="BN234" s="11"/>
      <c r="BO234" s="11"/>
      <c r="BP234" s="11"/>
      <c r="BQ234" s="11"/>
      <c r="BR234" s="11"/>
      <c r="BS234" s="11"/>
    </row>
    <row r="235" spans="1:243" ht="12.75" customHeight="1">
      <c r="A235" s="18"/>
      <c r="B235" s="18"/>
      <c r="C235" s="89"/>
      <c r="E235" s="133"/>
      <c r="F235" s="133"/>
      <c r="G235" s="150">
        <f t="shared" ref="G235:G254" si="63">G234+1</f>
        <v>1</v>
      </c>
      <c r="H235" s="146" t="str">
        <f t="array" ref="H235">IF(COUNT(IF(H$5:H$104=$G235,H$5:H$104,"-"))=0,"-",COUNT(IF(H$5:H$104=$G235,H$5:H$104,"-")))</f>
        <v>-</v>
      </c>
      <c r="I235" s="146" t="str">
        <f t="array" ref="I235">IF(COUNT(IF(I$5:I$104=$G235,I$5:I$104,"-"))=0,"-",COUNT(IF(I$5:I$104=$G235,I$5:I$104,"-")))</f>
        <v>-</v>
      </c>
      <c r="J235" s="146" t="str">
        <f t="array" ref="J235">IF(COUNT(IF(J$5:J$104=$G235,J$5:J$104,"-"))=0,"-",COUNT(IF(J$5:J$104=$G235,J$5:J$104,"-")))</f>
        <v>-</v>
      </c>
      <c r="K235" s="146" t="str">
        <f t="array" ref="K235">IF(COUNT(IF(K$5:K$104=$G235,K$5:K$104,"-"))=0,"-",COUNT(IF(K$5:K$104=$G235,K$5:K$104,"-")))</f>
        <v>-</v>
      </c>
      <c r="L235" s="146" t="str">
        <f t="array" ref="L235">IF(COUNT(IF(L$5:L$104=$G235,L$5:L$104,"-"))=0,"-",COUNT(IF(L$5:L$104=$G235,L$5:L$104,"-")))</f>
        <v>-</v>
      </c>
      <c r="M235" s="146" t="str">
        <f t="array" ref="M235">IF(COUNT(IF(M$5:M$104=$G235,M$5:M$104,"-"))=0,"-",COUNT(IF(M$5:M$104=$G235,M$5:M$104,"-")))</f>
        <v>-</v>
      </c>
      <c r="N235" s="146" t="str">
        <f t="array" ref="N235">IF(COUNT(IF(N$5:N$104=$G235,N$5:N$104,"-"))=0,"-",COUNT(IF(N$5:N$104=$G235,N$5:N$104,"-")))</f>
        <v>-</v>
      </c>
      <c r="O235" s="146" t="str">
        <f t="array" ref="O235">IF(COUNT(IF(O$5:O$104=$G235,O$5:O$104,"-"))=0,"-",COUNT(IF(O$5:O$104=$G235,O$5:O$104,"-")))</f>
        <v>-</v>
      </c>
      <c r="P235" s="229" t="str">
        <f t="array" ref="P235">IF(COUNT(IF(H$5:O$104=$G235,H$5:O$104,"-"))=0,"-",COUNT(IF(H$5:O$104=$G235,H$5:O$104)))</f>
        <v>-</v>
      </c>
      <c r="Q235" s="181"/>
      <c r="R235" s="138"/>
      <c r="S235" s="138"/>
      <c r="T235" s="138"/>
      <c r="U235" s="138"/>
      <c r="V235" s="138"/>
      <c r="W235" s="13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D235" s="11"/>
      <c r="BE235" s="11"/>
      <c r="BF235" s="11"/>
      <c r="BG235" s="11"/>
      <c r="BH235" s="11"/>
      <c r="BI235" s="11"/>
      <c r="BJ235" s="11"/>
      <c r="BK235" s="11"/>
      <c r="BL235" s="11"/>
      <c r="BM235" s="11"/>
      <c r="BN235" s="11"/>
      <c r="BO235" s="11"/>
      <c r="BP235" s="11"/>
      <c r="BQ235" s="11"/>
      <c r="BR235" s="11"/>
      <c r="BS235" s="11"/>
    </row>
    <row r="236" spans="1:243" ht="12.75" customHeight="1">
      <c r="A236" s="18"/>
      <c r="B236" s="18"/>
      <c r="C236" s="89"/>
      <c r="E236" s="133"/>
      <c r="F236" s="133"/>
      <c r="G236" s="150">
        <f t="shared" si="63"/>
        <v>2</v>
      </c>
      <c r="H236" s="146" t="str">
        <f t="array" ref="H236">IF(COUNT(IF(H$5:H$104=$G236,H$5:H$104,"-"))=0,"-",COUNT(IF(H$5:H$104=$G236,H$5:H$104,"-")))</f>
        <v>-</v>
      </c>
      <c r="I236" s="146" t="str">
        <f t="array" ref="I236">IF(COUNT(IF(I$5:I$104=$G236,I$5:I$104,"-"))=0,"-",COUNT(IF(I$5:I$104=$G236,I$5:I$104,"-")))</f>
        <v>-</v>
      </c>
      <c r="J236" s="146" t="str">
        <f t="array" ref="J236">IF(COUNT(IF(J$5:J$104=$G236,J$5:J$104,"-"))=0,"-",COUNT(IF(J$5:J$104=$G236,J$5:J$104,"-")))</f>
        <v>-</v>
      </c>
      <c r="K236" s="146" t="str">
        <f t="array" ref="K236">IF(COUNT(IF(K$5:K$104=$G236,K$5:K$104,"-"))=0,"-",COUNT(IF(K$5:K$104=$G236,K$5:K$104,"-")))</f>
        <v>-</v>
      </c>
      <c r="L236" s="146" t="str">
        <f t="array" ref="L236">IF(COUNT(IF(L$5:L$104=$G236,L$5:L$104,"-"))=0,"-",COUNT(IF(L$5:L$104=$G236,L$5:L$104,"-")))</f>
        <v>-</v>
      </c>
      <c r="M236" s="146" t="str">
        <f t="array" ref="M236">IF(COUNT(IF(M$5:M$104=$G236,M$5:M$104,"-"))=0,"-",COUNT(IF(M$5:M$104=$G236,M$5:M$104,"-")))</f>
        <v>-</v>
      </c>
      <c r="N236" s="146" t="str">
        <f t="array" ref="N236">IF(COUNT(IF(N$5:N$104=$G236,N$5:N$104,"-"))=0,"-",COUNT(IF(N$5:N$104=$G236,N$5:N$104,"-")))</f>
        <v>-</v>
      </c>
      <c r="O236" s="146" t="str">
        <f t="array" ref="O236">IF(COUNT(IF(O$5:O$104=$G236,O$5:O$104,"-"))=0,"-",COUNT(IF(O$5:O$104=$G236,O$5:O$104,"-")))</f>
        <v>-</v>
      </c>
      <c r="P236" s="229" t="str">
        <f t="array" ref="P236">IF(COUNT(IF(H$5:O$104=$G236,H$5:O$104,"-"))=0,"-",COUNT(IF(H$5:O$104=$G236,H$5:O$104)))</f>
        <v>-</v>
      </c>
      <c r="Q236" s="181"/>
      <c r="R236" s="138"/>
      <c r="S236" s="138"/>
      <c r="T236" s="138"/>
      <c r="U236" s="138"/>
      <c r="V236" s="138"/>
      <c r="W236" s="13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D236" s="11"/>
      <c r="BE236" s="11"/>
      <c r="BF236" s="11"/>
      <c r="BG236" s="11"/>
      <c r="BH236" s="11"/>
      <c r="BI236" s="11"/>
      <c r="BJ236" s="11"/>
      <c r="BK236" s="11"/>
      <c r="BL236" s="11"/>
      <c r="BM236" s="11"/>
      <c r="BN236" s="11"/>
      <c r="BO236" s="11"/>
      <c r="BP236" s="11"/>
      <c r="BQ236" s="11"/>
      <c r="BR236" s="11"/>
      <c r="BS236" s="11"/>
    </row>
    <row r="237" spans="1:243" ht="12.75" customHeight="1">
      <c r="A237" s="18"/>
      <c r="B237" s="18"/>
      <c r="C237" s="89"/>
      <c r="E237" s="133"/>
      <c r="F237" s="133"/>
      <c r="G237" s="150">
        <f t="shared" si="63"/>
        <v>3</v>
      </c>
      <c r="H237" s="146">
        <f t="array" ref="H237">IF(COUNT(IF(H$5:H$104=$G237,H$5:H$104,"-"))=0,"-",COUNT(IF(H$5:H$104=$G237,H$5:H$104,"-")))</f>
        <v>3</v>
      </c>
      <c r="I237" s="146">
        <f t="array" ref="I237">IF(COUNT(IF(I$5:I$104=$G237,I$5:I$104,"-"))=0,"-",COUNT(IF(I$5:I$104=$G237,I$5:I$104,"-")))</f>
        <v>3</v>
      </c>
      <c r="J237" s="146">
        <f t="array" ref="J237">IF(COUNT(IF(J$5:J$104=$G237,J$5:J$104,"-"))=0,"-",COUNT(IF(J$5:J$104=$G237,J$5:J$104,"-")))</f>
        <v>3</v>
      </c>
      <c r="K237" s="146">
        <f t="array" ref="K237">IF(COUNT(IF(K$5:K$104=$G237,K$5:K$104,"-"))=0,"-",COUNT(IF(K$5:K$104=$G237,K$5:K$104,"-")))</f>
        <v>4</v>
      </c>
      <c r="L237" s="146">
        <f t="array" ref="L237">IF(COUNT(IF(L$5:L$104=$G237,L$5:L$104,"-"))=0,"-",COUNT(IF(L$5:L$104=$G237,L$5:L$104,"-")))</f>
        <v>4</v>
      </c>
      <c r="M237" s="146">
        <f t="array" ref="M237">IF(COUNT(IF(M$5:M$104=$G237,M$5:M$104,"-"))=0,"-",COUNT(IF(M$5:M$104=$G237,M$5:M$104,"-")))</f>
        <v>3</v>
      </c>
      <c r="N237" s="146">
        <f t="array" ref="N237">IF(COUNT(IF(N$5:N$104=$G237,N$5:N$104,"-"))=0,"-",COUNT(IF(N$5:N$104=$G237,N$5:N$104,"-")))</f>
        <v>2</v>
      </c>
      <c r="O237" s="146">
        <f t="array" ref="O237">IF(COUNT(IF(O$5:O$104=$G237,O$5:O$104,"-"))=0,"-",COUNT(IF(O$5:O$104=$G237,O$5:O$104,"-")))</f>
        <v>2</v>
      </c>
      <c r="P237" s="229">
        <f t="array" ref="P237">IF(COUNT(IF(H$5:O$104=$G237,H$5:O$104,"-"))=0,"-",COUNT(IF(H$5:O$104=$G237,H$5:O$104)))</f>
        <v>24</v>
      </c>
      <c r="Q237" s="181"/>
      <c r="R237" s="138"/>
      <c r="S237" s="138"/>
      <c r="T237" s="138"/>
      <c r="U237" s="138"/>
      <c r="V237" s="138"/>
      <c r="W237" s="13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D237" s="11"/>
      <c r="BE237" s="11"/>
      <c r="BF237" s="11"/>
      <c r="BG237" s="11"/>
      <c r="BH237" s="11"/>
      <c r="BI237" s="11"/>
      <c r="BJ237" s="11"/>
      <c r="BK237" s="11"/>
      <c r="BL237" s="11"/>
      <c r="BM237" s="11"/>
      <c r="BN237" s="11"/>
      <c r="BO237" s="11"/>
      <c r="BP237" s="11"/>
      <c r="BQ237" s="11"/>
      <c r="BR237" s="11"/>
      <c r="BS237" s="11"/>
    </row>
    <row r="238" spans="1:243" ht="12.75" customHeight="1">
      <c r="A238" s="18"/>
      <c r="B238" s="18"/>
      <c r="C238" s="89"/>
      <c r="E238" s="133"/>
      <c r="F238" s="133"/>
      <c r="G238" s="150">
        <f t="shared" si="63"/>
        <v>4</v>
      </c>
      <c r="H238" s="146">
        <f t="array" ref="H238">IF(COUNT(IF(H$5:H$104=$G238,H$5:H$104,"-"))=0,"-",COUNT(IF(H$5:H$104=$G238,H$5:H$104,"-")))</f>
        <v>9</v>
      </c>
      <c r="I238" s="146">
        <f t="array" ref="I238">IF(COUNT(IF(I$5:I$104=$G238,I$5:I$104,"-"))=0,"-",COUNT(IF(I$5:I$104=$G238,I$5:I$104,"-")))</f>
        <v>8</v>
      </c>
      <c r="J238" s="146">
        <f t="array" ref="J238">IF(COUNT(IF(J$5:J$104=$G238,J$5:J$104,"-"))=0,"-",COUNT(IF(J$5:J$104=$G238,J$5:J$104,"-")))</f>
        <v>9</v>
      </c>
      <c r="K238" s="146">
        <f t="array" ref="K238">IF(COUNT(IF(K$5:K$104=$G238,K$5:K$104,"-"))=0,"-",COUNT(IF(K$5:K$104=$G238,K$5:K$104,"-")))</f>
        <v>7</v>
      </c>
      <c r="L238" s="146">
        <f t="array" ref="L238">IF(COUNT(IF(L$5:L$104=$G238,L$5:L$104,"-"))=0,"-",COUNT(IF(L$5:L$104=$G238,L$5:L$104,"-")))</f>
        <v>9</v>
      </c>
      <c r="M238" s="146">
        <f t="array" ref="M238">IF(COUNT(IF(M$5:M$104=$G238,M$5:M$104,"-"))=0,"-",COUNT(IF(M$5:M$104=$G238,M$5:M$104,"-")))</f>
        <v>9</v>
      </c>
      <c r="N238" s="146">
        <f t="array" ref="N238">IF(COUNT(IF(N$5:N$104=$G238,N$5:N$104,"-"))=0,"-",COUNT(IF(N$5:N$104=$G238,N$5:N$104,"-")))</f>
        <v>9</v>
      </c>
      <c r="O238" s="146">
        <f t="array" ref="O238">IF(COUNT(IF(O$5:O$104=$G238,O$5:O$104,"-"))=0,"-",COUNT(IF(O$5:O$104=$G238,O$5:O$104,"-")))</f>
        <v>10</v>
      </c>
      <c r="P238" s="229">
        <f t="array" ref="P238">IF(COUNT(IF(H$5:O$104=$G238,H$5:O$104,"-"))=0,"-",COUNT(IF(H$5:O$104=$G238,H$5:O$104)))</f>
        <v>70</v>
      </c>
      <c r="Q238" s="181"/>
      <c r="R238" s="138"/>
      <c r="S238" s="138"/>
      <c r="T238" s="138"/>
      <c r="U238" s="138"/>
      <c r="V238" s="138"/>
      <c r="W238" s="13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D238" s="11"/>
      <c r="BE238" s="11"/>
      <c r="BF238" s="11"/>
      <c r="BG238" s="11"/>
      <c r="BH238" s="11"/>
      <c r="BI238" s="11"/>
      <c r="BJ238" s="11"/>
      <c r="BK238" s="11"/>
      <c r="BL238" s="11"/>
      <c r="BM238" s="11"/>
      <c r="BN238" s="11"/>
      <c r="BO238" s="11"/>
      <c r="BP238" s="11"/>
      <c r="BQ238" s="11"/>
      <c r="BR238" s="11"/>
      <c r="BS238" s="11"/>
    </row>
    <row r="239" spans="1:243" ht="12.75" customHeight="1">
      <c r="A239" s="18"/>
      <c r="B239" s="18"/>
      <c r="C239" s="89"/>
      <c r="E239" s="133"/>
      <c r="F239" s="133"/>
      <c r="G239" s="150">
        <f t="shared" si="63"/>
        <v>5</v>
      </c>
      <c r="H239" s="146">
        <f t="array" ref="H239">IF(COUNT(IF(H$5:H$104=$G239,H$5:H$104,"-"))=0,"-",COUNT(IF(H$5:H$104=$G239,H$5:H$104,"-")))</f>
        <v>10</v>
      </c>
      <c r="I239" s="146">
        <f t="array" ref="I239">IF(COUNT(IF(I$5:I$104=$G239,I$5:I$104,"-"))=0,"-",COUNT(IF(I$5:I$104=$G239,I$5:I$104,"-")))</f>
        <v>10</v>
      </c>
      <c r="J239" s="146">
        <f t="array" ref="J239">IF(COUNT(IF(J$5:J$104=$G239,J$5:J$104,"-"))=0,"-",COUNT(IF(J$5:J$104=$G239,J$5:J$104,"-")))</f>
        <v>8</v>
      </c>
      <c r="K239" s="146">
        <f t="array" ref="K239">IF(COUNT(IF(K$5:K$104=$G239,K$5:K$104,"-"))=0,"-",COUNT(IF(K$5:K$104=$G239,K$5:K$104,"-")))</f>
        <v>12</v>
      </c>
      <c r="L239" s="146">
        <f t="array" ref="L239">IF(COUNT(IF(L$5:L$104=$G239,L$5:L$104,"-"))=0,"-",COUNT(IF(L$5:L$104=$G239,L$5:L$104,"-")))</f>
        <v>9</v>
      </c>
      <c r="M239" s="146">
        <f t="array" ref="M239">IF(COUNT(IF(M$5:M$104=$G239,M$5:M$104,"-"))=0,"-",COUNT(IF(M$5:M$104=$G239,M$5:M$104,"-")))</f>
        <v>8</v>
      </c>
      <c r="N239" s="146">
        <f t="array" ref="N239">IF(COUNT(IF(N$5:N$104=$G239,N$5:N$104,"-"))=0,"-",COUNT(IF(N$5:N$104=$G239,N$5:N$104,"-")))</f>
        <v>11</v>
      </c>
      <c r="O239" s="146">
        <f t="array" ref="O239">IF(COUNT(IF(O$5:O$104=$G239,O$5:O$104,"-"))=0,"-",COUNT(IF(O$5:O$104=$G239,O$5:O$104,"-")))</f>
        <v>8</v>
      </c>
      <c r="P239" s="229">
        <f t="array" ref="P239">IF(COUNT(IF(H$5:O$104=$G239,H$5:O$104,"-"))=0,"-",COUNT(IF(H$5:O$104=$G239,H$5:O$104)))</f>
        <v>76</v>
      </c>
      <c r="Q239" s="181"/>
      <c r="R239" s="138"/>
      <c r="S239" s="138"/>
      <c r="T239" s="138"/>
      <c r="U239" s="138"/>
      <c r="V239" s="138"/>
      <c r="W239" s="13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D239" s="11"/>
      <c r="BE239" s="11"/>
      <c r="BF239" s="11"/>
      <c r="BG239" s="11"/>
      <c r="BH239" s="11"/>
      <c r="BI239" s="11"/>
      <c r="BJ239" s="11"/>
      <c r="BK239" s="11"/>
      <c r="BL239" s="11"/>
      <c r="BM239" s="11"/>
      <c r="BN239" s="11"/>
      <c r="BO239" s="11"/>
      <c r="BP239" s="11"/>
      <c r="BQ239" s="11"/>
      <c r="BR239" s="11"/>
      <c r="BS239" s="11"/>
    </row>
    <row r="240" spans="1:243" ht="12.75" customHeight="1">
      <c r="A240" s="18"/>
      <c r="B240" s="18"/>
      <c r="C240" s="89"/>
      <c r="E240" s="133"/>
      <c r="F240" s="133"/>
      <c r="G240" s="150">
        <f t="shared" si="63"/>
        <v>6</v>
      </c>
      <c r="H240" s="146">
        <f t="array" ref="H240">IF(COUNT(IF(H$5:H$104=$G240,H$5:H$104,"-"))=0,"-",COUNT(IF(H$5:H$104=$G240,H$5:H$104,"-")))</f>
        <v>23</v>
      </c>
      <c r="I240" s="146">
        <f t="array" ref="I240">IF(COUNT(IF(I$5:I$104=$G240,I$5:I$104,"-"))=0,"-",COUNT(IF(I$5:I$104=$G240,I$5:I$104,"-")))</f>
        <v>23</v>
      </c>
      <c r="J240" s="146">
        <f t="array" ref="J240">IF(COUNT(IF(J$5:J$104=$G240,J$5:J$104,"-"))=0,"-",COUNT(IF(J$5:J$104=$G240,J$5:J$104,"-")))</f>
        <v>24</v>
      </c>
      <c r="K240" s="146">
        <f t="array" ref="K240">IF(COUNT(IF(K$5:K$104=$G240,K$5:K$104,"-"))=0,"-",COUNT(IF(K$5:K$104=$G240,K$5:K$104,"-")))</f>
        <v>21</v>
      </c>
      <c r="L240" s="146">
        <f t="array" ref="L240">IF(COUNT(IF(L$5:L$104=$G240,L$5:L$104,"-"))=0,"-",COUNT(IF(L$5:L$104=$G240,L$5:L$104,"-")))</f>
        <v>22</v>
      </c>
      <c r="M240" s="146">
        <f t="array" ref="M240">IF(COUNT(IF(M$5:M$104=$G240,M$5:M$104,"-"))=0,"-",COUNT(IF(M$5:M$104=$G240,M$5:M$104,"-")))</f>
        <v>24</v>
      </c>
      <c r="N240" s="146">
        <f t="array" ref="N240">IF(COUNT(IF(N$5:N$104=$G240,N$5:N$104,"-"))=0,"-",COUNT(IF(N$5:N$104=$G240,N$5:N$104,"-")))</f>
        <v>21</v>
      </c>
      <c r="O240" s="146">
        <f t="array" ref="O240">IF(COUNT(IF(O$5:O$104=$G240,O$5:O$104,"-"))=0,"-",COUNT(IF(O$5:O$104=$G240,O$5:O$104,"-")))</f>
        <v>24</v>
      </c>
      <c r="P240" s="229">
        <f t="array" ref="P240">IF(COUNT(IF(H$5:O$104=$G240,H$5:O$104,"-"))=0,"-",COUNT(IF(H$5:O$104=$G240,H$5:O$104)))</f>
        <v>182</v>
      </c>
      <c r="Q240" s="181"/>
      <c r="R240" s="138"/>
      <c r="S240" s="138"/>
      <c r="T240" s="138"/>
      <c r="U240" s="138"/>
      <c r="V240" s="138"/>
      <c r="W240" s="13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D240" s="11"/>
      <c r="BE240" s="11"/>
      <c r="BF240" s="11"/>
      <c r="BG240" s="11"/>
      <c r="BH240" s="11"/>
      <c r="BI240" s="11"/>
      <c r="BJ240" s="11"/>
      <c r="BK240" s="11"/>
      <c r="BL240" s="11"/>
      <c r="BM240" s="11"/>
      <c r="BN240" s="11"/>
      <c r="BO240" s="11"/>
      <c r="BP240" s="11"/>
      <c r="BQ240" s="11"/>
      <c r="BR240" s="11"/>
      <c r="BS240" s="11"/>
    </row>
    <row r="241" spans="1:71" ht="12.75" customHeight="1">
      <c r="A241" s="18"/>
      <c r="B241" s="18"/>
      <c r="C241" s="89"/>
      <c r="E241" s="133"/>
      <c r="F241" s="133"/>
      <c r="G241" s="150">
        <f t="shared" si="63"/>
        <v>7</v>
      </c>
      <c r="H241" s="146">
        <f t="array" ref="H241">IF(COUNT(IF(H$5:H$104=$G241,H$5:H$104,"-"))=0,"-",COUNT(IF(H$5:H$104=$G241,H$5:H$104,"-")))</f>
        <v>13</v>
      </c>
      <c r="I241" s="146">
        <f t="array" ref="I241">IF(COUNT(IF(I$5:I$104=$G241,I$5:I$104,"-"))=0,"-",COUNT(IF(I$5:I$104=$G241,I$5:I$104,"-")))</f>
        <v>18</v>
      </c>
      <c r="J241" s="146">
        <f t="array" ref="J241">IF(COUNT(IF(J$5:J$104=$G241,J$5:J$104,"-"))=0,"-",COUNT(IF(J$5:J$104=$G241,J$5:J$104,"-")))</f>
        <v>13</v>
      </c>
      <c r="K241" s="146">
        <f t="array" ref="K241">IF(COUNT(IF(K$5:K$104=$G241,K$5:K$104,"-"))=0,"-",COUNT(IF(K$5:K$104=$G241,K$5:K$104,"-")))</f>
        <v>18</v>
      </c>
      <c r="L241" s="146">
        <f t="array" ref="L241">IF(COUNT(IF(L$5:L$104=$G241,L$5:L$104,"-"))=0,"-",COUNT(IF(L$5:L$104=$G241,L$5:L$104,"-")))</f>
        <v>17</v>
      </c>
      <c r="M241" s="146">
        <f t="array" ref="M241">IF(COUNT(IF(M$5:M$104=$G241,M$5:M$104,"-"))=0,"-",COUNT(IF(M$5:M$104=$G241,M$5:M$104,"-")))</f>
        <v>17</v>
      </c>
      <c r="N241" s="146">
        <f t="array" ref="N241">IF(COUNT(IF(N$5:N$104=$G241,N$5:N$104,"-"))=0,"-",COUNT(IF(N$5:N$104=$G241,N$5:N$104,"-")))</f>
        <v>14</v>
      </c>
      <c r="O241" s="146">
        <f t="array" ref="O241">IF(COUNT(IF(O$5:O$104=$G241,O$5:O$104,"-"))=0,"-",COUNT(IF(O$5:O$104=$G241,O$5:O$104,"-")))</f>
        <v>16</v>
      </c>
      <c r="P241" s="229">
        <f t="array" ref="P241">IF(COUNT(IF(H$5:O$104=$G241,H$5:O$104,"-"))=0,"-",COUNT(IF(H$5:O$104=$G241,H$5:O$104)))</f>
        <v>126</v>
      </c>
      <c r="Q241" s="181"/>
      <c r="R241" s="138"/>
      <c r="S241" s="138"/>
      <c r="T241" s="138"/>
      <c r="U241" s="138"/>
      <c r="V241" s="138"/>
      <c r="W241" s="13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D241" s="11"/>
      <c r="BE241" s="11"/>
      <c r="BF241" s="11"/>
      <c r="BG241" s="11"/>
      <c r="BH241" s="11"/>
      <c r="BI241" s="11"/>
      <c r="BJ241" s="11"/>
      <c r="BK241" s="11"/>
      <c r="BL241" s="11"/>
      <c r="BM241" s="11"/>
      <c r="BN241" s="11"/>
      <c r="BO241" s="11"/>
      <c r="BP241" s="11"/>
      <c r="BQ241" s="11"/>
      <c r="BR241" s="11"/>
      <c r="BS241" s="11"/>
    </row>
    <row r="242" spans="1:71" ht="12.75" customHeight="1">
      <c r="A242" s="18"/>
      <c r="B242" s="18"/>
      <c r="C242" s="89"/>
      <c r="E242" s="133"/>
      <c r="F242" s="133"/>
      <c r="G242" s="150">
        <f t="shared" si="63"/>
        <v>8</v>
      </c>
      <c r="H242" s="146">
        <f t="array" ref="H242">IF(COUNT(IF(H$5:H$104=$G242,H$5:H$104,"-"))=0,"-",COUNT(IF(H$5:H$104=$G242,H$5:H$104,"-")))</f>
        <v>12</v>
      </c>
      <c r="I242" s="146">
        <f t="array" ref="I242">IF(COUNT(IF(I$5:I$104=$G242,I$5:I$104,"-"))=0,"-",COUNT(IF(I$5:I$104=$G242,I$5:I$104,"-")))</f>
        <v>11</v>
      </c>
      <c r="J242" s="146">
        <f t="array" ref="J242">IF(COUNT(IF(J$5:J$104=$G242,J$5:J$104,"-"))=0,"-",COUNT(IF(J$5:J$104=$G242,J$5:J$104,"-")))</f>
        <v>13</v>
      </c>
      <c r="K242" s="146">
        <f t="array" ref="K242">IF(COUNT(IF(K$5:K$104=$G242,K$5:K$104,"-"))=0,"-",COUNT(IF(K$5:K$104=$G242,K$5:K$104,"-")))</f>
        <v>17</v>
      </c>
      <c r="L242" s="146">
        <f t="array" ref="L242">IF(COUNT(IF(L$5:L$104=$G242,L$5:L$104,"-"))=0,"-",COUNT(IF(L$5:L$104=$G242,L$5:L$104,"-")))</f>
        <v>15</v>
      </c>
      <c r="M242" s="146">
        <f t="array" ref="M242">IF(COUNT(IF(M$5:M$104=$G242,M$5:M$104,"-"))=0,"-",COUNT(IF(M$5:M$104=$G242,M$5:M$104,"-")))</f>
        <v>11</v>
      </c>
      <c r="N242" s="146">
        <f t="array" ref="N242">IF(COUNT(IF(N$5:N$104=$G242,N$5:N$104,"-"))=0,"-",COUNT(IF(N$5:N$104=$G242,N$5:N$104,"-")))</f>
        <v>15</v>
      </c>
      <c r="O242" s="146">
        <f t="array" ref="O242">IF(COUNT(IF(O$5:O$104=$G242,O$5:O$104,"-"))=0,"-",COUNT(IF(O$5:O$104=$G242,O$5:O$104,"-")))</f>
        <v>16</v>
      </c>
      <c r="P242" s="229">
        <f t="array" ref="P242">IF(COUNT(IF(H$5:O$104=$G242,H$5:O$104,"-"))=0,"-",COUNT(IF(H$5:O$104=$G242,H$5:O$104)))</f>
        <v>110</v>
      </c>
      <c r="Q242" s="181"/>
      <c r="R242" s="138"/>
      <c r="S242" s="138"/>
      <c r="T242" s="138"/>
      <c r="U242" s="138"/>
      <c r="V242" s="138"/>
      <c r="W242" s="13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D242" s="11"/>
      <c r="BE242" s="11"/>
      <c r="BF242" s="11"/>
      <c r="BG242" s="11"/>
      <c r="BH242" s="11"/>
      <c r="BI242" s="11"/>
      <c r="BJ242" s="11"/>
      <c r="BK242" s="11"/>
      <c r="BL242" s="11"/>
      <c r="BM242" s="11"/>
      <c r="BN242" s="11"/>
      <c r="BO242" s="11"/>
      <c r="BP242" s="11"/>
      <c r="BQ242" s="11"/>
      <c r="BR242" s="11"/>
      <c r="BS242" s="11"/>
    </row>
    <row r="243" spans="1:71" ht="12.75" customHeight="1">
      <c r="A243" s="18"/>
      <c r="B243" s="18"/>
      <c r="C243" s="89"/>
      <c r="E243" s="133"/>
      <c r="F243" s="133"/>
      <c r="G243" s="150">
        <f t="shared" si="63"/>
        <v>9</v>
      </c>
      <c r="H243" s="146">
        <f t="array" ref="H243">IF(COUNT(IF(H$5:H$104=$G243,H$5:H$104,"-"))=0,"-",COUNT(IF(H$5:H$104=$G243,H$5:H$104,"-")))</f>
        <v>13</v>
      </c>
      <c r="I243" s="146">
        <f t="array" ref="I243">IF(COUNT(IF(I$5:I$104=$G243,I$5:I$104,"-"))=0,"-",COUNT(IF(I$5:I$104=$G243,I$5:I$104,"-")))</f>
        <v>15</v>
      </c>
      <c r="J243" s="146">
        <f t="array" ref="J243">IF(COUNT(IF(J$5:J$104=$G243,J$5:J$104,"-"))=0,"-",COUNT(IF(J$5:J$104=$G243,J$5:J$104,"-")))</f>
        <v>12</v>
      </c>
      <c r="K243" s="146">
        <f t="array" ref="K243">IF(COUNT(IF(K$5:K$104=$G243,K$5:K$104,"-"))=0,"-",COUNT(IF(K$5:K$104=$G243,K$5:K$104,"-")))</f>
        <v>10</v>
      </c>
      <c r="L243" s="146">
        <f t="array" ref="L243">IF(COUNT(IF(L$5:L$104=$G243,L$5:L$104,"-"))=0,"-",COUNT(IF(L$5:L$104=$G243,L$5:L$104,"-")))</f>
        <v>8</v>
      </c>
      <c r="M243" s="146">
        <f t="array" ref="M243">IF(COUNT(IF(M$5:M$104=$G243,M$5:M$104,"-"))=0,"-",COUNT(IF(M$5:M$104=$G243,M$5:M$104,"-")))</f>
        <v>13</v>
      </c>
      <c r="N243" s="146">
        <f t="array" ref="N243">IF(COUNT(IF(N$5:N$104=$G243,N$5:N$104,"-"))=0,"-",COUNT(IF(N$5:N$104=$G243,N$5:N$104,"-")))</f>
        <v>10</v>
      </c>
      <c r="O243" s="146">
        <f t="array" ref="O243">IF(COUNT(IF(O$5:O$104=$G243,O$5:O$104,"-"))=0,"-",COUNT(IF(O$5:O$104=$G243,O$5:O$104,"-")))</f>
        <v>14</v>
      </c>
      <c r="P243" s="229">
        <f t="array" ref="P243">IF(COUNT(IF(H$5:O$104=$G243,H$5:O$104,"-"))=0,"-",COUNT(IF(H$5:O$104=$G243,H$5:O$104)))</f>
        <v>95</v>
      </c>
      <c r="Q243" s="181"/>
      <c r="R243" s="138"/>
      <c r="S243" s="138"/>
      <c r="T243" s="138"/>
      <c r="U243" s="138"/>
      <c r="V243" s="138"/>
      <c r="W243" s="13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D243" s="11"/>
      <c r="BE243" s="11"/>
      <c r="BF243" s="11"/>
      <c r="BG243" s="11"/>
      <c r="BH243" s="11"/>
      <c r="BI243" s="11"/>
      <c r="BJ243" s="11"/>
      <c r="BK243" s="11"/>
      <c r="BL243" s="11"/>
      <c r="BM243" s="11"/>
      <c r="BN243" s="11"/>
      <c r="BO243" s="11"/>
      <c r="BP243" s="11"/>
      <c r="BQ243" s="11"/>
      <c r="BR243" s="11"/>
      <c r="BS243" s="11"/>
    </row>
    <row r="244" spans="1:71" ht="12.75" customHeight="1">
      <c r="A244" s="18"/>
      <c r="B244" s="18"/>
      <c r="C244" s="89"/>
      <c r="E244" s="133"/>
      <c r="F244" s="133"/>
      <c r="G244" s="150">
        <f t="shared" si="63"/>
        <v>10</v>
      </c>
      <c r="H244" s="146">
        <f t="array" ref="H244">IF(COUNT(IF(H$5:H$104=$G244,H$5:H$104,"-"))=0,"-",COUNT(IF(H$5:H$104=$G244,H$5:H$104,"-")))</f>
        <v>6</v>
      </c>
      <c r="I244" s="146">
        <f t="array" ref="I244">IF(COUNT(IF(I$5:I$104=$G244,I$5:I$104,"-"))=0,"-",COUNT(IF(I$5:I$104=$G244,I$5:I$104,"-")))</f>
        <v>3</v>
      </c>
      <c r="J244" s="146">
        <f t="array" ref="J244">IF(COUNT(IF(J$5:J$104=$G244,J$5:J$104,"-"))=0,"-",COUNT(IF(J$5:J$104=$G244,J$5:J$104,"-")))</f>
        <v>9</v>
      </c>
      <c r="K244" s="146">
        <f t="array" ref="K244">IF(COUNT(IF(K$5:K$104=$G244,K$5:K$104,"-"))=0,"-",COUNT(IF(K$5:K$104=$G244,K$5:K$104,"-")))</f>
        <v>7</v>
      </c>
      <c r="L244" s="146">
        <f t="array" ref="L244">IF(COUNT(IF(L$5:L$104=$G244,L$5:L$104,"-"))=0,"-",COUNT(IF(L$5:L$104=$G244,L$5:L$104,"-")))</f>
        <v>7</v>
      </c>
      <c r="M244" s="146">
        <f t="array" ref="M244">IF(COUNT(IF(M$5:M$104=$G244,M$5:M$104,"-"))=0,"-",COUNT(IF(M$5:M$104=$G244,M$5:M$104,"-")))</f>
        <v>7</v>
      </c>
      <c r="N244" s="146">
        <f t="array" ref="N244">IF(COUNT(IF(N$5:N$104=$G244,N$5:N$104,"-"))=0,"-",COUNT(IF(N$5:N$104=$G244,N$5:N$104,"-")))</f>
        <v>6</v>
      </c>
      <c r="O244" s="146">
        <f t="array" ref="O244">IF(COUNT(IF(O$5:O$104=$G244,O$5:O$104,"-"))=0,"-",COUNT(IF(O$5:O$104=$G244,O$5:O$104,"-")))</f>
        <v>4</v>
      </c>
      <c r="P244" s="229">
        <f t="array" ref="P244">IF(COUNT(IF(H$5:O$104=$G244,H$5:O$104,"-"))=0,"-",COUNT(IF(H$5:O$104=$G244,H$5:O$104)))</f>
        <v>49</v>
      </c>
      <c r="Q244" s="181"/>
      <c r="R244" s="138"/>
      <c r="S244" s="138"/>
      <c r="T244" s="138"/>
      <c r="U244" s="138"/>
      <c r="V244" s="138"/>
      <c r="W244" s="13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D244" s="11"/>
      <c r="BE244" s="11"/>
      <c r="BF244" s="11"/>
      <c r="BG244" s="11"/>
      <c r="BH244" s="11"/>
      <c r="BI244" s="11"/>
      <c r="BJ244" s="11"/>
      <c r="BK244" s="11"/>
      <c r="BL244" s="11"/>
      <c r="BM244" s="11"/>
      <c r="BN244" s="11"/>
      <c r="BO244" s="11"/>
      <c r="BP244" s="11"/>
      <c r="BQ244" s="11"/>
      <c r="BR244" s="11"/>
      <c r="BS244" s="11"/>
    </row>
    <row r="245" spans="1:71" ht="12.75" customHeight="1">
      <c r="A245" s="18"/>
      <c r="B245" s="18"/>
      <c r="C245" s="89"/>
      <c r="E245" s="133"/>
      <c r="F245" s="133"/>
      <c r="G245" s="150">
        <f t="shared" si="63"/>
        <v>11</v>
      </c>
      <c r="H245" s="146">
        <f t="array" ref="H245">IF(COUNT(IF(H$5:H$104=$G245,H$5:H$104,"-"))=0,"-",COUNT(IF(H$5:H$104=$G245,H$5:H$104,"-")))</f>
        <v>4</v>
      </c>
      <c r="I245" s="146">
        <f t="array" ref="I245">IF(COUNT(IF(I$5:I$104=$G245,I$5:I$104,"-"))=0,"-",COUNT(IF(I$5:I$104=$G245,I$5:I$104,"-")))</f>
        <v>6</v>
      </c>
      <c r="J245" s="146">
        <f t="array" ref="J245">IF(COUNT(IF(J$5:J$104=$G245,J$5:J$104,"-"))=0,"-",COUNT(IF(J$5:J$104=$G245,J$5:J$104,"-")))</f>
        <v>4</v>
      </c>
      <c r="K245" s="146">
        <f t="array" ref="K245">IF(COUNT(IF(K$5:K$104=$G245,K$5:K$104,"-"))=0,"-",COUNT(IF(K$5:K$104=$G245,K$5:K$104,"-")))</f>
        <v>1</v>
      </c>
      <c r="L245" s="146">
        <f t="array" ref="L245">IF(COUNT(IF(L$5:L$104=$G245,L$5:L$104,"-"))=0,"-",COUNT(IF(L$5:L$104=$G245,L$5:L$104,"-")))</f>
        <v>4</v>
      </c>
      <c r="M245" s="146">
        <f t="array" ref="M245">IF(COUNT(IF(M$5:M$104=$G245,M$5:M$104,"-"))=0,"-",COUNT(IF(M$5:M$104=$G245,M$5:M$104,"-")))</f>
        <v>6</v>
      </c>
      <c r="N245" s="146">
        <f t="array" ref="N245">IF(COUNT(IF(N$5:N$104=$G245,N$5:N$104,"-"))=0,"-",COUNT(IF(N$5:N$104=$G245,N$5:N$104,"-")))</f>
        <v>8</v>
      </c>
      <c r="O245" s="146">
        <f t="array" ref="O245">IF(COUNT(IF(O$5:O$104=$G245,O$5:O$104,"-"))=0,"-",COUNT(IF(O$5:O$104=$G245,O$5:O$104,"-")))</f>
        <v>4</v>
      </c>
      <c r="P245" s="229">
        <f t="array" ref="P245">IF(COUNT(IF(H$5:O$104=$G245,H$5:O$104,"-"))=0,"-",COUNT(IF(H$5:O$104=$G245,H$5:O$104)))</f>
        <v>37</v>
      </c>
      <c r="Q245" s="181"/>
      <c r="R245" s="138"/>
      <c r="S245" s="138"/>
      <c r="T245" s="138"/>
      <c r="U245" s="138"/>
      <c r="V245" s="138"/>
      <c r="W245" s="13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D245" s="11"/>
      <c r="BE245" s="11"/>
      <c r="BF245" s="11"/>
      <c r="BG245" s="11"/>
      <c r="BH245" s="11"/>
      <c r="BI245" s="11"/>
      <c r="BJ245" s="11"/>
      <c r="BK245" s="11"/>
      <c r="BL245" s="11"/>
      <c r="BM245" s="11"/>
      <c r="BN245" s="11"/>
      <c r="BO245" s="11"/>
      <c r="BP245" s="11"/>
      <c r="BQ245" s="11"/>
      <c r="BR245" s="11"/>
      <c r="BS245" s="11"/>
    </row>
    <row r="246" spans="1:71" ht="12.75" customHeight="1">
      <c r="A246" s="18"/>
      <c r="B246" s="18"/>
      <c r="C246" s="89"/>
      <c r="E246" s="133"/>
      <c r="F246" s="133"/>
      <c r="G246" s="150">
        <f t="shared" si="63"/>
        <v>12</v>
      </c>
      <c r="H246" s="146">
        <f t="array" ref="H246">IF(COUNT(IF(H$5:H$104=$G246,H$5:H$104,"-"))=0,"-",COUNT(IF(H$5:H$104=$G246,H$5:H$104,"-")))</f>
        <v>2</v>
      </c>
      <c r="I246" s="146">
        <f t="array" ref="I246">IF(COUNT(IF(I$5:I$104=$G246,I$5:I$104,"-"))=0,"-",COUNT(IF(I$5:I$104=$G246,I$5:I$104,"-")))</f>
        <v>1</v>
      </c>
      <c r="J246" s="146">
        <f t="array" ref="J246">IF(COUNT(IF(J$5:J$104=$G246,J$5:J$104,"-"))=0,"-",COUNT(IF(J$5:J$104=$G246,J$5:J$104,"-")))</f>
        <v>3</v>
      </c>
      <c r="K246" s="146">
        <f t="array" ref="K246">IF(COUNT(IF(K$5:K$104=$G246,K$5:K$104,"-"))=0,"-",COUNT(IF(K$5:K$104=$G246,K$5:K$104,"-")))</f>
        <v>1</v>
      </c>
      <c r="L246" s="146">
        <f t="array" ref="L246">IF(COUNT(IF(L$5:L$104=$G246,L$5:L$104,"-"))=0,"-",COUNT(IF(L$5:L$104=$G246,L$5:L$104,"-")))</f>
        <v>3</v>
      </c>
      <c r="M246" s="146">
        <f t="array" ref="M246">IF(COUNT(IF(M$5:M$104=$G246,M$5:M$104,"-"))=0,"-",COUNT(IF(M$5:M$104=$G246,M$5:M$104,"-")))</f>
        <v>1</v>
      </c>
      <c r="N246" s="146">
        <f t="array" ref="N246">IF(COUNT(IF(N$5:N$104=$G246,N$5:N$104,"-"))=0,"-",COUNT(IF(N$5:N$104=$G246,N$5:N$104,"-")))</f>
        <v>1</v>
      </c>
      <c r="O246" s="146" t="str">
        <f t="array" ref="O246">IF(COUNT(IF(O$5:O$104=$G246,O$5:O$104,"-"))=0,"-",COUNT(IF(O$5:O$104=$G246,O$5:O$104,"-")))</f>
        <v>-</v>
      </c>
      <c r="P246" s="229">
        <f t="array" ref="P246">IF(COUNT(IF(H$5:O$104=$G246,H$5:O$104,"-"))=0,"-",COUNT(IF(H$5:O$104=$G246,H$5:O$104)))</f>
        <v>12</v>
      </c>
      <c r="Q246" s="181"/>
      <c r="R246" s="138"/>
      <c r="S246" s="138"/>
      <c r="T246" s="138"/>
      <c r="U246" s="138"/>
      <c r="V246" s="138"/>
      <c r="W246" s="13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D246" s="11"/>
      <c r="BE246" s="11"/>
      <c r="BF246" s="11"/>
      <c r="BG246" s="11"/>
      <c r="BH246" s="11"/>
      <c r="BI246" s="11"/>
      <c r="BJ246" s="11"/>
      <c r="BK246" s="11"/>
      <c r="BL246" s="11"/>
      <c r="BM246" s="11"/>
      <c r="BN246" s="11"/>
      <c r="BO246" s="11"/>
      <c r="BP246" s="11"/>
      <c r="BQ246" s="11"/>
      <c r="BR246" s="11"/>
      <c r="BS246" s="11"/>
    </row>
    <row r="247" spans="1:71" ht="12.75" customHeight="1">
      <c r="A247" s="18"/>
      <c r="B247" s="18"/>
      <c r="C247" s="89"/>
      <c r="E247" s="133"/>
      <c r="F247" s="133"/>
      <c r="G247" s="150">
        <f t="shared" si="63"/>
        <v>13</v>
      </c>
      <c r="H247" s="146" t="str">
        <f t="array" ref="H247">IF(COUNT(IF(H$5:H$104=$G247,H$5:H$104,"-"))=0,"-",COUNT(IF(H$5:H$104=$G247,H$5:H$104,"-")))</f>
        <v>-</v>
      </c>
      <c r="I247" s="146" t="str">
        <f t="array" ref="I247">IF(COUNT(IF(I$5:I$104=$G247,I$5:I$104,"-"))=0,"-",COUNT(IF(I$5:I$104=$G247,I$5:I$104,"-")))</f>
        <v>-</v>
      </c>
      <c r="J247" s="146" t="str">
        <f t="array" ref="J247">IF(COUNT(IF(J$5:J$104=$G247,J$5:J$104,"-"))=0,"-",COUNT(IF(J$5:J$104=$G247,J$5:J$104,"-")))</f>
        <v>-</v>
      </c>
      <c r="K247" s="146">
        <f t="array" ref="K247">IF(COUNT(IF(K$5:K$104=$G247,K$5:K$104,"-"))=0,"-",COUNT(IF(K$5:K$104=$G247,K$5:K$104,"-")))</f>
        <v>1</v>
      </c>
      <c r="L247" s="146" t="str">
        <f t="array" ref="L247">IF(COUNT(IF(L$5:L$104=$G247,L$5:L$104,"-"))=0,"-",COUNT(IF(L$5:L$104=$G247,L$5:L$104,"-")))</f>
        <v>-</v>
      </c>
      <c r="M247" s="146" t="str">
        <f t="array" ref="M247">IF(COUNT(IF(M$5:M$104=$G247,M$5:M$104,"-"))=0,"-",COUNT(IF(M$5:M$104=$G247,M$5:M$104,"-")))</f>
        <v>-</v>
      </c>
      <c r="N247" s="146" t="str">
        <f t="array" ref="N247">IF(COUNT(IF(N$5:N$104=$G247,N$5:N$104,"-"))=0,"-",COUNT(IF(N$5:N$104=$G247,N$5:N$104,"-")))</f>
        <v>-</v>
      </c>
      <c r="O247" s="146">
        <f t="array" ref="O247">IF(COUNT(IF(O$5:O$104=$G247,O$5:O$104,"-"))=0,"-",COUNT(IF(O$5:O$104=$G247,O$5:O$104,"-")))</f>
        <v>2</v>
      </c>
      <c r="P247" s="229">
        <f t="array" ref="P247">IF(COUNT(IF(H$5:O$104=$G247,H$5:O$104,"-"))=0,"-",COUNT(IF(H$5:O$104=$G247,H$5:O$104)))</f>
        <v>3</v>
      </c>
      <c r="Q247" s="181"/>
      <c r="R247" s="138"/>
      <c r="S247" s="138"/>
      <c r="T247" s="138"/>
      <c r="U247" s="138"/>
      <c r="V247" s="138"/>
      <c r="W247" s="13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D247" s="11"/>
      <c r="BE247" s="11"/>
      <c r="BF247" s="11"/>
      <c r="BG247" s="11"/>
      <c r="BH247" s="11"/>
      <c r="BI247" s="11"/>
      <c r="BJ247" s="11"/>
      <c r="BK247" s="11"/>
      <c r="BL247" s="11"/>
      <c r="BM247" s="11"/>
      <c r="BN247" s="11"/>
      <c r="BO247" s="11"/>
      <c r="BP247" s="11"/>
      <c r="BQ247" s="11"/>
      <c r="BR247" s="11"/>
      <c r="BS247" s="11"/>
    </row>
    <row r="248" spans="1:71" ht="12.75" customHeight="1">
      <c r="A248" s="18"/>
      <c r="B248" s="18"/>
      <c r="C248" s="89"/>
      <c r="E248" s="133"/>
      <c r="F248" s="133"/>
      <c r="G248" s="150">
        <f t="shared" si="63"/>
        <v>14</v>
      </c>
      <c r="H248" s="146">
        <f t="array" ref="H248">IF(COUNT(IF(H$5:H$104=$G248,H$5:H$104,"-"))=0,"-",COUNT(IF(H$5:H$104=$G248,H$5:H$104,"-")))</f>
        <v>1</v>
      </c>
      <c r="I248" s="146">
        <f t="array" ref="I248">IF(COUNT(IF(I$5:I$104=$G248,I$5:I$104,"-"))=0,"-",COUNT(IF(I$5:I$104=$G248,I$5:I$104,"-")))</f>
        <v>1</v>
      </c>
      <c r="J248" s="146">
        <f t="array" ref="J248">IF(COUNT(IF(J$5:J$104=$G248,J$5:J$104,"-"))=0,"-",COUNT(IF(J$5:J$104=$G248,J$5:J$104,"-")))</f>
        <v>1</v>
      </c>
      <c r="K248" s="146" t="str">
        <f t="array" ref="K248">IF(COUNT(IF(K$5:K$104=$G248,K$5:K$104,"-"))=0,"-",COUNT(IF(K$5:K$104=$G248,K$5:K$104,"-")))</f>
        <v>-</v>
      </c>
      <c r="L248" s="146">
        <f t="array" ref="L248">IF(COUNT(IF(L$5:L$104=$G248,L$5:L$104,"-"))=0,"-",COUNT(IF(L$5:L$104=$G248,L$5:L$104,"-")))</f>
        <v>1</v>
      </c>
      <c r="M248" s="146">
        <f t="array" ref="M248">IF(COUNT(IF(M$5:M$104=$G248,M$5:M$104,"-"))=0,"-",COUNT(IF(M$5:M$104=$G248,M$5:M$104,"-")))</f>
        <v>1</v>
      </c>
      <c r="N248" s="146">
        <f t="array" ref="N248">IF(COUNT(IF(N$5:N$104=$G248,N$5:N$104,"-"))=0,"-",COUNT(IF(N$5:N$104=$G248,N$5:N$104,"-")))</f>
        <v>2</v>
      </c>
      <c r="O248" s="146" t="str">
        <f t="array" ref="O248">IF(COUNT(IF(O$5:O$104=$G248,O$5:O$104,"-"))=0,"-",COUNT(IF(O$5:O$104=$G248,O$5:O$104,"-")))</f>
        <v>-</v>
      </c>
      <c r="P248" s="229">
        <f t="array" ref="P248">IF(COUNT(IF(H$5:O$104=$G248,H$5:O$104,"-"))=0,"-",COUNT(IF(H$5:O$104=$G248,H$5:O$104)))</f>
        <v>7</v>
      </c>
      <c r="Q248" s="181"/>
      <c r="R248" s="138"/>
      <c r="S248" s="138"/>
      <c r="T248" s="138"/>
      <c r="U248" s="138"/>
      <c r="V248" s="138"/>
      <c r="W248" s="13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D248" s="11"/>
      <c r="BE248" s="11"/>
      <c r="BF248" s="11"/>
      <c r="BG248" s="11"/>
      <c r="BH248" s="11"/>
      <c r="BI248" s="11"/>
      <c r="BJ248" s="11"/>
      <c r="BK248" s="11"/>
      <c r="BL248" s="11"/>
      <c r="BM248" s="11"/>
      <c r="BN248" s="11"/>
      <c r="BO248" s="11"/>
      <c r="BP248" s="11"/>
      <c r="BQ248" s="11"/>
      <c r="BR248" s="11"/>
      <c r="BS248" s="11"/>
    </row>
    <row r="249" spans="1:71" ht="12.75" customHeight="1">
      <c r="A249" s="18"/>
      <c r="B249" s="18"/>
      <c r="C249" s="89"/>
      <c r="E249" s="133"/>
      <c r="F249" s="133"/>
      <c r="G249" s="150">
        <f t="shared" si="63"/>
        <v>15</v>
      </c>
      <c r="H249" s="146" t="str">
        <f t="array" ref="H249">IF(COUNT(IF(H$5:H$104=$G249,H$5:H$104,"-"))=0,"-",COUNT(IF(H$5:H$104=$G249,H$5:H$104,"-")))</f>
        <v>-</v>
      </c>
      <c r="I249" s="146" t="str">
        <f t="array" ref="I249">IF(COUNT(IF(I$5:I$104=$G249,I$5:I$104,"-"))=0,"-",COUNT(IF(I$5:I$104=$G249,I$5:I$104,"-")))</f>
        <v>-</v>
      </c>
      <c r="J249" s="146" t="str">
        <f t="array" ref="J249">IF(COUNT(IF(J$5:J$104=$G249,J$5:J$104,"-"))=0,"-",COUNT(IF(J$5:J$104=$G249,J$5:J$104,"-")))</f>
        <v>-</v>
      </c>
      <c r="K249" s="146">
        <f t="array" ref="K249">IF(COUNT(IF(K$5:K$104=$G249,K$5:K$104,"-"))=0,"-",COUNT(IF(K$5:K$104=$G249,K$5:K$104,"-")))</f>
        <v>1</v>
      </c>
      <c r="L249" s="146" t="str">
        <f t="array" ref="L249">IF(COUNT(IF(L$5:L$104=$G249,L$5:L$104,"-"))=0,"-",COUNT(IF(L$5:L$104=$G249,L$5:L$104,"-")))</f>
        <v>-</v>
      </c>
      <c r="M249" s="146" t="str">
        <f t="array" ref="M249">IF(COUNT(IF(M$5:M$104=$G249,M$5:M$104,"-"))=0,"-",COUNT(IF(M$5:M$104=$G249,M$5:M$104,"-")))</f>
        <v>-</v>
      </c>
      <c r="N249" s="146" t="str">
        <f t="array" ref="N249">IF(COUNT(IF(N$5:N$104=$G249,N$5:N$104,"-"))=0,"-",COUNT(IF(N$5:N$104=$G249,N$5:N$104,"-")))</f>
        <v>-</v>
      </c>
      <c r="O249" s="146" t="str">
        <f t="array" ref="O249">IF(COUNT(IF(O$5:O$104=$G249,O$5:O$104,"-"))=0,"-",COUNT(IF(O$5:O$104=$G249,O$5:O$104,"-")))</f>
        <v>-</v>
      </c>
      <c r="P249" s="229">
        <f t="array" ref="P249">IF(COUNT(IF(H$5:O$104=$G249,H$5:O$104,"-"))=0,"-",COUNT(IF(H$5:O$104=$G249,H$5:O$104)))</f>
        <v>1</v>
      </c>
      <c r="Q249" s="181"/>
      <c r="R249" s="138"/>
      <c r="S249" s="138"/>
      <c r="T249" s="138"/>
      <c r="U249" s="138"/>
      <c r="V249" s="138"/>
      <c r="W249" s="13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D249" s="11"/>
      <c r="BE249" s="11"/>
      <c r="BF249" s="11"/>
      <c r="BG249" s="11"/>
      <c r="BH249" s="11"/>
      <c r="BI249" s="11"/>
      <c r="BJ249" s="11"/>
      <c r="BK249" s="11"/>
      <c r="BL249" s="11"/>
      <c r="BM249" s="11"/>
      <c r="BN249" s="11"/>
      <c r="BO249" s="11"/>
      <c r="BP249" s="11"/>
      <c r="BQ249" s="11"/>
      <c r="BR249" s="11"/>
      <c r="BS249" s="11"/>
    </row>
    <row r="250" spans="1:71" ht="12.75" customHeight="1">
      <c r="A250" s="18"/>
      <c r="B250" s="18"/>
      <c r="C250" s="89"/>
      <c r="E250" s="133"/>
      <c r="F250" s="133"/>
      <c r="G250" s="150">
        <f t="shared" si="63"/>
        <v>16</v>
      </c>
      <c r="H250" s="146" t="str">
        <f t="array" ref="H250">IF(COUNT(IF(H$5:H$104=$G250,H$5:H$104,"-"))=0,"-",COUNT(IF(H$5:H$104=$G250,H$5:H$104,"-")))</f>
        <v>-</v>
      </c>
      <c r="I250" s="146">
        <f t="array" ref="I250">IF(COUNT(IF(I$5:I$104=$G250,I$5:I$104,"-"))=0,"-",COUNT(IF(I$5:I$104=$G250,I$5:I$104,"-")))</f>
        <v>1</v>
      </c>
      <c r="J250" s="146">
        <f t="array" ref="J250">IF(COUNT(IF(J$5:J$104=$G250,J$5:J$104,"-"))=0,"-",COUNT(IF(J$5:J$104=$G250,J$5:J$104,"-")))</f>
        <v>1</v>
      </c>
      <c r="K250" s="146" t="str">
        <f t="array" ref="K250">IF(COUNT(IF(K$5:K$104=$G250,K$5:K$104,"-"))=0,"-",COUNT(IF(K$5:K$104=$G250,K$5:K$104,"-")))</f>
        <v>-</v>
      </c>
      <c r="L250" s="146" t="str">
        <f t="array" ref="L250">IF(COUNT(IF(L$5:L$104=$G250,L$5:L$104,"-"))=0,"-",COUNT(IF(L$5:L$104=$G250,L$5:L$104,"-")))</f>
        <v>-</v>
      </c>
      <c r="M250" s="146" t="str">
        <f t="array" ref="M250">IF(COUNT(IF(M$5:M$104=$G250,M$5:M$104,"-"))=0,"-",COUNT(IF(M$5:M$104=$G250,M$5:M$104,"-")))</f>
        <v>-</v>
      </c>
      <c r="N250" s="146" t="str">
        <f t="array" ref="N250">IF(COUNT(IF(N$5:N$104=$G250,N$5:N$104,"-"))=0,"-",COUNT(IF(N$5:N$104=$G250,N$5:N$104,"-")))</f>
        <v>-</v>
      </c>
      <c r="O250" s="146" t="str">
        <f t="array" ref="O250">IF(COUNT(IF(O$5:O$104=$G250,O$5:O$104,"-"))=0,"-",COUNT(IF(O$5:O$104=$G250,O$5:O$104,"-")))</f>
        <v>-</v>
      </c>
      <c r="P250" s="229">
        <f t="array" ref="P250">IF(COUNT(IF(H$5:O$104=$G250,H$5:O$104,"-"))=0,"-",COUNT(IF(H$5:O$104=$G250,H$5:O$104)))</f>
        <v>2</v>
      </c>
      <c r="Q250" s="181"/>
      <c r="R250" s="138"/>
      <c r="S250" s="138"/>
      <c r="T250" s="138"/>
      <c r="U250" s="138"/>
      <c r="V250" s="138"/>
      <c r="W250" s="13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D250" s="11"/>
      <c r="BE250" s="11"/>
      <c r="BF250" s="11"/>
      <c r="BG250" s="11"/>
      <c r="BH250" s="11"/>
      <c r="BI250" s="11"/>
      <c r="BJ250" s="11"/>
      <c r="BK250" s="11"/>
      <c r="BL250" s="11"/>
      <c r="BM250" s="11"/>
      <c r="BN250" s="11"/>
      <c r="BO250" s="11"/>
      <c r="BP250" s="11"/>
      <c r="BQ250" s="11"/>
      <c r="BR250" s="11"/>
      <c r="BS250" s="11"/>
    </row>
    <row r="251" spans="1:71" ht="12.75" customHeight="1">
      <c r="A251" s="18"/>
      <c r="B251" s="18"/>
      <c r="C251" s="89"/>
      <c r="E251" s="133"/>
      <c r="F251" s="133"/>
      <c r="G251" s="150">
        <f t="shared" si="63"/>
        <v>17</v>
      </c>
      <c r="H251" s="146" t="str">
        <f t="array" ref="H251">IF(COUNT(IF(H$5:H$104=$G251,H$5:H$104,"-"))=0,"-",COUNT(IF(H$5:H$104=$G251,H$5:H$104,"-")))</f>
        <v>-</v>
      </c>
      <c r="I251" s="146" t="str">
        <f t="array" ref="I251">IF(COUNT(IF(I$5:I$104=$G251,I$5:I$104,"-"))=0,"-",COUNT(IF(I$5:I$104=$G251,I$5:I$104,"-")))</f>
        <v>-</v>
      </c>
      <c r="J251" s="146" t="str">
        <f t="array" ref="J251">IF(COUNT(IF(J$5:J$104=$G251,J$5:J$104,"-"))=0,"-",COUNT(IF(J$5:J$104=$G251,J$5:J$104,"-")))</f>
        <v>-</v>
      </c>
      <c r="K251" s="146" t="str">
        <f t="array" ref="K251">IF(COUNT(IF(K$5:K$104=$G251,K$5:K$104,"-"))=0,"-",COUNT(IF(K$5:K$104=$G251,K$5:K$104,"-")))</f>
        <v>-</v>
      </c>
      <c r="L251" s="146" t="str">
        <f t="array" ref="L251">IF(COUNT(IF(L$5:L$104=$G251,L$5:L$104,"-"))=0,"-",COUNT(IF(L$5:L$104=$G251,L$5:L$104,"-")))</f>
        <v>-</v>
      </c>
      <c r="M251" s="146" t="str">
        <f t="array" ref="M251">IF(COUNT(IF(M$5:M$104=$G251,M$5:M$104,"-"))=0,"-",COUNT(IF(M$5:M$104=$G251,M$5:M$104,"-")))</f>
        <v>-</v>
      </c>
      <c r="N251" s="146" t="str">
        <f t="array" ref="N251">IF(COUNT(IF(N$5:N$104=$G251,N$5:N$104,"-"))=0,"-",COUNT(IF(N$5:N$104=$G251,N$5:N$104,"-")))</f>
        <v>-</v>
      </c>
      <c r="O251" s="146" t="str">
        <f t="array" ref="O251">IF(COUNT(IF(O$5:O$104=$G251,O$5:O$104,"-"))=0,"-",COUNT(IF(O$5:O$104=$G251,O$5:O$104,"-")))</f>
        <v>-</v>
      </c>
      <c r="P251" s="229" t="str">
        <f t="array" ref="P251">IF(COUNT(IF(H$5:O$104=$G251,H$5:O$104,"-"))=0,"-",COUNT(IF(H$5:O$104=$G251,H$5:O$104)))</f>
        <v>-</v>
      </c>
      <c r="Q251" s="181"/>
      <c r="R251" s="138"/>
      <c r="S251" s="138"/>
      <c r="T251" s="138"/>
      <c r="U251" s="138"/>
      <c r="V251" s="138"/>
      <c r="W251" s="13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D251" s="11"/>
      <c r="BE251" s="11"/>
      <c r="BF251" s="11"/>
      <c r="BG251" s="11"/>
      <c r="BH251" s="11"/>
      <c r="BI251" s="11"/>
      <c r="BJ251" s="11"/>
      <c r="BK251" s="11"/>
      <c r="BL251" s="11"/>
      <c r="BM251" s="11"/>
      <c r="BN251" s="11"/>
      <c r="BO251" s="11"/>
      <c r="BP251" s="11"/>
      <c r="BQ251" s="11"/>
      <c r="BR251" s="11"/>
      <c r="BS251" s="11"/>
    </row>
    <row r="252" spans="1:71" ht="12.75" customHeight="1">
      <c r="A252" s="18"/>
      <c r="B252" s="18"/>
      <c r="C252" s="89"/>
      <c r="E252" s="133"/>
      <c r="F252" s="133"/>
      <c r="G252" s="150">
        <f t="shared" si="63"/>
        <v>18</v>
      </c>
      <c r="H252" s="146" t="str">
        <f t="array" ref="H252">IF(COUNT(IF(H$5:H$104=$G252,H$5:H$104,"-"))=0,"-",COUNT(IF(H$5:H$104=$G252,H$5:H$104,"-")))</f>
        <v>-</v>
      </c>
      <c r="I252" s="146" t="str">
        <f t="array" ref="I252">IF(COUNT(IF(I$5:I$104=$G252,I$5:I$104,"-"))=0,"-",COUNT(IF(I$5:I$104=$G252,I$5:I$104,"-")))</f>
        <v>-</v>
      </c>
      <c r="J252" s="146" t="str">
        <f t="array" ref="J252">IF(COUNT(IF(J$5:J$104=$G252,J$5:J$104,"-"))=0,"-",COUNT(IF(J$5:J$104=$G252,J$5:J$104,"-")))</f>
        <v>-</v>
      </c>
      <c r="K252" s="146" t="str">
        <f t="array" ref="K252">IF(COUNT(IF(K$5:K$104=$G252,K$5:K$104,"-"))=0,"-",COUNT(IF(K$5:K$104=$G252,K$5:K$104,"-")))</f>
        <v>-</v>
      </c>
      <c r="L252" s="146" t="str">
        <f t="array" ref="L252">IF(COUNT(IF(L$5:L$104=$G252,L$5:L$104,"-"))=0,"-",COUNT(IF(L$5:L$104=$G252,L$5:L$104,"-")))</f>
        <v>-</v>
      </c>
      <c r="M252" s="146" t="str">
        <f t="array" ref="M252">IF(COUNT(IF(M$5:M$104=$G252,M$5:M$104,"-"))=0,"-",COUNT(IF(M$5:M$104=$G252,M$5:M$104,"-")))</f>
        <v>-</v>
      </c>
      <c r="N252" s="146">
        <f t="array" ref="N252">IF(COUNT(IF(N$5:N$104=$G252,N$5:N$104,"-"))=0,"-",COUNT(IF(N$5:N$104=$G252,N$5:N$104,"-")))</f>
        <v>1</v>
      </c>
      <c r="O252" s="146" t="str">
        <f t="array" ref="O252">IF(COUNT(IF(O$5:O$104=$G252,O$5:O$104,"-"))=0,"-",COUNT(IF(O$5:O$104=$G252,O$5:O$104,"-")))</f>
        <v>-</v>
      </c>
      <c r="P252" s="229">
        <f t="array" ref="P252">IF(COUNT(IF(H$5:O$104=$G252,H$5:O$104,"-"))=0,"-",COUNT(IF(H$5:O$104=$G252,H$5:O$104)))</f>
        <v>1</v>
      </c>
      <c r="Q252" s="181"/>
      <c r="R252" s="138"/>
      <c r="S252" s="138"/>
      <c r="T252" s="138"/>
      <c r="U252" s="138"/>
      <c r="V252" s="138"/>
      <c r="W252" s="13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D252" s="11"/>
      <c r="BE252" s="11"/>
      <c r="BF252" s="11"/>
      <c r="BG252" s="11"/>
      <c r="BH252" s="11"/>
      <c r="BI252" s="11"/>
      <c r="BJ252" s="11"/>
      <c r="BK252" s="11"/>
      <c r="BL252" s="11"/>
      <c r="BM252" s="11"/>
      <c r="BN252" s="11"/>
      <c r="BO252" s="11"/>
      <c r="BP252" s="11"/>
      <c r="BQ252" s="11"/>
      <c r="BR252" s="11"/>
      <c r="BS252" s="11"/>
    </row>
    <row r="253" spans="1:71" ht="12.75" customHeight="1">
      <c r="A253" s="18"/>
      <c r="B253" s="18"/>
      <c r="C253" s="89"/>
      <c r="E253" s="133"/>
      <c r="F253" s="133"/>
      <c r="G253" s="150">
        <f t="shared" si="63"/>
        <v>19</v>
      </c>
      <c r="H253" s="146" t="str">
        <f t="array" ref="H253">IF(COUNT(IF(H$5:H$104=$G253,H$5:H$104,"-"))=0,"-",COUNT(IF(H$5:H$104=$G253,H$5:H$104,"-")))</f>
        <v>-</v>
      </c>
      <c r="I253" s="146" t="str">
        <f t="array" ref="I253">IF(COUNT(IF(I$5:I$104=$G253,I$5:I$104,"-"))=0,"-",COUNT(IF(I$5:I$104=$G253,I$5:I$104,"-")))</f>
        <v>-</v>
      </c>
      <c r="J253" s="146" t="str">
        <f t="array" ref="J253">IF(COUNT(IF(J$5:J$104=$G253,J$5:J$104,"-"))=0,"-",COUNT(IF(J$5:J$104=$G253,J$5:J$104,"-")))</f>
        <v>-</v>
      </c>
      <c r="K253" s="146" t="str">
        <f t="array" ref="K253">IF(COUNT(IF(K$5:K$104=$G253,K$5:K$104,"-"))=0,"-",COUNT(IF(K$5:K$104=$G253,K$5:K$104,"-")))</f>
        <v>-</v>
      </c>
      <c r="L253" s="146">
        <f t="array" ref="L253">IF(COUNT(IF(L$5:L$104=$G253,L$5:L$104,"-"))=0,"-",COUNT(IF(L$5:L$104=$G253,L$5:L$104,"-")))</f>
        <v>1</v>
      </c>
      <c r="M253" s="146" t="str">
        <f t="array" ref="M253">IF(COUNT(IF(M$5:M$104=$G253,M$5:M$104,"-"))=0,"-",COUNT(IF(M$5:M$104=$G253,M$5:M$104,"-")))</f>
        <v>-</v>
      </c>
      <c r="N253" s="146" t="str">
        <f t="array" ref="N253">IF(COUNT(IF(N$5:N$104=$G253,N$5:N$104,"-"))=0,"-",COUNT(IF(N$5:N$104=$G253,N$5:N$104,"-")))</f>
        <v>-</v>
      </c>
      <c r="O253" s="146" t="str">
        <f t="array" ref="O253">IF(COUNT(IF(O$5:O$104=$G253,O$5:O$104,"-"))=0,"-",COUNT(IF(O$5:O$104=$G253,O$5:O$104,"-")))</f>
        <v>-</v>
      </c>
      <c r="P253" s="229">
        <f t="array" ref="P253">IF(COUNT(IF(H$5:O$104=$G253,H$5:O$104,"-"))=0,"-",COUNT(IF(H$5:O$104=$G253,H$5:O$104)))</f>
        <v>1</v>
      </c>
      <c r="Q253" s="181"/>
      <c r="R253" s="138"/>
      <c r="S253" s="138"/>
      <c r="T253" s="138"/>
      <c r="U253" s="138"/>
      <c r="V253" s="138"/>
      <c r="W253" s="13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D253" s="11"/>
      <c r="BE253" s="11"/>
      <c r="BF253" s="11"/>
      <c r="BG253" s="11"/>
      <c r="BH253" s="11"/>
      <c r="BI253" s="11"/>
      <c r="BJ253" s="11"/>
      <c r="BK253" s="11"/>
      <c r="BL253" s="11"/>
      <c r="BM253" s="11"/>
      <c r="BN253" s="11"/>
      <c r="BO253" s="11"/>
      <c r="BP253" s="11"/>
      <c r="BQ253" s="11"/>
      <c r="BR253" s="11"/>
      <c r="BS253" s="11"/>
    </row>
    <row r="254" spans="1:71" ht="12.75" customHeight="1">
      <c r="A254" s="18"/>
      <c r="B254" s="18"/>
      <c r="C254" s="89"/>
      <c r="E254" s="133"/>
      <c r="F254" s="133"/>
      <c r="G254" s="150">
        <f t="shared" si="63"/>
        <v>20</v>
      </c>
      <c r="H254" s="74" t="str">
        <f t="array" ref="H254">IF(COUNT(IF(H$5:H$104=$G254,H$5:H$104,"-"))=0,"-",COUNT(IF(H$5:H$104=$G254,H$5:H$104,"-")))</f>
        <v>-</v>
      </c>
      <c r="I254" s="74" t="str">
        <f t="array" ref="I254">IF(COUNT(IF(I$5:I$104=$G254,I$5:I$104,"-"))=0,"-",COUNT(IF(I$5:I$104=$G254,I$5:I$104,"-")))</f>
        <v>-</v>
      </c>
      <c r="J254" s="74" t="str">
        <f t="array" ref="J254">IF(COUNT(IF(J$5:J$104=$G254,J$5:J$104,"-"))=0,"-",COUNT(IF(J$5:J$104=$G254,J$5:J$104,"-")))</f>
        <v>-</v>
      </c>
      <c r="K254" s="74" t="str">
        <f t="array" ref="K254">IF(COUNT(IF(K$5:K$104=$G254,K$5:K$104,"-"))=0,"-",COUNT(IF(K$5:K$104=$G254,K$5:K$104,"-")))</f>
        <v>-</v>
      </c>
      <c r="L254" s="74" t="str">
        <f t="array" ref="L254">IF(COUNT(IF(L$5:L$104=$G254,L$5:L$104,"-"))=0,"-",COUNT(IF(L$5:L$104=$G254,L$5:L$104,"-")))</f>
        <v>-</v>
      </c>
      <c r="M254" s="74" t="str">
        <f t="array" ref="M254">IF(COUNT(IF(M$5:M$104=$G254,M$5:M$104,"-"))=0,"-",COUNT(IF(M$5:M$104=$G254,M$5:M$104,"-")))</f>
        <v>-</v>
      </c>
      <c r="N254" s="74" t="str">
        <f t="array" ref="N254">IF(COUNT(IF(N$5:N$104=$G254,N$5:N$104,"-"))=0,"-",COUNT(IF(N$5:N$104=$G254,N$5:N$104,"-")))</f>
        <v>-</v>
      </c>
      <c r="O254" s="74" t="str">
        <f t="array" ref="O254">IF(COUNT(IF(O$5:O$104=$G254,O$5:O$104,"-"))=0,"-",COUNT(IF(O$5:O$104=$G254,O$5:O$104,"-")))</f>
        <v>-</v>
      </c>
      <c r="P254" s="230" t="str">
        <f t="array" ref="P254">IF(COUNT(IF(H$5:O$104=$G254,H$5:O$104,"-"))=0,"-",COUNT(IF(H$5:O$104=$G254,H$5:O$104)))</f>
        <v>-</v>
      </c>
      <c r="Q254" s="181"/>
      <c r="R254" s="138"/>
      <c r="S254" s="138"/>
      <c r="T254" s="138"/>
      <c r="U254" s="138"/>
      <c r="V254" s="138"/>
      <c r="W254" s="13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D254" s="11"/>
      <c r="BE254" s="11"/>
      <c r="BF254" s="11"/>
      <c r="BG254" s="11"/>
      <c r="BH254" s="11"/>
      <c r="BI254" s="11"/>
      <c r="BJ254" s="11"/>
      <c r="BK254" s="11"/>
      <c r="BL254" s="11"/>
      <c r="BM254" s="11"/>
      <c r="BN254" s="11"/>
      <c r="BO254" s="11"/>
      <c r="BP254" s="11"/>
      <c r="BQ254" s="11"/>
      <c r="BR254" s="11"/>
      <c r="BS254" s="11"/>
    </row>
    <row r="255" spans="1:71" ht="12.75" customHeight="1">
      <c r="A255" s="18"/>
      <c r="B255" s="18"/>
      <c r="C255" s="89"/>
      <c r="E255" s="133"/>
      <c r="F255" s="232" t="s">
        <v>35</v>
      </c>
      <c r="G255" s="144" t="str">
        <f>$G$140</f>
        <v>0-15</v>
      </c>
      <c r="H255" s="158">
        <f t="shared" ref="H255" si="64">SUM(H234:H251)</f>
        <v>96</v>
      </c>
      <c r="I255" s="158">
        <f t="shared" ref="I255:L255" si="65">SUM(I234:I251)</f>
        <v>100</v>
      </c>
      <c r="J255" s="158">
        <f t="shared" si="65"/>
        <v>100</v>
      </c>
      <c r="K255" s="158">
        <f t="shared" si="65"/>
        <v>100</v>
      </c>
      <c r="L255" s="158">
        <f t="shared" si="65"/>
        <v>99</v>
      </c>
      <c r="M255" s="158">
        <f t="shared" ref="M255:O255" si="66">SUM(M234:M251)</f>
        <v>100</v>
      </c>
      <c r="N255" s="158">
        <f t="shared" si="66"/>
        <v>99</v>
      </c>
      <c r="O255" s="158">
        <f t="shared" si="66"/>
        <v>100</v>
      </c>
      <c r="P255" s="142">
        <f>SUM(P234:P254)</f>
        <v>796</v>
      </c>
      <c r="Q255" s="181"/>
      <c r="R255" s="138"/>
      <c r="S255" s="138"/>
      <c r="T255" s="138"/>
      <c r="U255" s="138"/>
      <c r="V255" s="138"/>
      <c r="W255" s="13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D255" s="11"/>
      <c r="BE255" s="11"/>
      <c r="BF255" s="11"/>
      <c r="BG255" s="11"/>
      <c r="BH255" s="11"/>
      <c r="BI255" s="11"/>
      <c r="BJ255" s="11"/>
      <c r="BK255" s="11"/>
      <c r="BL255" s="11"/>
      <c r="BM255" s="11"/>
      <c r="BN255" s="11"/>
      <c r="BO255" s="11"/>
      <c r="BP255" s="11"/>
      <c r="BQ255" s="11"/>
      <c r="BR255" s="11"/>
      <c r="BS255" s="11"/>
    </row>
    <row r="256" spans="1:71" ht="12.75" customHeight="1">
      <c r="A256" s="18"/>
      <c r="B256" s="18"/>
      <c r="C256" s="89"/>
      <c r="E256" s="133"/>
      <c r="F256" s="124"/>
      <c r="G256" s="166"/>
      <c r="H256" s="165"/>
      <c r="I256" s="165"/>
      <c r="J256" s="165"/>
      <c r="K256" s="165"/>
      <c r="L256" s="165"/>
      <c r="M256" s="165"/>
      <c r="N256" s="165"/>
      <c r="O256" s="165"/>
      <c r="P256" s="228"/>
      <c r="Q256" s="7"/>
      <c r="R256" s="138"/>
      <c r="S256" s="138"/>
      <c r="T256" s="138"/>
      <c r="U256" s="138"/>
      <c r="V256" s="138"/>
      <c r="W256" s="13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D256" s="11"/>
      <c r="BE256" s="11"/>
      <c r="BF256" s="11"/>
      <c r="BG256" s="11"/>
      <c r="BH256" s="11"/>
      <c r="BI256" s="11"/>
      <c r="BJ256" s="11"/>
      <c r="BK256" s="11"/>
      <c r="BL256" s="11"/>
      <c r="BM256" s="11"/>
      <c r="BN256" s="11"/>
      <c r="BO256" s="11"/>
      <c r="BP256" s="11"/>
      <c r="BQ256" s="11"/>
      <c r="BR256" s="11"/>
      <c r="BS256" s="11"/>
    </row>
    <row r="257" spans="1:71" ht="12.75" customHeight="1">
      <c r="A257" s="18"/>
      <c r="B257" s="18"/>
      <c r="C257" s="89"/>
      <c r="E257" s="133"/>
      <c r="F257" s="124"/>
      <c r="G257" s="166"/>
      <c r="H257" s="165"/>
      <c r="I257" s="165"/>
      <c r="J257" s="165"/>
      <c r="K257" s="165"/>
      <c r="L257" s="165"/>
      <c r="M257" s="165"/>
      <c r="N257" s="165"/>
      <c r="O257" s="165"/>
      <c r="P257" s="228"/>
      <c r="Q257" s="7"/>
      <c r="R257" s="138"/>
      <c r="S257" s="138"/>
      <c r="T257" s="138"/>
      <c r="U257" s="138"/>
      <c r="V257" s="138"/>
      <c r="W257" s="13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D257" s="11"/>
      <c r="BE257" s="11"/>
      <c r="BF257" s="11"/>
      <c r="BG257" s="11"/>
      <c r="BH257" s="11"/>
      <c r="BI257" s="11"/>
      <c r="BJ257" s="11"/>
      <c r="BK257" s="11"/>
      <c r="BL257" s="11"/>
      <c r="BM257" s="11"/>
      <c r="BN257" s="11"/>
      <c r="BO257" s="11"/>
      <c r="BP257" s="11"/>
      <c r="BQ257" s="11"/>
      <c r="BR257" s="11"/>
      <c r="BS257" s="11"/>
    </row>
    <row r="258" spans="1:71" ht="18" customHeight="1">
      <c r="A258" s="18"/>
      <c r="B258" s="18"/>
      <c r="C258" s="89"/>
      <c r="E258" s="133"/>
      <c r="F258" s="117"/>
      <c r="G258" s="118" t="s">
        <v>54</v>
      </c>
      <c r="H258" s="119"/>
      <c r="I258" s="119"/>
      <c r="J258" s="119"/>
      <c r="K258" s="119"/>
      <c r="L258" s="119"/>
      <c r="M258" s="119"/>
      <c r="N258" s="119"/>
      <c r="O258" s="119"/>
      <c r="P258" s="233"/>
      <c r="Q258" s="7"/>
      <c r="R258" s="138"/>
      <c r="S258" s="138"/>
      <c r="T258" s="138"/>
      <c r="U258" s="138"/>
      <c r="V258" s="138"/>
      <c r="W258" s="13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D258" s="11"/>
      <c r="BE258" s="11"/>
      <c r="BF258" s="11"/>
      <c r="BG258" s="11"/>
      <c r="BH258" s="11"/>
      <c r="BI258" s="11"/>
      <c r="BJ258" s="11"/>
      <c r="BK258" s="11"/>
      <c r="BL258" s="11"/>
      <c r="BM258" s="11"/>
      <c r="BN258" s="11"/>
      <c r="BO258" s="11"/>
      <c r="BP258" s="11"/>
      <c r="BQ258" s="11"/>
      <c r="BR258" s="11"/>
      <c r="BS258" s="11"/>
    </row>
    <row r="259" spans="1:71" ht="24.75" customHeight="1">
      <c r="A259" s="18"/>
      <c r="B259" s="18"/>
      <c r="C259" s="89"/>
      <c r="E259" s="124"/>
      <c r="F259" s="124"/>
      <c r="G259" s="229"/>
      <c r="H259" s="454" t="str">
        <f t="shared" ref="H259:O260" si="67">H3</f>
        <v>Harald</v>
      </c>
      <c r="I259" s="454" t="str">
        <f t="shared" si="67"/>
        <v>Lisbet</v>
      </c>
      <c r="J259" s="454" t="str">
        <f t="shared" si="67"/>
        <v>Stian</v>
      </c>
      <c r="K259" s="454" t="str">
        <f t="shared" si="67"/>
        <v>Janicke</v>
      </c>
      <c r="L259" s="454" t="str">
        <f t="shared" si="67"/>
        <v>Merete</v>
      </c>
      <c r="M259" s="454" t="str">
        <f t="shared" si="67"/>
        <v>Silje</v>
      </c>
      <c r="N259" s="454" t="str">
        <f t="shared" si="67"/>
        <v>Trine</v>
      </c>
      <c r="O259" s="454" t="str">
        <f t="shared" si="67"/>
        <v>Else</v>
      </c>
      <c r="P259" s="127"/>
      <c r="Q259" s="181"/>
      <c r="R259" s="138"/>
      <c r="S259" s="138"/>
      <c r="T259" s="138"/>
      <c r="U259" s="138"/>
      <c r="V259" s="138"/>
      <c r="W259" s="13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D259" s="11"/>
      <c r="BE259" s="11"/>
      <c r="BF259" s="11"/>
      <c r="BG259" s="11"/>
      <c r="BH259" s="11"/>
      <c r="BI259" s="11"/>
      <c r="BJ259" s="11"/>
      <c r="BK259" s="11"/>
      <c r="BL259" s="11"/>
      <c r="BM259" s="11"/>
      <c r="BN259" s="11"/>
      <c r="BO259" s="11"/>
      <c r="BP259" s="11"/>
      <c r="BQ259" s="11"/>
      <c r="BR259" s="11"/>
      <c r="BS259" s="11"/>
    </row>
    <row r="260" spans="1:71" ht="12.75" customHeight="1">
      <c r="A260" s="18"/>
      <c r="B260" s="18"/>
      <c r="C260" s="89"/>
      <c r="E260" s="124"/>
      <c r="F260" s="124"/>
      <c r="G260" s="230" t="s">
        <v>53</v>
      </c>
      <c r="H260" s="146">
        <f t="shared" si="67"/>
        <v>1</v>
      </c>
      <c r="I260" s="146">
        <f t="shared" si="67"/>
        <v>2</v>
      </c>
      <c r="J260" s="146">
        <f t="shared" si="67"/>
        <v>3</v>
      </c>
      <c r="K260" s="146">
        <f t="shared" si="67"/>
        <v>4</v>
      </c>
      <c r="L260" s="146">
        <f t="shared" si="67"/>
        <v>5</v>
      </c>
      <c r="M260" s="146">
        <f t="shared" si="67"/>
        <v>6</v>
      </c>
      <c r="N260" s="146">
        <f t="shared" si="67"/>
        <v>7</v>
      </c>
      <c r="O260" s="146">
        <f t="shared" si="67"/>
        <v>8</v>
      </c>
      <c r="P260" s="131" t="s">
        <v>38</v>
      </c>
      <c r="Q260" s="181"/>
      <c r="R260" s="138"/>
      <c r="S260" s="138"/>
      <c r="T260" s="138"/>
      <c r="U260" s="138"/>
      <c r="V260" s="138"/>
      <c r="W260" s="13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D260" s="11"/>
      <c r="BE260" s="11"/>
      <c r="BF260" s="11"/>
      <c r="BG260" s="11"/>
      <c r="BH260" s="11"/>
      <c r="BI260" s="11"/>
      <c r="BJ260" s="11"/>
      <c r="BK260" s="11"/>
      <c r="BL260" s="11"/>
      <c r="BM260" s="11"/>
      <c r="BN260" s="11"/>
      <c r="BO260" s="11"/>
      <c r="BP260" s="11"/>
      <c r="BQ260" s="11"/>
      <c r="BR260" s="11"/>
      <c r="BS260" s="11"/>
    </row>
    <row r="261" spans="1:71" ht="12.75" customHeight="1">
      <c r="A261" s="18"/>
      <c r="B261" s="18"/>
      <c r="C261" s="89"/>
      <c r="E261" s="133"/>
      <c r="F261" s="133"/>
      <c r="G261" s="147">
        <v>0</v>
      </c>
      <c r="H261" s="234" t="str">
        <f t="array" ref="H261">IF(H234="-","-",AVERAGE(IF(H$5:H$104=$G261,$E$5:$E$104,"-")))</f>
        <v>-</v>
      </c>
      <c r="I261" s="234" t="str">
        <f t="array" ref="I261">IF(I234="-","-",AVERAGE(IF(I$5:I$104=$G261,$E$5:$E$104,"-")))</f>
        <v>-</v>
      </c>
      <c r="J261" s="234" t="str">
        <f t="array" ref="J261">IF(J234="-","-",AVERAGE(IF(J$5:J$104=$G261,$E$5:$E$104,"-")))</f>
        <v>-</v>
      </c>
      <c r="K261" s="234" t="str">
        <f t="array" ref="K261">IF(K234="-","-",AVERAGE(IF(K$5:K$104=$G261,$E$5:$E$104,"-")))</f>
        <v>-</v>
      </c>
      <c r="L261" s="234" t="str">
        <f t="array" ref="L261">IF(L234="-","-",AVERAGE(IF(L$5:L$104=$G261,$E$5:$E$104,"-")))</f>
        <v>-</v>
      </c>
      <c r="M261" s="234" t="str">
        <f t="array" ref="M261">IF(M234="-","-",AVERAGE(IF(M$5:M$104=$G261,$E$5:$E$104,"-")))</f>
        <v>-</v>
      </c>
      <c r="N261" s="234" t="str">
        <f t="array" ref="N261">IF(N234="-","-",AVERAGE(IF(N$5:N$104=$G261,$E$5:$E$104,"-")))</f>
        <v>-</v>
      </c>
      <c r="O261" s="234" t="str">
        <f t="array" ref="O261">IF(O234="-","-",AVERAGE(IF(O$5:O$104=$G261,$E$5:$E$104,"-")))</f>
        <v>-</v>
      </c>
      <c r="P261" s="235" t="str">
        <f t="array" ref="P261">IF(P234="-","-",AVERAGE(IF(H$5:O$104=$G261,$E$5:$E$104,"-")))</f>
        <v>-</v>
      </c>
      <c r="Q261" s="181"/>
      <c r="R261" s="138"/>
      <c r="S261" s="138"/>
      <c r="T261" s="138"/>
      <c r="U261" s="138"/>
      <c r="V261" s="138"/>
      <c r="W261" s="13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D261" s="11"/>
      <c r="BE261" s="11"/>
      <c r="BF261" s="11"/>
      <c r="BG261" s="11"/>
      <c r="BH261" s="11"/>
      <c r="BI261" s="11"/>
      <c r="BJ261" s="11"/>
      <c r="BK261" s="11"/>
      <c r="BL261" s="11"/>
      <c r="BM261" s="11"/>
      <c r="BN261" s="11"/>
      <c r="BO261" s="11"/>
      <c r="BP261" s="11"/>
      <c r="BQ261" s="11"/>
      <c r="BR261" s="11"/>
      <c r="BS261" s="11"/>
    </row>
    <row r="262" spans="1:71" ht="12.75" customHeight="1">
      <c r="A262" s="18"/>
      <c r="B262" s="18"/>
      <c r="C262" s="89"/>
      <c r="E262" s="133"/>
      <c r="F262" s="133"/>
      <c r="G262" s="150">
        <f t="shared" ref="G262:G281" si="68">G261+1</f>
        <v>1</v>
      </c>
      <c r="H262" s="236" t="str">
        <f t="array" ref="H262">IF(H235="-","-",AVERAGE(IF(H$5:H$104=$G262,$E$5:$E$104,"-")))</f>
        <v>-</v>
      </c>
      <c r="I262" s="236" t="str">
        <f t="array" ref="I262">IF(I235="-","-",AVERAGE(IF(I$5:I$104=$G262,$E$5:$E$104,"-")))</f>
        <v>-</v>
      </c>
      <c r="J262" s="236" t="str">
        <f t="array" ref="J262">IF(J235="-","-",AVERAGE(IF(J$5:J$104=$G262,$E$5:$E$104,"-")))</f>
        <v>-</v>
      </c>
      <c r="K262" s="236" t="str">
        <f t="array" ref="K262">IF(K235="-","-",AVERAGE(IF(K$5:K$104=$G262,$E$5:$E$104,"-")))</f>
        <v>-</v>
      </c>
      <c r="L262" s="236" t="str">
        <f t="array" ref="L262">IF(L235="-","-",AVERAGE(IF(L$5:L$104=$G262,$E$5:$E$104,"-")))</f>
        <v>-</v>
      </c>
      <c r="M262" s="236" t="str">
        <f t="array" ref="M262">IF(M235="-","-",AVERAGE(IF(M$5:M$104=$G262,$E$5:$E$104,"-")))</f>
        <v>-</v>
      </c>
      <c r="N262" s="236" t="str">
        <f t="array" ref="N262">IF(N235="-","-",AVERAGE(IF(N$5:N$104=$G262,$E$5:$E$104,"-")))</f>
        <v>-</v>
      </c>
      <c r="O262" s="236" t="str">
        <f t="array" ref="O262">IF(O235="-","-",AVERAGE(IF(O$5:O$104=$G262,$E$5:$E$104,"-")))</f>
        <v>-</v>
      </c>
      <c r="P262" s="237" t="str">
        <f t="array" ref="P262">IF(P235="-","-",AVERAGE(IF(H$5:O$104=$G262,$E$5:$E$104,"-")))</f>
        <v>-</v>
      </c>
      <c r="Q262" s="181"/>
      <c r="R262" s="138"/>
      <c r="S262" s="138"/>
      <c r="T262" s="138"/>
      <c r="U262" s="138"/>
      <c r="V262" s="138"/>
      <c r="W262" s="13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D262" s="11"/>
      <c r="BE262" s="11"/>
      <c r="BF262" s="11"/>
      <c r="BG262" s="11"/>
      <c r="BH262" s="11"/>
      <c r="BI262" s="11"/>
      <c r="BJ262" s="11"/>
      <c r="BK262" s="11"/>
      <c r="BL262" s="11"/>
      <c r="BM262" s="11"/>
      <c r="BN262" s="11"/>
      <c r="BO262" s="11"/>
      <c r="BP262" s="11"/>
      <c r="BQ262" s="11"/>
      <c r="BR262" s="11"/>
      <c r="BS262" s="11"/>
    </row>
    <row r="263" spans="1:71" ht="12.75" customHeight="1">
      <c r="A263" s="18"/>
      <c r="B263" s="18"/>
      <c r="C263" s="89"/>
      <c r="E263" s="133"/>
      <c r="F263" s="133"/>
      <c r="G263" s="150">
        <f t="shared" si="68"/>
        <v>2</v>
      </c>
      <c r="H263" s="236" t="str">
        <f t="array" ref="H263">IF(H236="-","-",AVERAGE(IF(H$5:H$104=$G263,$E$5:$E$104,"-")))</f>
        <v>-</v>
      </c>
      <c r="I263" s="236" t="str">
        <f t="array" ref="I263">IF(I236="-","-",AVERAGE(IF(I$5:I$104=$G263,$E$5:$E$104,"-")))</f>
        <v>-</v>
      </c>
      <c r="J263" s="236" t="str">
        <f t="array" ref="J263">IF(J236="-","-",AVERAGE(IF(J$5:J$104=$G263,$E$5:$E$104,"-")))</f>
        <v>-</v>
      </c>
      <c r="K263" s="236" t="str">
        <f t="array" ref="K263">IF(K236="-","-",AVERAGE(IF(K$5:K$104=$G263,$E$5:$E$104,"-")))</f>
        <v>-</v>
      </c>
      <c r="L263" s="236" t="str">
        <f t="array" ref="L263">IF(L236="-","-",AVERAGE(IF(L$5:L$104=$G263,$E$5:$E$104,"-")))</f>
        <v>-</v>
      </c>
      <c r="M263" s="236" t="str">
        <f t="array" ref="M263">IF(M236="-","-",AVERAGE(IF(M$5:M$104=$G263,$E$5:$E$104,"-")))</f>
        <v>-</v>
      </c>
      <c r="N263" s="236" t="str">
        <f t="array" ref="N263">IF(N236="-","-",AVERAGE(IF(N$5:N$104=$G263,$E$5:$E$104,"-")))</f>
        <v>-</v>
      </c>
      <c r="O263" s="236" t="str">
        <f t="array" ref="O263">IF(O236="-","-",AVERAGE(IF(O$5:O$104=$G263,$E$5:$E$104,"-")))</f>
        <v>-</v>
      </c>
      <c r="P263" s="237" t="str">
        <f t="array" ref="P263">IF(P236="-","-",AVERAGE(IF(H$5:O$104=$G263,$E$5:$E$104,"-")))</f>
        <v>-</v>
      </c>
      <c r="Q263" s="181"/>
      <c r="R263" s="138"/>
      <c r="S263" s="138"/>
      <c r="T263" s="138"/>
      <c r="U263" s="138"/>
      <c r="V263" s="138"/>
      <c r="W263" s="13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D263" s="11"/>
      <c r="BE263" s="11"/>
      <c r="BF263" s="11"/>
      <c r="BG263" s="11"/>
      <c r="BH263" s="11"/>
      <c r="BI263" s="11"/>
      <c r="BJ263" s="11"/>
      <c r="BK263" s="11"/>
      <c r="BL263" s="11"/>
      <c r="BM263" s="11"/>
      <c r="BN263" s="11"/>
      <c r="BO263" s="11"/>
      <c r="BP263" s="11"/>
      <c r="BQ263" s="11"/>
      <c r="BR263" s="11"/>
      <c r="BS263" s="11"/>
    </row>
    <row r="264" spans="1:71" ht="12.75" customHeight="1">
      <c r="A264" s="18"/>
      <c r="B264" s="18"/>
      <c r="C264" s="89"/>
      <c r="E264" s="133"/>
      <c r="F264" s="133"/>
      <c r="G264" s="150">
        <f t="shared" si="68"/>
        <v>3</v>
      </c>
      <c r="H264" s="236">
        <f t="array" ref="H264">IF(H237="-","-",AVERAGE(IF(H$5:H$104=$G264,$E$5:$E$104,"-")))</f>
        <v>39.666666666666664</v>
      </c>
      <c r="I264" s="236">
        <f t="array" ref="I264">IF(I237="-","-",AVERAGE(IF(I$5:I$104=$G264,$E$5:$E$104,"-")))</f>
        <v>39.666666666666664</v>
      </c>
      <c r="J264" s="236">
        <f t="array" ref="J264">IF(J237="-","-",AVERAGE(IF(J$5:J$104=$G264,$E$5:$E$104,"-")))</f>
        <v>39.666666666666664</v>
      </c>
      <c r="K264" s="236">
        <f t="array" ref="K264">IF(K237="-","-",AVERAGE(IF(K$5:K$104=$G264,$E$5:$E$104,"-")))</f>
        <v>41.75</v>
      </c>
      <c r="L264" s="236">
        <f t="array" ref="L264">IF(L237="-","-",AVERAGE(IF(L$5:L$104=$G264,$E$5:$E$104,"-")))</f>
        <v>44.25</v>
      </c>
      <c r="M264" s="236">
        <f t="array" ref="M264">IF(M237="-","-",AVERAGE(IF(M$5:M$104=$G264,$E$5:$E$104,"-")))</f>
        <v>39.666666666666664</v>
      </c>
      <c r="N264" s="236">
        <f t="array" ref="N264">IF(N237="-","-",AVERAGE(IF(N$5:N$104=$G264,$E$5:$E$104,"-")))</f>
        <v>40</v>
      </c>
      <c r="O264" s="236">
        <f t="array" ref="O264">IF(O237="-","-",AVERAGE(IF(O$5:O$104=$G264,$E$5:$E$104,"-")))</f>
        <v>40</v>
      </c>
      <c r="P264" s="237">
        <f t="array" ref="P264">IF(P237="-","-",AVERAGE(IF(H$5:O$104=$G264,$E$5:$E$104,"-")))</f>
        <v>40.833333333333336</v>
      </c>
      <c r="Q264" s="181"/>
      <c r="R264" s="138"/>
      <c r="S264" s="138"/>
      <c r="T264" s="138"/>
      <c r="U264" s="138"/>
      <c r="V264" s="138"/>
      <c r="W264" s="13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D264" s="11"/>
      <c r="BE264" s="11"/>
      <c r="BF264" s="11"/>
      <c r="BG264" s="11"/>
      <c r="BH264" s="11"/>
      <c r="BI264" s="11"/>
      <c r="BJ264" s="11"/>
      <c r="BK264" s="11"/>
      <c r="BL264" s="11"/>
      <c r="BM264" s="11"/>
      <c r="BN264" s="11"/>
      <c r="BO264" s="11"/>
      <c r="BP264" s="11"/>
      <c r="BQ264" s="11"/>
      <c r="BR264" s="11"/>
      <c r="BS264" s="11"/>
    </row>
    <row r="265" spans="1:71" ht="12.75" customHeight="1">
      <c r="A265" s="18"/>
      <c r="B265" s="18"/>
      <c r="C265" s="89"/>
      <c r="E265" s="133"/>
      <c r="F265" s="133"/>
      <c r="G265" s="150">
        <f t="shared" si="68"/>
        <v>4</v>
      </c>
      <c r="H265" s="236">
        <f t="array" ref="H265">IF(H238="-","-",AVERAGE(IF(H$5:H$104=$G265,$E$5:$E$104,"-")))</f>
        <v>55</v>
      </c>
      <c r="I265" s="236">
        <f t="array" ref="I265">IF(I238="-","-",AVERAGE(IF(I$5:I$104=$G265,$E$5:$E$104,"-")))</f>
        <v>54.375</v>
      </c>
      <c r="J265" s="236">
        <f t="array" ref="J265">IF(J238="-","-",AVERAGE(IF(J$5:J$104=$G265,$E$5:$E$104,"-")))</f>
        <v>55</v>
      </c>
      <c r="K265" s="236">
        <f t="array" ref="K265">IF(K238="-","-",AVERAGE(IF(K$5:K$104=$G265,$E$5:$E$104,"-")))</f>
        <v>55.285714285714285</v>
      </c>
      <c r="L265" s="236">
        <f t="array" ref="L265">IF(L238="-","-",AVERAGE(IF(L$5:L$104=$G265,$E$5:$E$104,"-")))</f>
        <v>56</v>
      </c>
      <c r="M265" s="236">
        <f t="array" ref="M265">IF(M238="-","-",AVERAGE(IF(M$5:M$104=$G265,$E$5:$E$104,"-")))</f>
        <v>54.222222222222221</v>
      </c>
      <c r="N265" s="236">
        <f t="array" ref="N265">IF(N238="-","-",AVERAGE(IF(N$5:N$104=$G265,$E$5:$E$104,"-")))</f>
        <v>52.666666666666664</v>
      </c>
      <c r="O265" s="236">
        <f t="array" ref="O265">IF(O238="-","-",AVERAGE(IF(O$5:O$104=$G265,$E$5:$E$104,"-")))</f>
        <v>52.7</v>
      </c>
      <c r="P265" s="237">
        <f t="array" ref="P265">IF(P238="-","-",AVERAGE(IF(H$5:O$104=$G265,$E$5:$E$104,"-")))</f>
        <v>54.357142857142854</v>
      </c>
      <c r="Q265" s="181"/>
      <c r="R265" s="138"/>
      <c r="S265" s="138"/>
      <c r="T265" s="138"/>
      <c r="U265" s="138"/>
      <c r="V265" s="138"/>
      <c r="W265" s="13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D265" s="11"/>
      <c r="BE265" s="11"/>
      <c r="BF265" s="11"/>
      <c r="BG265" s="11"/>
      <c r="BH265" s="11"/>
      <c r="BI265" s="11"/>
      <c r="BJ265" s="11"/>
      <c r="BK265" s="11"/>
      <c r="BL265" s="11"/>
      <c r="BM265" s="11"/>
      <c r="BN265" s="11"/>
      <c r="BO265" s="11"/>
      <c r="BP265" s="11"/>
      <c r="BQ265" s="11"/>
      <c r="BR265" s="11"/>
      <c r="BS265" s="11"/>
    </row>
    <row r="266" spans="1:71" ht="12.75" customHeight="1">
      <c r="A266" s="18"/>
      <c r="B266" s="18"/>
      <c r="C266" s="89"/>
      <c r="E266" s="133"/>
      <c r="F266" s="133"/>
      <c r="G266" s="150">
        <f t="shared" si="68"/>
        <v>5</v>
      </c>
      <c r="H266" s="236">
        <f t="array" ref="H266">IF(H239="-","-",AVERAGE(IF(H$5:H$104=$G266,$E$5:$E$104,"-")))</f>
        <v>63.3</v>
      </c>
      <c r="I266" s="236">
        <f t="array" ref="I266">IF(I239="-","-",AVERAGE(IF(I$5:I$104=$G266,$E$5:$E$104,"-")))</f>
        <v>60.1</v>
      </c>
      <c r="J266" s="236">
        <f t="array" ref="J266">IF(J239="-","-",AVERAGE(IF(J$5:J$104=$G266,$E$5:$E$104,"-")))</f>
        <v>60.875</v>
      </c>
      <c r="K266" s="236">
        <f t="array" ref="K266">IF(K239="-","-",AVERAGE(IF(K$5:K$104=$G266,$E$5:$E$104,"-")))</f>
        <v>62.333333333333336</v>
      </c>
      <c r="L266" s="236">
        <f t="array" ref="L266">IF(L239="-","-",AVERAGE(IF(L$5:L$104=$G266,$E$5:$E$104,"-")))</f>
        <v>59.444444444444443</v>
      </c>
      <c r="M266" s="236">
        <f t="array" ref="M266">IF(M239="-","-",AVERAGE(IF(M$5:M$104=$G266,$E$5:$E$104,"-")))</f>
        <v>61.75</v>
      </c>
      <c r="N266" s="236">
        <f t="array" ref="N266">IF(N239="-","-",AVERAGE(IF(N$5:N$104=$G266,$E$5:$E$104,"-")))</f>
        <v>63.636363636363633</v>
      </c>
      <c r="O266" s="236">
        <f t="array" ref="O266">IF(O239="-","-",AVERAGE(IF(O$5:O$104=$G266,$E$5:$E$104,"-")))</f>
        <v>61.75</v>
      </c>
      <c r="P266" s="237">
        <f t="array" ref="P266">IF(P239="-","-",AVERAGE(IF(H$5:O$104=$G266,$E$5:$E$104,"-")))</f>
        <v>61.736842105263158</v>
      </c>
      <c r="Q266" s="181"/>
      <c r="R266" s="138"/>
      <c r="S266" s="138"/>
      <c r="T266" s="138"/>
      <c r="U266" s="138"/>
      <c r="V266" s="138"/>
      <c r="W266" s="13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D266" s="11"/>
      <c r="BE266" s="11"/>
      <c r="BF266" s="11"/>
      <c r="BG266" s="11"/>
      <c r="BH266" s="11"/>
      <c r="BI266" s="11"/>
      <c r="BJ266" s="11"/>
      <c r="BK266" s="11"/>
      <c r="BL266" s="11"/>
      <c r="BM266" s="11"/>
      <c r="BN266" s="11"/>
      <c r="BO266" s="11"/>
      <c r="BP266" s="11"/>
      <c r="BQ266" s="11"/>
      <c r="BR266" s="11"/>
      <c r="BS266" s="11"/>
    </row>
    <row r="267" spans="1:71" ht="12.75" customHeight="1">
      <c r="A267" s="18"/>
      <c r="B267" s="18"/>
      <c r="C267" s="89"/>
      <c r="E267" s="133"/>
      <c r="F267" s="133"/>
      <c r="G267" s="150">
        <f t="shared" si="68"/>
        <v>6</v>
      </c>
      <c r="H267" s="236">
        <f t="array" ref="H267">IF(H240="-","-",AVERAGE(IF(H$5:H$104=$G267,$E$5:$E$104,"-")))</f>
        <v>62.695652173913047</v>
      </c>
      <c r="I267" s="236">
        <f t="array" ref="I267">IF(I240="-","-",AVERAGE(IF(I$5:I$104=$G267,$E$5:$E$104,"-")))</f>
        <v>63.043478260869563</v>
      </c>
      <c r="J267" s="236">
        <f t="array" ref="J267">IF(J240="-","-",AVERAGE(IF(J$5:J$104=$G267,$E$5:$E$104,"-")))</f>
        <v>62.666666666666664</v>
      </c>
      <c r="K267" s="236">
        <f t="array" ref="K267">IF(K240="-","-",AVERAGE(IF(K$5:K$104=$G267,$E$5:$E$104,"-")))</f>
        <v>62.19047619047619</v>
      </c>
      <c r="L267" s="236">
        <f t="array" ref="L267">IF(L240="-","-",AVERAGE(IF(L$5:L$104=$G267,$E$5:$E$104,"-")))</f>
        <v>63.136363636363633</v>
      </c>
      <c r="M267" s="236">
        <f t="array" ref="M267">IF(M240="-","-",AVERAGE(IF(M$5:M$104=$G267,$E$5:$E$104,"-")))</f>
        <v>62.666666666666664</v>
      </c>
      <c r="N267" s="236">
        <f t="array" ref="N267">IF(N240="-","-",AVERAGE(IF(N$5:N$104=$G267,$E$5:$E$104,"-")))</f>
        <v>61.285714285714285</v>
      </c>
      <c r="O267" s="236">
        <f t="array" ref="O267">IF(O240="-","-",AVERAGE(IF(O$5:O$104=$G267,$E$5:$E$104,"-")))</f>
        <v>62.666666666666664</v>
      </c>
      <c r="P267" s="237">
        <f t="array" ref="P267">IF(P240="-","-",AVERAGE(IF(H$5:O$104=$G267,$E$5:$E$104,"-")))</f>
        <v>62.560439560439562</v>
      </c>
      <c r="Q267" s="181"/>
      <c r="R267" s="138"/>
      <c r="S267" s="138"/>
      <c r="T267" s="138"/>
      <c r="U267" s="138"/>
      <c r="V267" s="138"/>
      <c r="W267" s="13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D267" s="11"/>
      <c r="BE267" s="11"/>
      <c r="BF267" s="11"/>
      <c r="BG267" s="11"/>
      <c r="BH267" s="11"/>
      <c r="BI267" s="11"/>
      <c r="BJ267" s="11"/>
      <c r="BK267" s="11"/>
      <c r="BL267" s="11"/>
      <c r="BM267" s="11"/>
      <c r="BN267" s="11"/>
      <c r="BO267" s="11"/>
      <c r="BP267" s="11"/>
      <c r="BQ267" s="11"/>
      <c r="BR267" s="11"/>
      <c r="BS267" s="11"/>
    </row>
    <row r="268" spans="1:71" ht="12.75" customHeight="1">
      <c r="A268" s="18"/>
      <c r="B268" s="18"/>
      <c r="C268" s="89"/>
      <c r="E268" s="133"/>
      <c r="F268" s="133"/>
      <c r="G268" s="150">
        <f t="shared" si="68"/>
        <v>7</v>
      </c>
      <c r="H268" s="236">
        <f t="array" ref="H268">IF(H241="-","-",AVERAGE(IF(H$5:H$104=$G268,$E$5:$E$104,"-")))</f>
        <v>66.615384615384613</v>
      </c>
      <c r="I268" s="236">
        <f t="array" ref="I268">IF(I241="-","-",AVERAGE(IF(I$5:I$104=$G268,$E$5:$E$104,"-")))</f>
        <v>69.333333333333329</v>
      </c>
      <c r="J268" s="236">
        <f t="array" ref="J268">IF(J241="-","-",AVERAGE(IF(J$5:J$104=$G268,$E$5:$E$104,"-")))</f>
        <v>67.07692307692308</v>
      </c>
      <c r="K268" s="236">
        <f t="array" ref="K268">IF(K241="-","-",AVERAGE(IF(K$5:K$104=$G268,$E$5:$E$104,"-")))</f>
        <v>72.111111111111114</v>
      </c>
      <c r="L268" s="236">
        <f t="array" ref="L268">IF(L241="-","-",AVERAGE(IF(L$5:L$104=$G268,$E$5:$E$104,"-")))</f>
        <v>69.294117647058826</v>
      </c>
      <c r="M268" s="236">
        <f t="array" ref="M268">IF(M241="-","-",AVERAGE(IF(M$5:M$104=$G268,$E$5:$E$104,"-")))</f>
        <v>70.882352941176464</v>
      </c>
      <c r="N268" s="236">
        <f t="array" ref="N268">IF(N241="-","-",AVERAGE(IF(N$5:N$104=$G268,$E$5:$E$104,"-")))</f>
        <v>66.857142857142861</v>
      </c>
      <c r="O268" s="236">
        <f t="array" ref="O268">IF(O241="-","-",AVERAGE(IF(O$5:O$104=$G268,$E$5:$E$104,"-")))</f>
        <v>69.5625</v>
      </c>
      <c r="P268" s="237">
        <f t="array" ref="P268">IF(P241="-","-",AVERAGE(IF(H$5:O$104=$G268,$E$5:$E$104,"-")))</f>
        <v>69.174603174603178</v>
      </c>
      <c r="Q268" s="181"/>
      <c r="R268" s="138"/>
      <c r="S268" s="138"/>
      <c r="T268" s="138"/>
      <c r="U268" s="138"/>
      <c r="V268" s="138"/>
      <c r="W268" s="13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D268" s="11"/>
      <c r="BE268" s="11"/>
      <c r="BF268" s="11"/>
      <c r="BG268" s="11"/>
      <c r="BH268" s="11"/>
      <c r="BI268" s="11"/>
      <c r="BJ268" s="11"/>
      <c r="BK268" s="11"/>
      <c r="BL268" s="11"/>
      <c r="BM268" s="11"/>
      <c r="BN268" s="11"/>
      <c r="BO268" s="11"/>
      <c r="BP268" s="11"/>
      <c r="BQ268" s="11"/>
      <c r="BR268" s="11"/>
      <c r="BS268" s="11"/>
    </row>
    <row r="269" spans="1:71" ht="12.75" customHeight="1">
      <c r="A269" s="18"/>
      <c r="B269" s="18"/>
      <c r="C269" s="89"/>
      <c r="E269" s="133"/>
      <c r="F269" s="133"/>
      <c r="G269" s="150">
        <f t="shared" si="68"/>
        <v>8</v>
      </c>
      <c r="H269" s="236">
        <f t="array" ref="H269">IF(H242="-","-",AVERAGE(IF(H$5:H$104=$G269,$E$5:$E$104,"-")))</f>
        <v>81.583333333333329</v>
      </c>
      <c r="I269" s="236">
        <f t="array" ref="I269">IF(I242="-","-",AVERAGE(IF(I$5:I$104=$G269,$E$5:$E$104,"-")))</f>
        <v>84.63636363636364</v>
      </c>
      <c r="J269" s="236">
        <f t="array" ref="J269">IF(J242="-","-",AVERAGE(IF(J$5:J$104=$G269,$E$5:$E$104,"-")))</f>
        <v>79.769230769230774</v>
      </c>
      <c r="K269" s="236">
        <f t="array" ref="K269">IF(K242="-","-",AVERAGE(IF(K$5:K$104=$G269,$E$5:$E$104,"-")))</f>
        <v>82.588235294117652</v>
      </c>
      <c r="L269" s="236">
        <f t="array" ref="L269">IF(L242="-","-",AVERAGE(IF(L$5:L$104=$G269,$E$5:$E$104,"-")))</f>
        <v>84.86666666666666</v>
      </c>
      <c r="M269" s="236">
        <f t="array" ref="M269">IF(M242="-","-",AVERAGE(IF(M$5:M$104=$G269,$E$5:$E$104,"-")))</f>
        <v>85.454545454545453</v>
      </c>
      <c r="N269" s="236">
        <f t="array" ref="N269">IF(N242="-","-",AVERAGE(IF(N$5:N$104=$G269,$E$5:$E$104,"-")))</f>
        <v>83.2</v>
      </c>
      <c r="O269" s="236">
        <f t="array" ref="O269">IF(O242="-","-",AVERAGE(IF(O$5:O$104=$G269,$E$5:$E$104,"-")))</f>
        <v>83</v>
      </c>
      <c r="P269" s="237">
        <f t="array" ref="P269">IF(P242="-","-",AVERAGE(IF(H$5:O$104=$G269,$E$5:$E$104,"-")))</f>
        <v>83.090909090909093</v>
      </c>
      <c r="Q269" s="181"/>
      <c r="R269" s="138"/>
      <c r="S269" s="138"/>
      <c r="T269" s="138"/>
      <c r="U269" s="138"/>
      <c r="V269" s="138"/>
      <c r="W269" s="13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D269" s="11"/>
      <c r="BE269" s="11"/>
      <c r="BF269" s="11"/>
      <c r="BG269" s="11"/>
      <c r="BH269" s="11"/>
      <c r="BI269" s="11"/>
      <c r="BJ269" s="11"/>
      <c r="BK269" s="11"/>
      <c r="BL269" s="11"/>
      <c r="BM269" s="11"/>
      <c r="BN269" s="11"/>
      <c r="BO269" s="11"/>
      <c r="BP269" s="11"/>
      <c r="BQ269" s="11"/>
      <c r="BR269" s="11"/>
      <c r="BS269" s="11"/>
    </row>
    <row r="270" spans="1:71" ht="12.75" customHeight="1">
      <c r="A270" s="18"/>
      <c r="B270" s="18"/>
      <c r="C270" s="89"/>
      <c r="E270" s="133"/>
      <c r="F270" s="133"/>
      <c r="G270" s="150">
        <f t="shared" si="68"/>
        <v>9</v>
      </c>
      <c r="H270" s="236">
        <f t="array" ref="H270">IF(H243="-","-",AVERAGE(IF(H$5:H$104=$G270,$E$5:$E$104,"-")))</f>
        <v>82.384615384615387</v>
      </c>
      <c r="I270" s="236">
        <f t="array" ref="I270">IF(I243="-","-",AVERAGE(IF(I$5:I$104=$G270,$E$5:$E$104,"-")))</f>
        <v>84.86666666666666</v>
      </c>
      <c r="J270" s="236">
        <f t="array" ref="J270">IF(J243="-","-",AVERAGE(IF(J$5:J$104=$G270,$E$5:$E$104,"-")))</f>
        <v>83.916666666666671</v>
      </c>
      <c r="K270" s="236">
        <f t="array" ref="K270">IF(K243="-","-",AVERAGE(IF(K$5:K$104=$G270,$E$5:$E$104,"-")))</f>
        <v>85.8</v>
      </c>
      <c r="L270" s="236">
        <f t="array" ref="L270">IF(L243="-","-",AVERAGE(IF(L$5:L$104=$G270,$E$5:$E$104,"-")))</f>
        <v>80.5</v>
      </c>
      <c r="M270" s="236">
        <f t="array" ref="M270">IF(M243="-","-",AVERAGE(IF(M$5:M$104=$G270,$E$5:$E$104,"-")))</f>
        <v>83.384615384615387</v>
      </c>
      <c r="N270" s="236">
        <f t="array" ref="N270">IF(N243="-","-",AVERAGE(IF(N$5:N$104=$G270,$E$5:$E$104,"-")))</f>
        <v>81.2</v>
      </c>
      <c r="O270" s="236">
        <f t="array" ref="O270">IF(O243="-","-",AVERAGE(IF(O$5:O$104=$G270,$E$5:$E$104,"-")))</f>
        <v>86.142857142857139</v>
      </c>
      <c r="P270" s="237">
        <f t="array" ref="P270">IF(P243="-","-",AVERAGE(IF(H$5:O$104=$G270,$E$5:$E$104,"-")))</f>
        <v>83.736842105263165</v>
      </c>
      <c r="Q270" s="181"/>
      <c r="R270" s="138"/>
      <c r="S270" s="138"/>
      <c r="T270" s="138"/>
      <c r="U270" s="138"/>
      <c r="V270" s="138"/>
      <c r="W270" s="13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D270" s="11"/>
      <c r="BE270" s="11"/>
      <c r="BF270" s="11"/>
      <c r="BG270" s="11"/>
      <c r="BH270" s="11"/>
      <c r="BI270" s="11"/>
      <c r="BJ270" s="11"/>
      <c r="BK270" s="11"/>
      <c r="BL270" s="11"/>
      <c r="BM270" s="11"/>
      <c r="BN270" s="11"/>
      <c r="BO270" s="11"/>
      <c r="BP270" s="11"/>
      <c r="BQ270" s="11"/>
      <c r="BR270" s="11"/>
      <c r="BS270" s="11"/>
    </row>
    <row r="271" spans="1:71" ht="12.75" customHeight="1">
      <c r="A271" s="18"/>
      <c r="B271" s="18"/>
      <c r="C271" s="89"/>
      <c r="E271" s="133"/>
      <c r="F271" s="133"/>
      <c r="G271" s="150">
        <f t="shared" si="68"/>
        <v>10</v>
      </c>
      <c r="H271" s="236">
        <f t="array" ref="H271">IF(H244="-","-",AVERAGE(IF(H$5:H$104=$G271,$E$5:$E$104,"-")))</f>
        <v>90.5</v>
      </c>
      <c r="I271" s="236">
        <f t="array" ref="I271">IF(I244="-","-",AVERAGE(IF(I$5:I$104=$G271,$E$5:$E$104,"-")))</f>
        <v>91.333333333333329</v>
      </c>
      <c r="J271" s="236">
        <f t="array" ref="J271">IF(J244="-","-",AVERAGE(IF(J$5:J$104=$G271,$E$5:$E$104,"-")))</f>
        <v>91.111111111111114</v>
      </c>
      <c r="K271" s="236">
        <f t="array" ref="K271">IF(K244="-","-",AVERAGE(IF(K$5:K$104=$G271,$E$5:$E$104,"-")))</f>
        <v>91.428571428571431</v>
      </c>
      <c r="L271" s="236">
        <f t="array" ref="L271">IF(L244="-","-",AVERAGE(IF(L$5:L$104=$G271,$E$5:$E$104,"-")))</f>
        <v>93.714285714285708</v>
      </c>
      <c r="M271" s="236">
        <f t="array" ref="M271">IF(M244="-","-",AVERAGE(IF(M$5:M$104=$G271,$E$5:$E$104,"-")))</f>
        <v>87.714285714285708</v>
      </c>
      <c r="N271" s="236">
        <f t="array" ref="N271">IF(N244="-","-",AVERAGE(IF(N$5:N$104=$G271,$E$5:$E$104,"-")))</f>
        <v>86.666666666666671</v>
      </c>
      <c r="O271" s="236">
        <f t="array" ref="O271">IF(O244="-","-",AVERAGE(IF(O$5:O$104=$G271,$E$5:$E$104,"-")))</f>
        <v>96</v>
      </c>
      <c r="P271" s="237">
        <f t="array" ref="P271">IF(P244="-","-",AVERAGE(IF(H$5:O$104=$G271,$E$5:$E$104,"-")))</f>
        <v>90.836734693877546</v>
      </c>
      <c r="Q271" s="181"/>
      <c r="R271" s="138"/>
      <c r="S271" s="138"/>
      <c r="T271" s="138"/>
      <c r="U271" s="138"/>
      <c r="V271" s="138"/>
      <c r="W271" s="13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D271" s="11"/>
      <c r="BE271" s="11"/>
      <c r="BF271" s="11"/>
      <c r="BG271" s="11"/>
      <c r="BH271" s="11"/>
      <c r="BI271" s="11"/>
      <c r="BJ271" s="11"/>
      <c r="BK271" s="11"/>
      <c r="BL271" s="11"/>
      <c r="BM271" s="11"/>
      <c r="BN271" s="11"/>
      <c r="BO271" s="11"/>
      <c r="BP271" s="11"/>
      <c r="BQ271" s="11"/>
      <c r="BR271" s="11"/>
      <c r="BS271" s="11"/>
    </row>
    <row r="272" spans="1:71" ht="12.75" customHeight="1">
      <c r="A272" s="18"/>
      <c r="B272" s="18"/>
      <c r="C272" s="89"/>
      <c r="E272" s="133"/>
      <c r="F272" s="133"/>
      <c r="G272" s="150">
        <f t="shared" si="68"/>
        <v>11</v>
      </c>
      <c r="H272" s="236">
        <f t="array" ref="H272">IF(H245="-","-",AVERAGE(IF(H$5:H$104=$G272,$E$5:$E$104,"-")))</f>
        <v>91.25</v>
      </c>
      <c r="I272" s="236">
        <f t="array" ref="I272">IF(I245="-","-",AVERAGE(IF(I$5:I$104=$G272,$E$5:$E$104,"-")))</f>
        <v>93.666666666666671</v>
      </c>
      <c r="J272" s="236">
        <f t="array" ref="J272">IF(J245="-","-",AVERAGE(IF(J$5:J$104=$G272,$E$5:$E$104,"-")))</f>
        <v>93.5</v>
      </c>
      <c r="K272" s="236">
        <f t="array" ref="K272">IF(K245="-","-",AVERAGE(IF(K$5:K$104=$G272,$E$5:$E$104,"-")))</f>
        <v>94</v>
      </c>
      <c r="L272" s="236">
        <f t="array" ref="L272">IF(L245="-","-",AVERAGE(IF(L$5:L$104=$G272,$E$5:$E$104,"-")))</f>
        <v>89.25</v>
      </c>
      <c r="M272" s="236">
        <f t="array" ref="M272">IF(M245="-","-",AVERAGE(IF(M$5:M$104=$G272,$E$5:$E$104,"-")))</f>
        <v>91.5</v>
      </c>
      <c r="N272" s="236">
        <f t="array" ref="N272">IF(N245="-","-",AVERAGE(IF(N$5:N$104=$G272,$E$5:$E$104,"-")))</f>
        <v>93.625</v>
      </c>
      <c r="O272" s="236">
        <f t="array" ref="O272">IF(O245="-","-",AVERAGE(IF(O$5:O$104=$G272,$E$5:$E$104,"-")))</f>
        <v>87.5</v>
      </c>
      <c r="P272" s="237">
        <f t="array" ref="P272">IF(P245="-","-",AVERAGE(IF(H$5:O$104=$G272,$E$5:$E$104,"-")))</f>
        <v>91.891891891891888</v>
      </c>
      <c r="Q272" s="181"/>
      <c r="R272" s="138"/>
      <c r="S272" s="138"/>
      <c r="T272" s="138"/>
      <c r="U272" s="138"/>
      <c r="V272" s="138"/>
      <c r="W272" s="13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D272" s="11"/>
      <c r="BE272" s="11"/>
      <c r="BF272" s="11"/>
      <c r="BG272" s="11"/>
      <c r="BH272" s="11"/>
      <c r="BI272" s="11"/>
      <c r="BJ272" s="11"/>
      <c r="BK272" s="11"/>
      <c r="BL272" s="11"/>
      <c r="BM272" s="11"/>
      <c r="BN272" s="11"/>
      <c r="BO272" s="11"/>
      <c r="BP272" s="11"/>
      <c r="BQ272" s="11"/>
      <c r="BR272" s="11"/>
      <c r="BS272" s="11"/>
    </row>
    <row r="273" spans="1:71" ht="12.75" customHeight="1">
      <c r="A273" s="18"/>
      <c r="B273" s="18"/>
      <c r="C273" s="89"/>
      <c r="E273" s="133"/>
      <c r="F273" s="133"/>
      <c r="G273" s="150">
        <f t="shared" si="68"/>
        <v>12</v>
      </c>
      <c r="H273" s="236">
        <f t="array" ref="H273">IF(H246="-","-",AVERAGE(IF(H$5:H$104=$G273,$E$5:$E$104,"-")))</f>
        <v>93.5</v>
      </c>
      <c r="I273" s="236">
        <f t="array" ref="I273">IF(I246="-","-",AVERAGE(IF(I$5:I$104=$G273,$E$5:$E$104,"-")))</f>
        <v>93</v>
      </c>
      <c r="J273" s="236">
        <f t="array" ref="J273">IF(J246="-","-",AVERAGE(IF(J$5:J$104=$G273,$E$5:$E$104,"-")))</f>
        <v>90.333333333333329</v>
      </c>
      <c r="K273" s="236">
        <f t="array" ref="K273">IF(K246="-","-",AVERAGE(IF(K$5:K$104=$G273,$E$5:$E$104,"-")))</f>
        <v>84</v>
      </c>
      <c r="L273" s="236">
        <f t="array" ref="L273">IF(L246="-","-",AVERAGE(IF(L$5:L$104=$G273,$E$5:$E$104,"-")))</f>
        <v>91</v>
      </c>
      <c r="M273" s="236">
        <f t="array" ref="M273">IF(M246="-","-",AVERAGE(IF(M$5:M$104=$G273,$E$5:$E$104,"-")))</f>
        <v>94</v>
      </c>
      <c r="N273" s="236">
        <f t="array" ref="N273">IF(N246="-","-",AVERAGE(IF(N$5:N$104=$G273,$E$5:$E$104,"-")))</f>
        <v>96</v>
      </c>
      <c r="O273" s="236" t="str">
        <f t="array" ref="O273">IF(O246="-","-",AVERAGE(IF(O$5:O$104=$G273,$E$5:$E$104,"-")))</f>
        <v>-</v>
      </c>
      <c r="P273" s="237">
        <f t="array" ref="P273">IF(P246="-","-",AVERAGE(IF(H$5:O$104=$G273,$E$5:$E$104,"-")))</f>
        <v>91.5</v>
      </c>
      <c r="Q273" s="181"/>
      <c r="R273" s="138"/>
      <c r="S273" s="138"/>
      <c r="T273" s="138"/>
      <c r="U273" s="138"/>
      <c r="V273" s="138"/>
      <c r="W273" s="13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D273" s="11"/>
      <c r="BE273" s="11"/>
      <c r="BF273" s="11"/>
      <c r="BG273" s="11"/>
      <c r="BH273" s="11"/>
      <c r="BI273" s="11"/>
      <c r="BJ273" s="11"/>
      <c r="BK273" s="11"/>
      <c r="BL273" s="11"/>
      <c r="BM273" s="11"/>
      <c r="BN273" s="11"/>
      <c r="BO273" s="11"/>
      <c r="BP273" s="11"/>
      <c r="BQ273" s="11"/>
      <c r="BR273" s="11"/>
      <c r="BS273" s="11"/>
    </row>
    <row r="274" spans="1:71" ht="12.75" customHeight="1">
      <c r="A274" s="18"/>
      <c r="B274" s="18"/>
      <c r="C274" s="89"/>
      <c r="E274" s="133"/>
      <c r="F274" s="133"/>
      <c r="G274" s="150">
        <f t="shared" si="68"/>
        <v>13</v>
      </c>
      <c r="H274" s="236" t="str">
        <f t="array" ref="H274">IF(H247="-","-",AVERAGE(IF(H$5:H$104=$G274,$E$5:$E$104,"-")))</f>
        <v>-</v>
      </c>
      <c r="I274" s="236" t="str">
        <f t="array" ref="I274">IF(I247="-","-",AVERAGE(IF(I$5:I$104=$G274,$E$5:$E$104,"-")))</f>
        <v>-</v>
      </c>
      <c r="J274" s="236" t="str">
        <f t="array" ref="J274">IF(J247="-","-",AVERAGE(IF(J$5:J$104=$G274,$E$5:$E$104,"-")))</f>
        <v>-</v>
      </c>
      <c r="K274" s="236">
        <f t="array" ref="K274">IF(K247="-","-",AVERAGE(IF(K$5:K$104=$G274,$E$5:$E$104,"-")))</f>
        <v>97</v>
      </c>
      <c r="L274" s="236" t="str">
        <f t="array" ref="L274">IF(L247="-","-",AVERAGE(IF(L$5:L$104=$G274,$E$5:$E$104,"-")))</f>
        <v>-</v>
      </c>
      <c r="M274" s="236" t="str">
        <f t="array" ref="M274">IF(M247="-","-",AVERAGE(IF(M$5:M$104=$G274,$E$5:$E$104,"-")))</f>
        <v>-</v>
      </c>
      <c r="N274" s="236" t="str">
        <f t="array" ref="N274">IF(N247="-","-",AVERAGE(IF(N$5:N$104=$G274,$E$5:$E$104,"-")))</f>
        <v>-</v>
      </c>
      <c r="O274" s="236">
        <f t="array" ref="O274">IF(O247="-","-",AVERAGE(IF(O$5:O$104=$G274,$E$5:$E$104,"-")))</f>
        <v>101</v>
      </c>
      <c r="P274" s="237">
        <f t="array" ref="P274">IF(P247="-","-",AVERAGE(IF(H$5:O$104=$G274,$E$5:$E$104,"-")))</f>
        <v>99.666666666666671</v>
      </c>
      <c r="Q274" s="181"/>
      <c r="R274" s="138"/>
      <c r="S274" s="138"/>
      <c r="T274" s="138"/>
      <c r="U274" s="138"/>
      <c r="V274" s="138"/>
      <c r="W274" s="13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D274" s="11"/>
      <c r="BE274" s="11"/>
      <c r="BF274" s="11"/>
      <c r="BG274" s="11"/>
      <c r="BH274" s="11"/>
      <c r="BI274" s="11"/>
      <c r="BJ274" s="11"/>
      <c r="BK274" s="11"/>
      <c r="BL274" s="11"/>
      <c r="BM274" s="11"/>
      <c r="BN274" s="11"/>
      <c r="BO274" s="11"/>
      <c r="BP274" s="11"/>
      <c r="BQ274" s="11"/>
      <c r="BR274" s="11"/>
      <c r="BS274" s="11"/>
    </row>
    <row r="275" spans="1:71" ht="12.75" customHeight="1">
      <c r="A275" s="18"/>
      <c r="B275" s="18"/>
      <c r="C275" s="89"/>
      <c r="E275" s="133"/>
      <c r="F275" s="133"/>
      <c r="G275" s="150">
        <f t="shared" si="68"/>
        <v>14</v>
      </c>
      <c r="H275" s="236">
        <f t="array" ref="H275">IF(H248="-","-",AVERAGE(IF(H$5:H$104=$G275,$E$5:$E$104,"-")))</f>
        <v>97</v>
      </c>
      <c r="I275" s="236">
        <f t="array" ref="I275">IF(I248="-","-",AVERAGE(IF(I$5:I$104=$G275,$E$5:$E$104,"-")))</f>
        <v>97</v>
      </c>
      <c r="J275" s="236">
        <f t="array" ref="J275">IF(J248="-","-",AVERAGE(IF(J$5:J$104=$G275,$E$5:$E$104,"-")))</f>
        <v>97</v>
      </c>
      <c r="K275" s="236" t="str">
        <f t="array" ref="K275">IF(K248="-","-",AVERAGE(IF(K$5:K$104=$G275,$E$5:$E$104,"-")))</f>
        <v>-</v>
      </c>
      <c r="L275" s="236">
        <f t="array" ref="L275">IF(L248="-","-",AVERAGE(IF(L$5:L$104=$G275,$E$5:$E$104,"-")))</f>
        <v>97</v>
      </c>
      <c r="M275" s="236">
        <f t="array" ref="M275">IF(M248="-","-",AVERAGE(IF(M$5:M$104=$G275,$E$5:$E$104,"-")))</f>
        <v>97</v>
      </c>
      <c r="N275" s="236">
        <f t="array" ref="N275">IF(N248="-","-",AVERAGE(IF(N$5:N$104=$G275,$E$5:$E$104,"-")))</f>
        <v>90.5</v>
      </c>
      <c r="O275" s="236" t="str">
        <f t="array" ref="O275">IF(O248="-","-",AVERAGE(IF(O$5:O$104=$G275,$E$5:$E$104,"-")))</f>
        <v>-</v>
      </c>
      <c r="P275" s="237">
        <f t="array" ref="P275">IF(P248="-","-",AVERAGE(IF(H$5:O$104=$G275,$E$5:$E$104,"-")))</f>
        <v>95.142857142857139</v>
      </c>
      <c r="Q275" s="181"/>
      <c r="R275" s="138"/>
      <c r="S275" s="138"/>
      <c r="T275" s="138"/>
      <c r="U275" s="138"/>
      <c r="V275" s="138"/>
      <c r="W275" s="13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D275" s="11"/>
      <c r="BE275" s="11"/>
      <c r="BF275" s="11"/>
      <c r="BG275" s="11"/>
      <c r="BH275" s="11"/>
      <c r="BI275" s="11"/>
      <c r="BJ275" s="11"/>
      <c r="BK275" s="11"/>
      <c r="BL275" s="11"/>
      <c r="BM275" s="11"/>
      <c r="BN275" s="11"/>
      <c r="BO275" s="11"/>
      <c r="BP275" s="11"/>
      <c r="BQ275" s="11"/>
      <c r="BR275" s="11"/>
      <c r="BS275" s="11"/>
    </row>
    <row r="276" spans="1:71" ht="12.75" customHeight="1">
      <c r="A276" s="18"/>
      <c r="B276" s="18"/>
      <c r="C276" s="89"/>
      <c r="E276" s="133"/>
      <c r="F276" s="133"/>
      <c r="G276" s="150">
        <f t="shared" si="68"/>
        <v>15</v>
      </c>
      <c r="H276" s="236" t="str">
        <f t="array" ref="H276">IF(H249="-","-",AVERAGE(IF(H$5:H$104=$G276,$E$5:$E$104,"-")))</f>
        <v>-</v>
      </c>
      <c r="I276" s="236" t="str">
        <f t="array" ref="I276">IF(I249="-","-",AVERAGE(IF(I$5:I$104=$G276,$E$5:$E$104,"-")))</f>
        <v>-</v>
      </c>
      <c r="J276" s="236" t="str">
        <f t="array" ref="J276">IF(J249="-","-",AVERAGE(IF(J$5:J$104=$G276,$E$5:$E$104,"-")))</f>
        <v>-</v>
      </c>
      <c r="K276" s="236">
        <f t="array" ref="K276">IF(K249="-","-",AVERAGE(IF(K$5:K$104=$G276,$E$5:$E$104,"-")))</f>
        <v>105</v>
      </c>
      <c r="L276" s="236" t="str">
        <f t="array" ref="L276">IF(L249="-","-",AVERAGE(IF(L$5:L$104=$G276,$E$5:$E$104,"-")))</f>
        <v>-</v>
      </c>
      <c r="M276" s="236" t="str">
        <f t="array" ref="M276">IF(M249="-","-",AVERAGE(IF(M$5:M$104=$G276,$E$5:$E$104,"-")))</f>
        <v>-</v>
      </c>
      <c r="N276" s="236" t="str">
        <f t="array" ref="N276">IF(N249="-","-",AVERAGE(IF(N$5:N$104=$G276,$E$5:$E$104,"-")))</f>
        <v>-</v>
      </c>
      <c r="O276" s="236" t="str">
        <f t="array" ref="O276">IF(O249="-","-",AVERAGE(IF(O$5:O$104=$G276,$E$5:$E$104,"-")))</f>
        <v>-</v>
      </c>
      <c r="P276" s="237">
        <f t="array" ref="P276">IF(P249="-","-",AVERAGE(IF(H$5:O$104=$G276,$E$5:$E$104,"-")))</f>
        <v>105</v>
      </c>
      <c r="Q276" s="181"/>
      <c r="R276" s="138"/>
      <c r="S276" s="138"/>
      <c r="T276" s="138"/>
      <c r="U276" s="138"/>
      <c r="V276" s="138"/>
      <c r="W276" s="13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D276" s="11"/>
      <c r="BE276" s="11"/>
      <c r="BF276" s="11"/>
      <c r="BG276" s="11"/>
      <c r="BH276" s="11"/>
      <c r="BI276" s="11"/>
      <c r="BJ276" s="11"/>
      <c r="BK276" s="11"/>
      <c r="BL276" s="11"/>
      <c r="BM276" s="11"/>
      <c r="BN276" s="11"/>
      <c r="BO276" s="11"/>
      <c r="BP276" s="11"/>
      <c r="BQ276" s="11"/>
      <c r="BR276" s="11"/>
      <c r="BS276" s="11"/>
    </row>
    <row r="277" spans="1:71" ht="12.75" customHeight="1">
      <c r="A277" s="18"/>
      <c r="B277" s="18"/>
      <c r="C277" s="89"/>
      <c r="E277" s="133"/>
      <c r="F277" s="133"/>
      <c r="G277" s="150">
        <f t="shared" si="68"/>
        <v>16</v>
      </c>
      <c r="H277" s="236" t="str">
        <f t="array" ref="H277">IF(H250="-","-",AVERAGE(IF(H$5:H$104=$G277,$E$5:$E$104,"-")))</f>
        <v>-</v>
      </c>
      <c r="I277" s="236">
        <f t="array" ref="I277">IF(I250="-","-",AVERAGE(IF(I$5:I$104=$G277,$E$5:$E$104,"-")))</f>
        <v>105</v>
      </c>
      <c r="J277" s="236">
        <f t="array" ref="J277">IF(J250="-","-",AVERAGE(IF(J$5:J$104=$G277,$E$5:$E$104,"-")))</f>
        <v>105</v>
      </c>
      <c r="K277" s="236" t="str">
        <f t="array" ref="K277">IF(K250="-","-",AVERAGE(IF(K$5:K$104=$G277,$E$5:$E$104,"-")))</f>
        <v>-</v>
      </c>
      <c r="L277" s="236" t="str">
        <f t="array" ref="L277">IF(L250="-","-",AVERAGE(IF(L$5:L$104=$G277,$E$5:$E$104,"-")))</f>
        <v>-</v>
      </c>
      <c r="M277" s="236" t="str">
        <f t="array" ref="M277">IF(M250="-","-",AVERAGE(IF(M$5:M$104=$G277,$E$5:$E$104,"-")))</f>
        <v>-</v>
      </c>
      <c r="N277" s="236" t="str">
        <f t="array" ref="N277">IF(N250="-","-",AVERAGE(IF(N$5:N$104=$G277,$E$5:$E$104,"-")))</f>
        <v>-</v>
      </c>
      <c r="O277" s="236" t="str">
        <f t="array" ref="O277">IF(O250="-","-",AVERAGE(IF(O$5:O$104=$G277,$E$5:$E$104,"-")))</f>
        <v>-</v>
      </c>
      <c r="P277" s="237">
        <f t="array" ref="P277">IF(P250="-","-",AVERAGE(IF(H$5:O$104=$G277,$E$5:$E$104,"-")))</f>
        <v>105</v>
      </c>
      <c r="Q277" s="181"/>
      <c r="R277" s="138"/>
      <c r="S277" s="138"/>
      <c r="T277" s="138"/>
      <c r="U277" s="138"/>
      <c r="V277" s="138"/>
      <c r="W277" s="13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D277" s="11"/>
      <c r="BE277" s="11"/>
      <c r="BF277" s="11"/>
      <c r="BG277" s="11"/>
      <c r="BH277" s="11"/>
      <c r="BI277" s="11"/>
      <c r="BJ277" s="11"/>
      <c r="BK277" s="11"/>
      <c r="BL277" s="11"/>
      <c r="BM277" s="11"/>
      <c r="BN277" s="11"/>
      <c r="BO277" s="11"/>
      <c r="BP277" s="11"/>
      <c r="BQ277" s="11"/>
      <c r="BR277" s="11"/>
      <c r="BS277" s="11"/>
    </row>
    <row r="278" spans="1:71" ht="12.75" customHeight="1">
      <c r="A278" s="18"/>
      <c r="B278" s="18"/>
      <c r="C278" s="89"/>
      <c r="E278" s="133"/>
      <c r="F278" s="133"/>
      <c r="G278" s="150">
        <f t="shared" si="68"/>
        <v>17</v>
      </c>
      <c r="H278" s="236" t="str">
        <f t="array" ref="H278">IF(H251="-","-",AVERAGE(IF(H$5:H$104=$G278,$E$5:$E$104,"-")))</f>
        <v>-</v>
      </c>
      <c r="I278" s="236" t="str">
        <f t="array" ref="I278">IF(I251="-","-",AVERAGE(IF(I$5:I$104=$G278,$E$5:$E$104,"-")))</f>
        <v>-</v>
      </c>
      <c r="J278" s="236" t="str">
        <f t="array" ref="J278">IF(J251="-","-",AVERAGE(IF(J$5:J$104=$G278,$E$5:$E$104,"-")))</f>
        <v>-</v>
      </c>
      <c r="K278" s="236" t="str">
        <f t="array" ref="K278">IF(K251="-","-",AVERAGE(IF(K$5:K$104=$G278,$E$5:$E$104,"-")))</f>
        <v>-</v>
      </c>
      <c r="L278" s="236" t="str">
        <f t="array" ref="L278">IF(L251="-","-",AVERAGE(IF(L$5:L$104=$G278,$E$5:$E$104,"-")))</f>
        <v>-</v>
      </c>
      <c r="M278" s="236" t="str">
        <f t="array" ref="M278">IF(M251="-","-",AVERAGE(IF(M$5:M$104=$G278,$E$5:$E$104,"-")))</f>
        <v>-</v>
      </c>
      <c r="N278" s="236" t="str">
        <f t="array" ref="N278">IF(N251="-","-",AVERAGE(IF(N$5:N$104=$G278,$E$5:$E$104,"-")))</f>
        <v>-</v>
      </c>
      <c r="O278" s="236" t="str">
        <f t="array" ref="O278">IF(O251="-","-",AVERAGE(IF(O$5:O$104=$G278,$E$5:$E$104,"-")))</f>
        <v>-</v>
      </c>
      <c r="P278" s="237" t="str">
        <f t="array" ref="P278">IF(P251="-","-",AVERAGE(IF(H$5:O$104=$G278,$E$5:$E$104,"-")))</f>
        <v>-</v>
      </c>
      <c r="Q278" s="181"/>
      <c r="R278" s="138"/>
      <c r="S278" s="138"/>
      <c r="T278" s="138"/>
      <c r="U278" s="138"/>
      <c r="V278" s="138"/>
      <c r="W278" s="13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D278" s="11"/>
      <c r="BE278" s="11"/>
      <c r="BF278" s="11"/>
      <c r="BG278" s="11"/>
      <c r="BH278" s="11"/>
      <c r="BI278" s="11"/>
      <c r="BJ278" s="11"/>
      <c r="BK278" s="11"/>
      <c r="BL278" s="11"/>
      <c r="BM278" s="11"/>
      <c r="BN278" s="11"/>
      <c r="BO278" s="11"/>
      <c r="BP278" s="11"/>
      <c r="BQ278" s="11"/>
      <c r="BR278" s="11"/>
      <c r="BS278" s="11"/>
    </row>
    <row r="279" spans="1:71" ht="12.75" customHeight="1">
      <c r="A279" s="18"/>
      <c r="B279" s="18"/>
      <c r="C279" s="89"/>
      <c r="E279" s="133"/>
      <c r="F279" s="133"/>
      <c r="G279" s="150">
        <f t="shared" si="68"/>
        <v>18</v>
      </c>
      <c r="H279" s="236" t="str">
        <f t="array" ref="H279">IF(H252="-","-",AVERAGE(IF(H$5:H$104=$G279,$E$5:$E$104,"-")))</f>
        <v>-</v>
      </c>
      <c r="I279" s="236" t="str">
        <f t="array" ref="I279">IF(I252="-","-",AVERAGE(IF(I$5:I$104=$G279,$E$5:$E$104,"-")))</f>
        <v>-</v>
      </c>
      <c r="J279" s="236" t="str">
        <f t="array" ref="J279">IF(J252="-","-",AVERAGE(IF(J$5:J$104=$G279,$E$5:$E$104,"-")))</f>
        <v>-</v>
      </c>
      <c r="K279" s="236" t="str">
        <f t="array" ref="K279">IF(K252="-","-",AVERAGE(IF(K$5:K$104=$G279,$E$5:$E$104,"-")))</f>
        <v>-</v>
      </c>
      <c r="L279" s="236" t="str">
        <f t="array" ref="L279">IF(L252="-","-",AVERAGE(IF(L$5:L$104=$G279,$E$5:$E$104,"-")))</f>
        <v>-</v>
      </c>
      <c r="M279" s="236" t="str">
        <f t="array" ref="M279">IF(M252="-","-",AVERAGE(IF(M$5:M$104=$G279,$E$5:$E$104,"-")))</f>
        <v>-</v>
      </c>
      <c r="N279" s="236">
        <f t="array" ref="N279">IF(N252="-","-",AVERAGE(IF(N$5:N$104=$G279,$E$5:$E$104,"-")))</f>
        <v>105</v>
      </c>
      <c r="O279" s="236" t="str">
        <f t="array" ref="O279">IF(O252="-","-",AVERAGE(IF(O$5:O$104=$G279,$E$5:$E$104,"-")))</f>
        <v>-</v>
      </c>
      <c r="P279" s="237">
        <f t="array" ref="P279">IF(P252="-","-",AVERAGE(IF(H$5:O$104=$G279,$E$5:$E$104,"-")))</f>
        <v>105</v>
      </c>
      <c r="Q279" s="181"/>
      <c r="R279" s="138"/>
      <c r="S279" s="138"/>
      <c r="T279" s="138"/>
      <c r="U279" s="138"/>
      <c r="V279" s="138"/>
      <c r="W279" s="13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D279" s="11"/>
      <c r="BE279" s="11"/>
      <c r="BF279" s="11"/>
      <c r="BG279" s="11"/>
      <c r="BH279" s="11"/>
      <c r="BI279" s="11"/>
      <c r="BJ279" s="11"/>
      <c r="BK279" s="11"/>
      <c r="BL279" s="11"/>
      <c r="BM279" s="11"/>
      <c r="BN279" s="11"/>
      <c r="BO279" s="11"/>
      <c r="BP279" s="11"/>
      <c r="BQ279" s="11"/>
      <c r="BR279" s="11"/>
      <c r="BS279" s="11"/>
    </row>
    <row r="280" spans="1:71" ht="12.75" customHeight="1">
      <c r="A280" s="18"/>
      <c r="B280" s="18"/>
      <c r="C280" s="89"/>
      <c r="E280" s="133"/>
      <c r="F280" s="133"/>
      <c r="G280" s="150">
        <f t="shared" si="68"/>
        <v>19</v>
      </c>
      <c r="H280" s="236" t="str">
        <f t="array" ref="H280">IF(H253="-","-",AVERAGE(IF(H$5:H$104=$G280,$E$5:$E$104,"-")))</f>
        <v>-</v>
      </c>
      <c r="I280" s="236" t="str">
        <f t="array" ref="I280">IF(I253="-","-",AVERAGE(IF(I$5:I$104=$G280,$E$5:$E$104,"-")))</f>
        <v>-</v>
      </c>
      <c r="J280" s="236" t="str">
        <f t="array" ref="J280">IF(J253="-","-",AVERAGE(IF(J$5:J$104=$G280,$E$5:$E$104,"-")))</f>
        <v>-</v>
      </c>
      <c r="K280" s="236" t="str">
        <f t="array" ref="K280">IF(K253="-","-",AVERAGE(IF(K$5:K$104=$G280,$E$5:$E$104,"-")))</f>
        <v>-</v>
      </c>
      <c r="L280" s="236">
        <f t="array" ref="L280">IF(L253="-","-",AVERAGE(IF(L$5:L$104=$G280,$E$5:$E$104,"-")))</f>
        <v>105</v>
      </c>
      <c r="M280" s="236" t="str">
        <f t="array" ref="M280">IF(M253="-","-",AVERAGE(IF(M$5:M$104=$G280,$E$5:$E$104,"-")))</f>
        <v>-</v>
      </c>
      <c r="N280" s="236" t="str">
        <f t="array" ref="N280">IF(N253="-","-",AVERAGE(IF(N$5:N$104=$G280,$E$5:$E$104,"-")))</f>
        <v>-</v>
      </c>
      <c r="O280" s="236" t="str">
        <f t="array" ref="O280">IF(O253="-","-",AVERAGE(IF(O$5:O$104=$G280,$E$5:$E$104,"-")))</f>
        <v>-</v>
      </c>
      <c r="P280" s="237">
        <f t="array" ref="P280">IF(P253="-","-",AVERAGE(IF(H$5:O$104=$G280,$E$5:$E$104,"-")))</f>
        <v>105</v>
      </c>
      <c r="Q280" s="181"/>
      <c r="R280" s="138"/>
      <c r="S280" s="138"/>
      <c r="T280" s="138"/>
      <c r="U280" s="138"/>
      <c r="V280" s="138"/>
      <c r="W280" s="13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D280" s="11"/>
      <c r="BE280" s="11"/>
      <c r="BF280" s="11"/>
      <c r="BG280" s="11"/>
      <c r="BH280" s="11"/>
      <c r="BI280" s="11"/>
      <c r="BJ280" s="11"/>
      <c r="BK280" s="11"/>
      <c r="BL280" s="11"/>
      <c r="BM280" s="11"/>
      <c r="BN280" s="11"/>
      <c r="BO280" s="11"/>
      <c r="BP280" s="11"/>
      <c r="BQ280" s="11"/>
      <c r="BR280" s="11"/>
      <c r="BS280" s="11"/>
    </row>
    <row r="281" spans="1:71" ht="12.75" customHeight="1">
      <c r="A281" s="18"/>
      <c r="B281" s="18"/>
      <c r="C281" s="89"/>
      <c r="E281" s="133"/>
      <c r="F281" s="133"/>
      <c r="G281" s="150">
        <f t="shared" si="68"/>
        <v>20</v>
      </c>
      <c r="H281" s="236" t="str">
        <f t="array" ref="H281">IF(H254="-","-",AVERAGE(IF(H$5:H$104=$G281,$E$5:$E$104,"-")))</f>
        <v>-</v>
      </c>
      <c r="I281" s="236" t="str">
        <f t="array" ref="I281">IF(I254="-","-",AVERAGE(IF(I$5:I$104=$G281,$E$5:$E$104,"-")))</f>
        <v>-</v>
      </c>
      <c r="J281" s="236" t="str">
        <f t="array" ref="J281">IF(J254="-","-",AVERAGE(IF(J$5:J$104=$G281,$E$5:$E$104,"-")))</f>
        <v>-</v>
      </c>
      <c r="K281" s="236" t="str">
        <f t="array" ref="K281">IF(K254="-","-",AVERAGE(IF(K$5:K$104=$G281,$E$5:$E$104,"-")))</f>
        <v>-</v>
      </c>
      <c r="L281" s="236" t="str">
        <f t="array" ref="L281">IF(L254="-","-",AVERAGE(IF(L$5:L$104=$G281,$E$5:$E$104,"-")))</f>
        <v>-</v>
      </c>
      <c r="M281" s="236" t="str">
        <f t="array" ref="M281">IF(M254="-","-",AVERAGE(IF(M$5:M$104=$G281,$E$5:$E$104,"-")))</f>
        <v>-</v>
      </c>
      <c r="N281" s="236" t="str">
        <f t="array" ref="N281">IF(N254="-","-",AVERAGE(IF(N$5:N$104=$G281,$E$5:$E$104,"-")))</f>
        <v>-</v>
      </c>
      <c r="O281" s="236" t="str">
        <f t="array" ref="O281">IF(O254="-","-",AVERAGE(IF(O$5:O$104=$G281,$E$5:$E$104,"-")))</f>
        <v>-</v>
      </c>
      <c r="P281" s="238" t="str">
        <f t="array" ref="P281">IF(P254="-","-",AVERAGE(IF(H$5:O$104=$G281,$E$5:$E$104,"-")))</f>
        <v>-</v>
      </c>
      <c r="Q281" s="181"/>
      <c r="R281" s="138"/>
      <c r="S281" s="138"/>
      <c r="T281" s="138"/>
      <c r="U281" s="138"/>
      <c r="V281" s="138"/>
      <c r="W281" s="13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D281" s="11"/>
      <c r="BE281" s="11"/>
      <c r="BF281" s="11"/>
      <c r="BG281" s="11"/>
      <c r="BH281" s="11"/>
      <c r="BI281" s="11"/>
      <c r="BJ281" s="11"/>
      <c r="BK281" s="11"/>
      <c r="BL281" s="11"/>
      <c r="BM281" s="11"/>
      <c r="BN281" s="11"/>
      <c r="BO281" s="11"/>
      <c r="BP281" s="11"/>
      <c r="BQ281" s="11"/>
      <c r="BR281" s="11"/>
      <c r="BS281" s="11"/>
    </row>
    <row r="282" spans="1:71" ht="12.75" customHeight="1">
      <c r="A282" s="18"/>
      <c r="B282" s="18"/>
      <c r="C282" s="89"/>
      <c r="D282" s="631"/>
      <c r="E282" s="201"/>
      <c r="F282" s="239" t="s">
        <v>40</v>
      </c>
      <c r="G282" s="143" t="str">
        <f>$G$140</f>
        <v>0-15</v>
      </c>
      <c r="H282" s="240">
        <f t="array" ref="H282">IF(H255=0,"-",SUMPRODUCT(H261:H281,H234:H254)/H255)</f>
        <v>70.802083333333329</v>
      </c>
      <c r="I282" s="240">
        <f t="array" ref="I282">IF(I255=0,"-",SUMPRODUCT(I261:I281,I234:I254)/I255)</f>
        <v>71.88</v>
      </c>
      <c r="J282" s="240">
        <f t="array" ref="J282">IF(J255=0,"-",SUMPRODUCT(J261:J281,J234:J254)/J255)</f>
        <v>71.88</v>
      </c>
      <c r="K282" s="240">
        <f t="array" ref="K282">IF(K255=0,"-",SUMPRODUCT(K261:K281,K234:K254)/K255)</f>
        <v>71.88</v>
      </c>
      <c r="L282" s="240">
        <f t="array" ref="L282">IF(L255=0,"-",SUMPRODUCT(L261:L281,L234:L254)/L255)</f>
        <v>72.606060606060609</v>
      </c>
      <c r="M282" s="240">
        <f t="array" ref="M282">IF(M255=0,"-",SUMPRODUCT(M261:M281,M234:M254)/M255)</f>
        <v>71.88</v>
      </c>
      <c r="N282" s="240">
        <f t="array" ref="N282">IF(N255=0,"-",SUMPRODUCT(N261:N281,N234:N254)/N255)</f>
        <v>72.606060606060609</v>
      </c>
      <c r="O282" s="240">
        <f t="array" ref="O282">IF(O255=0,"-",SUMPRODUCT(O261:O281,O234:O254)/O255)</f>
        <v>71.88</v>
      </c>
      <c r="P282" s="458">
        <f>SUMPRODUCT(P261:P281,P234:P254)/P255</f>
        <v>71.75</v>
      </c>
      <c r="Q282" s="181"/>
      <c r="R282" s="138"/>
      <c r="S282" s="138"/>
      <c r="T282" s="138"/>
      <c r="U282" s="138"/>
      <c r="V282" s="138"/>
      <c r="W282" s="13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D282" s="11"/>
      <c r="BE282" s="11"/>
      <c r="BF282" s="11"/>
      <c r="BG282" s="11"/>
      <c r="BH282" s="11"/>
      <c r="BI282" s="11"/>
      <c r="BJ282" s="11"/>
      <c r="BK282" s="11"/>
      <c r="BL282" s="11"/>
      <c r="BM282" s="11"/>
      <c r="BN282" s="11"/>
      <c r="BO282" s="11"/>
      <c r="BP282" s="11"/>
      <c r="BQ282" s="11"/>
      <c r="BR282" s="11"/>
      <c r="BS282" s="11"/>
    </row>
    <row r="283" spans="1:71" ht="12.75" customHeight="1">
      <c r="A283" s="18"/>
      <c r="B283" s="18"/>
      <c r="C283" s="89"/>
      <c r="E283" s="124"/>
      <c r="F283" s="124"/>
      <c r="G283" s="117"/>
      <c r="H283" s="194"/>
      <c r="I283" s="194"/>
      <c r="J283" s="194"/>
      <c r="K283" s="117"/>
      <c r="L283" s="117"/>
      <c r="M283" s="117"/>
      <c r="N283" s="117"/>
      <c r="O283" s="117"/>
      <c r="P283" s="228"/>
      <c r="Q283" s="7"/>
      <c r="R283" s="138"/>
      <c r="S283" s="138"/>
      <c r="T283" s="138"/>
      <c r="U283" s="138"/>
      <c r="V283" s="138"/>
      <c r="W283" s="13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D283" s="11"/>
      <c r="BE283" s="11"/>
      <c r="BF283" s="11"/>
      <c r="BG283" s="11"/>
      <c r="BH283" s="11"/>
      <c r="BI283" s="11"/>
      <c r="BJ283" s="11"/>
      <c r="BK283" s="11"/>
      <c r="BL283" s="11"/>
      <c r="BM283" s="11"/>
      <c r="BN283" s="11"/>
      <c r="BO283" s="11"/>
      <c r="BP283" s="11"/>
      <c r="BQ283" s="11"/>
      <c r="BR283" s="11"/>
      <c r="BS283" s="11"/>
    </row>
    <row r="284" spans="1:71" ht="12.75" customHeight="1">
      <c r="A284" s="18"/>
      <c r="B284" s="18"/>
      <c r="C284" s="89"/>
      <c r="E284" s="124"/>
      <c r="F284" s="124"/>
      <c r="G284" s="117"/>
      <c r="H284" s="194"/>
      <c r="I284" s="194"/>
      <c r="J284" s="194"/>
      <c r="K284" s="117"/>
      <c r="L284" s="117"/>
      <c r="M284" s="117"/>
      <c r="N284" s="117"/>
      <c r="O284" s="117"/>
      <c r="P284" s="228"/>
      <c r="Q284" s="7"/>
      <c r="R284" s="138"/>
      <c r="S284" s="138"/>
      <c r="T284" s="138"/>
      <c r="U284" s="138"/>
      <c r="V284" s="138"/>
      <c r="W284" s="13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D284" s="11"/>
      <c r="BE284" s="11"/>
      <c r="BF284" s="11"/>
      <c r="BG284" s="11"/>
      <c r="BH284" s="11"/>
      <c r="BI284" s="11"/>
      <c r="BJ284" s="11"/>
      <c r="BK284" s="11"/>
      <c r="BL284" s="11"/>
      <c r="BM284" s="11"/>
      <c r="BN284" s="11"/>
      <c r="BO284" s="11"/>
      <c r="BP284" s="11"/>
      <c r="BQ284" s="11"/>
      <c r="BR284" s="11"/>
      <c r="BS284" s="11"/>
    </row>
    <row r="285" spans="1:71" ht="12.75" customHeight="1">
      <c r="A285" s="18"/>
      <c r="B285" s="18"/>
      <c r="C285" s="89"/>
      <c r="E285" s="117"/>
      <c r="F285" s="117"/>
      <c r="G285" s="118" t="str">
        <f>IF(P3="modal","Inter-reader bias test and reader against MODAL age bias test","Inter-reader bias test and reader against ACTUAL age bias test")</f>
        <v>Inter-reader bias test and reader against MODAL age bias test</v>
      </c>
      <c r="H285" s="180"/>
      <c r="I285" s="180"/>
      <c r="J285" s="180"/>
      <c r="K285" s="180"/>
      <c r="L285" s="180"/>
      <c r="M285" s="180"/>
      <c r="N285" s="180"/>
      <c r="O285" s="180"/>
      <c r="P285" s="228"/>
      <c r="Q285" s="67"/>
      <c r="R285" s="241"/>
      <c r="S285" s="241"/>
      <c r="T285" s="241"/>
      <c r="U285" s="138"/>
      <c r="V285" s="138"/>
      <c r="W285" s="13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D285" s="11"/>
      <c r="BE285" s="11"/>
      <c r="BF285" s="11"/>
      <c r="BG285" s="11"/>
      <c r="BH285" s="11"/>
      <c r="BI285" s="11"/>
      <c r="BJ285" s="11"/>
      <c r="BK285" s="11"/>
      <c r="BL285" s="11"/>
      <c r="BM285" s="11"/>
      <c r="BN285" s="11"/>
      <c r="BO285" s="11"/>
      <c r="BP285" s="11"/>
      <c r="BQ285" s="11"/>
      <c r="BR285" s="11"/>
      <c r="BS285" s="11"/>
    </row>
    <row r="286" spans="1:71" ht="24.75" customHeight="1">
      <c r="A286" s="18"/>
      <c r="B286" s="18"/>
      <c r="C286" s="89"/>
      <c r="E286" s="117"/>
      <c r="F286" s="160"/>
      <c r="G286" s="165"/>
      <c r="H286" s="456" t="str">
        <f>H3</f>
        <v>Harald</v>
      </c>
      <c r="I286" s="456" t="str">
        <f t="shared" ref="I286:O286" si="69">I3</f>
        <v>Lisbet</v>
      </c>
      <c r="J286" s="456" t="str">
        <f t="shared" si="69"/>
        <v>Stian</v>
      </c>
      <c r="K286" s="456" t="str">
        <f t="shared" si="69"/>
        <v>Janicke</v>
      </c>
      <c r="L286" s="456" t="str">
        <f t="shared" si="69"/>
        <v>Merete</v>
      </c>
      <c r="M286" s="456" t="str">
        <f t="shared" si="69"/>
        <v>Silje</v>
      </c>
      <c r="N286" s="456" t="str">
        <f t="shared" si="69"/>
        <v>Trine</v>
      </c>
      <c r="O286" s="456" t="str">
        <f t="shared" si="69"/>
        <v>Else</v>
      </c>
      <c r="P286" s="457"/>
      <c r="Q286" s="67"/>
      <c r="R286" s="241"/>
      <c r="S286" s="241"/>
      <c r="T286" s="241"/>
      <c r="U286" s="138"/>
      <c r="V286" s="138"/>
      <c r="W286" s="13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D286" s="11"/>
      <c r="BE286" s="11"/>
      <c r="BF286" s="11"/>
      <c r="BG286" s="11"/>
      <c r="BH286" s="11"/>
      <c r="BI286" s="11"/>
      <c r="BJ286" s="11"/>
      <c r="BK286" s="11"/>
      <c r="BL286" s="11"/>
      <c r="BM286" s="11"/>
      <c r="BN286" s="11"/>
      <c r="BO286" s="11"/>
      <c r="BP286" s="11"/>
      <c r="BQ286" s="11"/>
      <c r="BR286" s="11"/>
      <c r="BS286" s="11"/>
    </row>
    <row r="287" spans="1:71" ht="12.75" customHeight="1">
      <c r="A287" s="18"/>
      <c r="B287" s="18"/>
      <c r="C287" s="89"/>
      <c r="E287" s="117"/>
      <c r="F287" s="160"/>
      <c r="G287" s="179"/>
      <c r="H287" s="27">
        <f>H4</f>
        <v>1</v>
      </c>
      <c r="I287" s="27">
        <f t="shared" ref="I287:O287" si="70">I4</f>
        <v>2</v>
      </c>
      <c r="J287" s="27">
        <f t="shared" si="70"/>
        <v>3</v>
      </c>
      <c r="K287" s="27">
        <f t="shared" si="70"/>
        <v>4</v>
      </c>
      <c r="L287" s="27">
        <f t="shared" si="70"/>
        <v>5</v>
      </c>
      <c r="M287" s="27">
        <f t="shared" si="70"/>
        <v>6</v>
      </c>
      <c r="N287" s="27">
        <f t="shared" si="70"/>
        <v>7</v>
      </c>
      <c r="O287" s="27">
        <f t="shared" si="70"/>
        <v>8</v>
      </c>
      <c r="P287" s="457"/>
      <c r="Q287" s="67"/>
      <c r="R287" s="241"/>
      <c r="S287" s="241"/>
      <c r="T287" s="241"/>
      <c r="U287" s="138"/>
      <c r="V287" s="138"/>
      <c r="W287" s="13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D287" s="11"/>
      <c r="BE287" s="11"/>
      <c r="BF287" s="11"/>
      <c r="BG287" s="11"/>
      <c r="BH287" s="11"/>
      <c r="BI287" s="11"/>
      <c r="BJ287" s="11"/>
      <c r="BK287" s="11"/>
      <c r="BL287" s="11"/>
      <c r="BM287" s="11"/>
      <c r="BN287" s="11"/>
      <c r="BO287" s="11"/>
      <c r="BP287" s="11"/>
      <c r="BQ287" s="11"/>
      <c r="BR287" s="11"/>
      <c r="BS287" s="11"/>
    </row>
    <row r="288" spans="1:71" ht="12.75" customHeight="1">
      <c r="A288" s="18"/>
      <c r="B288" s="18"/>
      <c r="C288" s="89"/>
      <c r="E288" s="117"/>
      <c r="F288" s="243">
        <f>H4</f>
        <v>1</v>
      </c>
      <c r="G288" s="244"/>
      <c r="H288" s="245"/>
      <c r="I288" s="249"/>
      <c r="J288" s="249"/>
      <c r="K288" s="246"/>
      <c r="L288" s="246"/>
      <c r="M288" s="246"/>
      <c r="N288" s="246"/>
      <c r="O288" s="246"/>
      <c r="P288" s="242"/>
      <c r="Q288" s="67"/>
      <c r="R288" s="241"/>
      <c r="S288" s="241"/>
      <c r="T288" s="241"/>
      <c r="U288" s="138"/>
      <c r="V288" s="138"/>
      <c r="W288" s="13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D288" s="11"/>
      <c r="BE288" s="11"/>
      <c r="BF288" s="11"/>
      <c r="BG288" s="11"/>
      <c r="BH288" s="11"/>
      <c r="BI288" s="11"/>
      <c r="BJ288" s="11"/>
      <c r="BK288" s="11"/>
      <c r="BL288" s="11"/>
      <c r="BM288" s="11"/>
      <c r="BN288" s="11"/>
      <c r="BO288" s="11"/>
      <c r="BP288" s="11"/>
      <c r="BQ288" s="11"/>
      <c r="BR288" s="11"/>
      <c r="BS288" s="11"/>
    </row>
    <row r="289" spans="1:71" ht="12.75" customHeight="1">
      <c r="A289" s="18"/>
      <c r="B289" s="18"/>
      <c r="C289" s="89"/>
      <c r="E289" s="117"/>
      <c r="F289" s="243">
        <f>I4</f>
        <v>2</v>
      </c>
      <c r="G289" s="248"/>
      <c r="H289" s="246" t="s">
        <v>55</v>
      </c>
      <c r="I289" s="245"/>
      <c r="J289" s="249"/>
      <c r="K289" s="246"/>
      <c r="L289" s="246"/>
      <c r="M289" s="246"/>
      <c r="N289" s="246"/>
      <c r="O289" s="246"/>
      <c r="P289" s="242"/>
      <c r="Q289" s="67"/>
      <c r="R289" s="241"/>
      <c r="S289" s="241"/>
      <c r="T289" s="241"/>
      <c r="U289" s="138"/>
      <c r="V289" s="138"/>
      <c r="W289" s="13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D289" s="11"/>
      <c r="BE289" s="11"/>
      <c r="BF289" s="11"/>
      <c r="BG289" s="11"/>
      <c r="BH289" s="11"/>
      <c r="BI289" s="11"/>
      <c r="BJ289" s="11"/>
      <c r="BK289" s="11"/>
      <c r="BL289" s="11"/>
      <c r="BM289" s="11"/>
      <c r="BN289" s="11"/>
      <c r="BO289" s="11"/>
      <c r="BP289" s="11"/>
      <c r="BQ289" s="11"/>
      <c r="BR289" s="11"/>
      <c r="BS289" s="11"/>
    </row>
    <row r="290" spans="1:71" ht="12.75" customHeight="1">
      <c r="A290" s="18"/>
      <c r="B290" s="18"/>
      <c r="C290" s="89"/>
      <c r="E290" s="117"/>
      <c r="F290" s="243">
        <f>J4</f>
        <v>3</v>
      </c>
      <c r="G290" s="248"/>
      <c r="H290" s="249" t="s">
        <v>19</v>
      </c>
      <c r="I290" s="246" t="s">
        <v>56</v>
      </c>
      <c r="J290" s="245"/>
      <c r="K290" s="249"/>
      <c r="L290" s="246"/>
      <c r="M290" s="246"/>
      <c r="N290" s="246"/>
      <c r="O290" s="246"/>
      <c r="P290" s="242"/>
      <c r="Q290" s="67"/>
      <c r="R290" s="241"/>
      <c r="S290" s="241"/>
      <c r="T290" s="241"/>
      <c r="U290" s="138"/>
      <c r="V290" s="138"/>
      <c r="W290" s="13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D290" s="11"/>
      <c r="BE290" s="11"/>
      <c r="BF290" s="11"/>
      <c r="BG290" s="11"/>
      <c r="BH290" s="11"/>
      <c r="BI290" s="11"/>
      <c r="BJ290" s="11"/>
      <c r="BK290" s="11"/>
      <c r="BL290" s="11"/>
      <c r="BM290" s="11"/>
      <c r="BN290" s="11"/>
      <c r="BO290" s="11"/>
      <c r="BP290" s="11"/>
      <c r="BQ290" s="11"/>
      <c r="BR290" s="11"/>
      <c r="BS290" s="11"/>
    </row>
    <row r="291" spans="1:71" ht="12.75" customHeight="1">
      <c r="A291" s="18"/>
      <c r="B291" s="18"/>
      <c r="C291" s="89"/>
      <c r="E291" s="117"/>
      <c r="F291" s="243">
        <f>K4</f>
        <v>4</v>
      </c>
      <c r="G291" s="248"/>
      <c r="H291" s="246" t="s">
        <v>56</v>
      </c>
      <c r="I291" s="246" t="s">
        <v>56</v>
      </c>
      <c r="J291" s="246" t="s">
        <v>56</v>
      </c>
      <c r="K291" s="245"/>
      <c r="L291" s="249"/>
      <c r="M291" s="246"/>
      <c r="N291" s="246"/>
      <c r="O291" s="246"/>
      <c r="P291" s="242"/>
      <c r="Q291" s="67"/>
      <c r="R291" s="241"/>
      <c r="S291" s="241"/>
      <c r="T291" s="241"/>
      <c r="U291" s="138"/>
      <c r="V291" s="138"/>
      <c r="W291" s="13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D291" s="11"/>
      <c r="BE291" s="11"/>
      <c r="BF291" s="11"/>
      <c r="BG291" s="11"/>
      <c r="BH291" s="11"/>
      <c r="BI291" s="11"/>
      <c r="BJ291" s="11"/>
      <c r="BK291" s="11"/>
      <c r="BL291" s="11"/>
      <c r="BM291" s="11"/>
      <c r="BN291" s="11"/>
      <c r="BO291" s="11"/>
      <c r="BP291" s="11"/>
      <c r="BQ291" s="11"/>
      <c r="BR291" s="11"/>
      <c r="BS291" s="11"/>
    </row>
    <row r="292" spans="1:71" ht="12.75" customHeight="1">
      <c r="A292" s="18"/>
      <c r="B292" s="18"/>
      <c r="C292" s="89"/>
      <c r="E292" s="117"/>
      <c r="F292" s="243">
        <f>L4</f>
        <v>5</v>
      </c>
      <c r="G292" s="248"/>
      <c r="H292" s="246" t="s">
        <v>55</v>
      </c>
      <c r="I292" s="249" t="s">
        <v>19</v>
      </c>
      <c r="J292" s="246" t="s">
        <v>55</v>
      </c>
      <c r="K292" s="246" t="s">
        <v>55</v>
      </c>
      <c r="L292" s="245"/>
      <c r="M292" s="249"/>
      <c r="N292" s="246"/>
      <c r="O292" s="246"/>
      <c r="P292" s="242"/>
      <c r="Q292" s="67"/>
      <c r="R292" s="241"/>
      <c r="S292" s="241"/>
      <c r="T292" s="241"/>
      <c r="U292" s="138"/>
      <c r="V292" s="138"/>
      <c r="W292" s="13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D292" s="11"/>
      <c r="BE292" s="11"/>
      <c r="BF292" s="11"/>
      <c r="BG292" s="11"/>
      <c r="BH292" s="11"/>
      <c r="BI292" s="11"/>
      <c r="BJ292" s="11"/>
      <c r="BK292" s="11"/>
      <c r="BL292" s="11"/>
      <c r="BM292" s="11"/>
      <c r="BN292" s="11"/>
      <c r="BO292" s="11"/>
      <c r="BP292" s="11"/>
      <c r="BQ292" s="11"/>
      <c r="BR292" s="11"/>
      <c r="BS292" s="11"/>
    </row>
    <row r="293" spans="1:71" ht="12.75" customHeight="1">
      <c r="A293" s="18"/>
      <c r="B293" s="18"/>
      <c r="C293" s="89"/>
      <c r="E293" s="117"/>
      <c r="F293" s="243">
        <f>M4</f>
        <v>6</v>
      </c>
      <c r="G293" s="248"/>
      <c r="H293" s="249" t="s">
        <v>19</v>
      </c>
      <c r="I293" s="249" t="s">
        <v>19</v>
      </c>
      <c r="J293" s="246" t="s">
        <v>55</v>
      </c>
      <c r="K293" s="246" t="s">
        <v>55</v>
      </c>
      <c r="L293" s="249" t="s">
        <v>19</v>
      </c>
      <c r="M293" s="245"/>
      <c r="N293" s="249"/>
      <c r="O293" s="246"/>
      <c r="P293" s="242"/>
      <c r="Q293" s="67"/>
      <c r="R293" s="241"/>
      <c r="S293" s="241"/>
      <c r="T293" s="241"/>
      <c r="U293" s="138"/>
      <c r="V293" s="138"/>
      <c r="W293" s="13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D293" s="11"/>
      <c r="BE293" s="11"/>
      <c r="BF293" s="11"/>
      <c r="BG293" s="11"/>
      <c r="BH293" s="11"/>
      <c r="BI293" s="11"/>
      <c r="BJ293" s="11"/>
      <c r="BK293" s="11"/>
      <c r="BL293" s="11"/>
      <c r="BM293" s="11"/>
      <c r="BN293" s="11"/>
      <c r="BO293" s="11"/>
      <c r="BP293" s="11"/>
      <c r="BQ293" s="11"/>
      <c r="BR293" s="11"/>
      <c r="BS293" s="11"/>
    </row>
    <row r="294" spans="1:71" ht="12.75" customHeight="1">
      <c r="A294" s="18"/>
      <c r="B294" s="18"/>
      <c r="C294" s="89"/>
      <c r="E294" s="117"/>
      <c r="F294" s="243">
        <f>N4</f>
        <v>7</v>
      </c>
      <c r="G294" s="248"/>
      <c r="H294" s="249" t="s">
        <v>19</v>
      </c>
      <c r="I294" s="246" t="s">
        <v>56</v>
      </c>
      <c r="J294" s="249" t="s">
        <v>19</v>
      </c>
      <c r="K294" s="246" t="s">
        <v>56</v>
      </c>
      <c r="L294" s="246" t="s">
        <v>56</v>
      </c>
      <c r="M294" s="246" t="s">
        <v>55</v>
      </c>
      <c r="N294" s="245"/>
      <c r="O294" s="249"/>
      <c r="P294" s="242"/>
      <c r="Q294" s="67"/>
      <c r="R294" s="241"/>
      <c r="S294" s="241"/>
      <c r="T294" s="241"/>
      <c r="U294" s="138"/>
      <c r="V294" s="138"/>
      <c r="W294" s="13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D294" s="11"/>
      <c r="BE294" s="11"/>
      <c r="BF294" s="11"/>
      <c r="BG294" s="11"/>
      <c r="BH294" s="11"/>
      <c r="BI294" s="11"/>
      <c r="BJ294" s="11"/>
      <c r="BK294" s="11"/>
      <c r="BL294" s="11"/>
      <c r="BM294" s="11"/>
      <c r="BN294" s="11"/>
      <c r="BO294" s="11"/>
      <c r="BP294" s="11"/>
      <c r="BQ294" s="11"/>
      <c r="BR294" s="11"/>
      <c r="BS294" s="11"/>
    </row>
    <row r="295" spans="1:71" ht="12.75" customHeight="1">
      <c r="A295" s="18"/>
      <c r="B295" s="18"/>
      <c r="C295" s="89"/>
      <c r="E295" s="117"/>
      <c r="F295" s="243">
        <f>O4</f>
        <v>8</v>
      </c>
      <c r="G295" s="248"/>
      <c r="H295" s="246" t="s">
        <v>55</v>
      </c>
      <c r="I295" s="249" t="s">
        <v>19</v>
      </c>
      <c r="J295" s="246" t="s">
        <v>56</v>
      </c>
      <c r="K295" s="249" t="s">
        <v>19</v>
      </c>
      <c r="L295" s="249" t="s">
        <v>19</v>
      </c>
      <c r="M295" s="249" t="s">
        <v>19</v>
      </c>
      <c r="N295" s="246" t="s">
        <v>56</v>
      </c>
      <c r="O295" s="245"/>
      <c r="P295" s="242"/>
      <c r="Q295" s="67"/>
      <c r="R295" s="241"/>
      <c r="S295" s="241"/>
      <c r="T295" s="241"/>
      <c r="U295" s="138"/>
      <c r="V295" s="138"/>
      <c r="W295" s="13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D295" s="11"/>
      <c r="BE295" s="11"/>
      <c r="BF295" s="11"/>
      <c r="BG295" s="11"/>
      <c r="BH295" s="11"/>
      <c r="BI295" s="11"/>
      <c r="BJ295" s="11"/>
      <c r="BK295" s="11"/>
      <c r="BL295" s="11"/>
      <c r="BM295" s="11"/>
      <c r="BN295" s="11"/>
      <c r="BO295" s="11"/>
      <c r="BP295" s="11"/>
      <c r="BQ295" s="11"/>
      <c r="BR295" s="11"/>
      <c r="BS295" s="11"/>
    </row>
    <row r="296" spans="1:71" ht="12.75" customHeight="1">
      <c r="A296" s="18"/>
      <c r="B296" s="18"/>
      <c r="C296" s="89"/>
      <c r="E296" s="117"/>
      <c r="F296" s="117"/>
      <c r="G296" s="117"/>
      <c r="H296" s="250"/>
      <c r="I296" s="250"/>
      <c r="J296" s="250"/>
      <c r="K296" s="251"/>
      <c r="L296" s="251"/>
      <c r="M296" s="251"/>
      <c r="N296" s="251"/>
      <c r="O296" s="251"/>
      <c r="P296" s="117"/>
      <c r="Q296" s="67"/>
      <c r="R296" s="67"/>
      <c r="S296" s="67"/>
      <c r="T296" s="67"/>
      <c r="U296" s="138"/>
      <c r="V296" s="138"/>
      <c r="W296" s="13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D296" s="11"/>
      <c r="BE296" s="11"/>
      <c r="BF296" s="11"/>
      <c r="BG296" s="11"/>
      <c r="BH296" s="11"/>
      <c r="BI296" s="11"/>
      <c r="BJ296" s="11"/>
      <c r="BK296" s="11"/>
      <c r="BL296" s="11"/>
      <c r="BM296" s="11"/>
      <c r="BN296" s="11"/>
      <c r="BO296" s="11"/>
      <c r="BP296" s="11"/>
      <c r="BQ296" s="11"/>
      <c r="BR296" s="11"/>
      <c r="BS296" s="11"/>
    </row>
    <row r="297" spans="1:71" ht="12.75" customHeight="1">
      <c r="A297" s="18"/>
      <c r="B297" s="18"/>
      <c r="C297" s="89"/>
      <c r="E297" s="252"/>
      <c r="F297" s="253" t="str">
        <f>P3</f>
        <v>MODAL</v>
      </c>
      <c r="G297" s="254" t="str">
        <f>P4</f>
        <v>(R1-R5)</v>
      </c>
      <c r="H297" s="249" t="s">
        <v>19</v>
      </c>
      <c r="I297" s="246" t="s">
        <v>55</v>
      </c>
      <c r="J297" s="249" t="s">
        <v>19</v>
      </c>
      <c r="K297" s="246" t="s">
        <v>56</v>
      </c>
      <c r="L297" s="249" t="s">
        <v>19</v>
      </c>
      <c r="M297" s="249" t="s">
        <v>19</v>
      </c>
      <c r="N297" s="249" t="s">
        <v>19</v>
      </c>
      <c r="O297" s="246" t="s">
        <v>56</v>
      </c>
      <c r="P297" s="242"/>
      <c r="Q297" s="67"/>
      <c r="R297" s="67"/>
      <c r="S297" s="67"/>
      <c r="T297" s="67"/>
      <c r="U297" s="138"/>
      <c r="V297" s="138"/>
      <c r="W297" s="13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D297" s="11"/>
      <c r="BE297" s="11"/>
      <c r="BF297" s="11"/>
      <c r="BG297" s="11"/>
      <c r="BH297" s="11"/>
      <c r="BI297" s="11"/>
      <c r="BJ297" s="11"/>
      <c r="BK297" s="11"/>
      <c r="BL297" s="11"/>
      <c r="BM297" s="11"/>
      <c r="BN297" s="11"/>
      <c r="BO297" s="11"/>
      <c r="BP297" s="11"/>
      <c r="BQ297" s="11"/>
      <c r="BR297" s="11"/>
      <c r="BS297" s="11"/>
    </row>
    <row r="298" spans="1:71" ht="12.75" customHeight="1">
      <c r="A298" s="18"/>
      <c r="B298" s="18"/>
      <c r="C298" s="89"/>
      <c r="E298" s="255"/>
      <c r="F298" s="255"/>
      <c r="G298" s="256"/>
      <c r="H298" s="256"/>
      <c r="I298" s="256"/>
      <c r="J298" s="256"/>
      <c r="K298" s="256"/>
      <c r="L298" s="256"/>
      <c r="M298" s="256"/>
      <c r="N298" s="256"/>
      <c r="O298" s="256"/>
      <c r="P298" s="228"/>
      <c r="Q298" s="67"/>
      <c r="R298" s="67"/>
      <c r="S298" s="67"/>
      <c r="T298" s="67"/>
      <c r="U298" s="138"/>
      <c r="V298" s="138"/>
      <c r="W298" s="13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D298" s="11"/>
      <c r="BE298" s="11"/>
      <c r="BF298" s="11"/>
      <c r="BG298" s="11"/>
      <c r="BH298" s="11"/>
      <c r="BI298" s="11"/>
      <c r="BJ298" s="11"/>
      <c r="BK298" s="11"/>
      <c r="BL298" s="11"/>
      <c r="BM298" s="11"/>
      <c r="BN298" s="11"/>
      <c r="BO298" s="11"/>
      <c r="BP298" s="11"/>
      <c r="BQ298" s="11"/>
      <c r="BR298" s="11"/>
      <c r="BS298" s="11"/>
    </row>
    <row r="299" spans="1:71" ht="12.75" customHeight="1">
      <c r="A299" s="18"/>
      <c r="B299" s="18"/>
      <c r="C299" s="89"/>
      <c r="E299" s="117"/>
      <c r="F299" s="117"/>
      <c r="G299" s="117"/>
      <c r="H299" s="117"/>
      <c r="I299" s="117"/>
      <c r="J299" s="117"/>
      <c r="K299" s="249" t="s">
        <v>19</v>
      </c>
      <c r="L299" s="554"/>
      <c r="M299" s="554"/>
      <c r="N299" s="554"/>
      <c r="O299" s="554"/>
      <c r="P299" s="117"/>
      <c r="Q299" s="67"/>
      <c r="R299" s="67"/>
      <c r="S299" s="67"/>
      <c r="T299" s="67"/>
      <c r="U299" s="138"/>
      <c r="V299" s="138"/>
      <c r="W299" s="13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D299" s="11"/>
      <c r="BE299" s="11"/>
      <c r="BF299" s="11"/>
      <c r="BG299" s="11"/>
      <c r="BH299" s="11"/>
      <c r="BI299" s="11"/>
      <c r="BJ299" s="11"/>
      <c r="BK299" s="11"/>
      <c r="BL299" s="11"/>
      <c r="BM299" s="11"/>
      <c r="BN299" s="11"/>
      <c r="BO299" s="11"/>
      <c r="BP299" s="11"/>
      <c r="BQ299" s="11"/>
      <c r="BR299" s="11"/>
      <c r="BS299" s="11"/>
    </row>
    <row r="300" spans="1:71" ht="12.75" customHeight="1">
      <c r="A300" s="18"/>
      <c r="B300" s="18"/>
      <c r="C300" s="89"/>
      <c r="E300" s="117"/>
      <c r="F300" s="117"/>
      <c r="G300" s="117"/>
      <c r="H300" s="117"/>
      <c r="I300" s="117"/>
      <c r="J300" s="117"/>
      <c r="K300" s="246" t="s">
        <v>55</v>
      </c>
      <c r="L300" s="555"/>
      <c r="M300" s="555"/>
      <c r="N300" s="555"/>
      <c r="O300" s="555"/>
      <c r="P300" s="117"/>
      <c r="Q300" s="67"/>
      <c r="R300" s="67"/>
      <c r="S300" s="67"/>
      <c r="T300" s="67"/>
      <c r="U300" s="138"/>
      <c r="V300" s="138"/>
      <c r="W300" s="13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D300" s="11"/>
      <c r="BE300" s="11"/>
      <c r="BF300" s="11"/>
      <c r="BG300" s="11"/>
      <c r="BH300" s="11"/>
      <c r="BI300" s="11"/>
      <c r="BJ300" s="11"/>
      <c r="BK300" s="11"/>
      <c r="BL300" s="11"/>
      <c r="BM300" s="11"/>
      <c r="BN300" s="11"/>
      <c r="BO300" s="11"/>
      <c r="BP300" s="11"/>
      <c r="BQ300" s="11"/>
      <c r="BR300" s="11"/>
      <c r="BS300" s="11"/>
    </row>
    <row r="301" spans="1:71" ht="12.75" customHeight="1">
      <c r="A301" s="18"/>
      <c r="B301" s="18"/>
      <c r="C301" s="89"/>
      <c r="E301" s="117"/>
      <c r="F301" s="117"/>
      <c r="G301" s="117"/>
      <c r="H301" s="117"/>
      <c r="I301" s="117"/>
      <c r="J301" s="117"/>
      <c r="K301" s="246" t="s">
        <v>56</v>
      </c>
      <c r="L301" s="555"/>
      <c r="M301" s="555"/>
      <c r="N301" s="555"/>
      <c r="O301" s="555"/>
      <c r="P301" s="117"/>
      <c r="Q301" s="67"/>
      <c r="R301" s="67"/>
      <c r="S301" s="67"/>
      <c r="T301" s="67"/>
      <c r="U301" s="138"/>
      <c r="V301" s="138"/>
      <c r="W301" s="13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D301" s="11"/>
      <c r="BE301" s="11"/>
      <c r="BF301" s="11"/>
      <c r="BG301" s="11"/>
      <c r="BH301" s="11"/>
      <c r="BI301" s="11"/>
      <c r="BJ301" s="11"/>
      <c r="BK301" s="11"/>
      <c r="BL301" s="11"/>
      <c r="BM301" s="11"/>
      <c r="BN301" s="11"/>
      <c r="BO301" s="11"/>
      <c r="BP301" s="11"/>
      <c r="BQ301" s="11"/>
      <c r="BR301" s="11"/>
      <c r="BS301" s="11"/>
    </row>
    <row r="302" spans="1:71" ht="12.75" customHeight="1">
      <c r="A302" s="18"/>
      <c r="B302" s="18"/>
      <c r="C302" s="89"/>
      <c r="E302" s="88"/>
      <c r="F302" s="88"/>
      <c r="G302" s="18"/>
      <c r="H302" s="89"/>
      <c r="I302" s="89"/>
      <c r="J302" s="89"/>
      <c r="K302" s="18"/>
      <c r="L302" s="18"/>
      <c r="M302" s="18"/>
      <c r="N302" s="18"/>
      <c r="O302" s="18"/>
      <c r="P302" s="138"/>
      <c r="Q302" s="67"/>
      <c r="R302" s="67"/>
      <c r="S302" s="67"/>
      <c r="T302" s="67"/>
      <c r="U302" s="138"/>
      <c r="V302" s="138"/>
      <c r="W302" s="13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D302" s="11"/>
      <c r="BE302" s="11"/>
      <c r="BF302" s="11"/>
      <c r="BG302" s="11"/>
      <c r="BH302" s="11"/>
      <c r="BI302" s="11"/>
      <c r="BJ302" s="11"/>
      <c r="BK302" s="11"/>
      <c r="BL302" s="11"/>
      <c r="BM302" s="11"/>
      <c r="BN302" s="11"/>
      <c r="BO302" s="11"/>
      <c r="BP302" s="11"/>
      <c r="BQ302" s="11"/>
      <c r="BR302" s="11"/>
      <c r="BS302" s="11"/>
    </row>
    <row r="303" spans="1:71" ht="12.75" customHeight="1">
      <c r="A303" s="18"/>
      <c r="B303" s="18"/>
      <c r="C303" s="18"/>
      <c r="E303" s="88"/>
      <c r="F303" s="88"/>
      <c r="G303" s="18"/>
      <c r="H303" s="89"/>
      <c r="I303" s="89"/>
      <c r="J303" s="89"/>
      <c r="K303" s="18"/>
      <c r="L303" s="18"/>
      <c r="M303" s="18"/>
      <c r="N303" s="18"/>
      <c r="O303" s="18"/>
      <c r="P303" s="138"/>
      <c r="Q303" s="7"/>
      <c r="R303" s="138"/>
      <c r="S303" s="138"/>
      <c r="T303" s="138"/>
      <c r="U303" s="138"/>
      <c r="V303" s="138"/>
      <c r="W303" s="13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D303" s="11"/>
      <c r="BE303" s="11"/>
      <c r="BF303" s="11"/>
      <c r="BG303" s="11"/>
      <c r="BH303" s="11"/>
      <c r="BI303" s="11"/>
      <c r="BJ303" s="11"/>
      <c r="BK303" s="11"/>
      <c r="BL303" s="11"/>
      <c r="BM303" s="11"/>
      <c r="BN303" s="11"/>
      <c r="BO303" s="11"/>
      <c r="BP303" s="11"/>
      <c r="BQ303" s="11"/>
      <c r="BR303" s="11"/>
      <c r="BS303" s="11"/>
    </row>
    <row r="304" spans="1:71" ht="22.5" customHeight="1">
      <c r="A304" s="18"/>
      <c r="B304" s="18"/>
      <c r="C304" s="18"/>
      <c r="D304" s="634" t="s">
        <v>57</v>
      </c>
      <c r="E304" s="257"/>
      <c r="F304" s="257"/>
      <c r="G304" s="257"/>
      <c r="H304" s="258" t="s">
        <v>58</v>
      </c>
      <c r="I304" s="258"/>
      <c r="J304" s="258"/>
      <c r="K304" s="259"/>
      <c r="L304" s="259"/>
      <c r="M304" s="259"/>
      <c r="N304" s="259"/>
      <c r="O304" s="259"/>
      <c r="P304" s="228"/>
      <c r="Q304" s="7"/>
      <c r="R304" s="138"/>
      <c r="S304" s="138"/>
      <c r="T304" s="138"/>
      <c r="U304" s="138"/>
      <c r="V304" s="138"/>
      <c r="W304" s="138"/>
      <c r="X304" s="260"/>
      <c r="Y304" s="260"/>
      <c r="Z304" s="18"/>
      <c r="AA304" s="18"/>
      <c r="AB304" s="18"/>
      <c r="AC304" s="18"/>
      <c r="AD304" s="18"/>
      <c r="AE304" s="18"/>
      <c r="AF304" s="18"/>
      <c r="AG304" s="18"/>
      <c r="AH304" s="18"/>
      <c r="AI304" s="18"/>
      <c r="AJ304" s="18"/>
      <c r="AK304" s="18"/>
      <c r="AL304" s="18"/>
      <c r="AM304" s="18"/>
      <c r="AN304" s="18"/>
      <c r="AO304" s="18"/>
      <c r="AP304" s="18"/>
      <c r="AQ304" s="18"/>
      <c r="AR304" s="260"/>
      <c r="AS304" s="260"/>
      <c r="AT304" s="18"/>
      <c r="AU304" s="18"/>
      <c r="AV304" s="18"/>
      <c r="AW304" s="18"/>
      <c r="AX304" s="18"/>
      <c r="AY304" s="18"/>
      <c r="AZ304" s="18"/>
      <c r="BA304" s="18"/>
      <c r="BD304" s="11"/>
      <c r="BE304" s="11"/>
      <c r="BF304" s="11"/>
      <c r="BG304" s="11"/>
      <c r="BH304" s="11"/>
      <c r="BI304" s="11"/>
      <c r="BJ304" s="11"/>
      <c r="BK304" s="11"/>
      <c r="BL304" s="11"/>
      <c r="BM304" s="11"/>
      <c r="BN304" s="11"/>
      <c r="BO304" s="11"/>
      <c r="BP304" s="11"/>
      <c r="BQ304" s="11"/>
      <c r="BR304" s="11"/>
      <c r="BS304" s="11"/>
    </row>
    <row r="305" spans="1:71" s="265" customFormat="1" ht="12.75" customHeight="1">
      <c r="A305" s="18"/>
      <c r="B305" s="18"/>
      <c r="C305" s="18"/>
      <c r="D305" s="635"/>
      <c r="E305" s="258"/>
      <c r="F305" s="258"/>
      <c r="G305" s="258"/>
      <c r="H305" s="258"/>
      <c r="I305" s="258"/>
      <c r="J305" s="258"/>
      <c r="K305" s="258"/>
      <c r="L305" s="258"/>
      <c r="M305" s="258"/>
      <c r="N305" s="258"/>
      <c r="O305" s="258"/>
      <c r="P305" s="262"/>
      <c r="Q305" s="7"/>
      <c r="R305" s="263"/>
      <c r="S305" s="263"/>
      <c r="T305" s="263"/>
      <c r="U305" s="263"/>
      <c r="V305" s="263"/>
      <c r="W305" s="138"/>
      <c r="X305" s="260"/>
      <c r="Y305" s="260"/>
      <c r="Z305" s="260"/>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4"/>
      <c r="BC305" s="264"/>
      <c r="BD305" s="11"/>
      <c r="BE305" s="11"/>
      <c r="BF305" s="11"/>
      <c r="BG305" s="11"/>
      <c r="BH305" s="11"/>
      <c r="BI305" s="11"/>
      <c r="BJ305" s="11"/>
      <c r="BK305" s="11"/>
      <c r="BL305" s="11"/>
      <c r="BM305" s="11"/>
      <c r="BN305" s="11"/>
      <c r="BO305" s="11"/>
      <c r="BP305" s="11"/>
      <c r="BQ305" s="11"/>
      <c r="BR305" s="11"/>
      <c r="BS305" s="11"/>
    </row>
    <row r="306" spans="1:71" s="109" customFormat="1" ht="26.25" customHeight="1">
      <c r="A306" s="18"/>
      <c r="B306" s="18"/>
      <c r="C306" s="18"/>
      <c r="D306" s="620" t="str">
        <f>$H$1</f>
        <v>Seilesing HI 2016, ALDER</v>
      </c>
      <c r="E306" s="105"/>
      <c r="F306" s="105"/>
      <c r="G306" s="105"/>
      <c r="H306" s="105"/>
      <c r="I306" s="105"/>
      <c r="J306" s="105"/>
      <c r="K306" s="105"/>
      <c r="L306" s="105"/>
      <c r="M306" s="105"/>
      <c r="N306" s="105"/>
      <c r="O306" s="105"/>
      <c r="P306" s="105"/>
      <c r="Q306" s="7"/>
      <c r="R306" s="106"/>
      <c r="S306" s="106"/>
      <c r="T306" s="106"/>
      <c r="U306" s="106"/>
      <c r="V306" s="106"/>
      <c r="W306" s="90"/>
      <c r="X306" s="107"/>
      <c r="Y306" s="107"/>
      <c r="Z306" s="107"/>
      <c r="AA306" s="107"/>
      <c r="AB306" s="107"/>
      <c r="AC306" s="107"/>
      <c r="AD306" s="107"/>
      <c r="AE306" s="107"/>
      <c r="AF306" s="107"/>
      <c r="AG306" s="107"/>
      <c r="AH306" s="107"/>
      <c r="AI306" s="107"/>
      <c r="AJ306" s="107"/>
      <c r="AK306" s="107"/>
      <c r="AL306" s="107"/>
      <c r="AM306" s="107"/>
      <c r="AN306" s="107"/>
      <c r="AO306" s="107"/>
      <c r="AP306" s="107"/>
      <c r="AQ306" s="107"/>
      <c r="AR306" s="107"/>
      <c r="AS306" s="107"/>
      <c r="AT306" s="107"/>
      <c r="AU306" s="107"/>
      <c r="AV306" s="106"/>
      <c r="AW306" s="106"/>
      <c r="AX306" s="106"/>
      <c r="AY306" s="106"/>
      <c r="AZ306" s="106"/>
      <c r="BA306" s="106"/>
      <c r="BB306" s="108"/>
      <c r="BC306" s="108"/>
      <c r="BD306" s="11"/>
      <c r="BE306" s="11"/>
      <c r="BF306" s="11"/>
      <c r="BG306" s="11"/>
      <c r="BH306" s="11"/>
      <c r="BI306" s="11"/>
      <c r="BJ306" s="11"/>
      <c r="BK306" s="11"/>
      <c r="BL306" s="11"/>
      <c r="BM306" s="11"/>
      <c r="BN306" s="11"/>
      <c r="BO306" s="11"/>
      <c r="BP306" s="11"/>
      <c r="BQ306" s="11"/>
      <c r="BR306" s="11"/>
      <c r="BS306" s="11"/>
    </row>
    <row r="307" spans="1:71" s="265" customFormat="1" ht="12.75" customHeight="1">
      <c r="A307" s="18"/>
      <c r="B307" s="18"/>
      <c r="C307" s="18"/>
      <c r="D307" s="635"/>
      <c r="E307" s="258"/>
      <c r="F307" s="258"/>
      <c r="G307" s="258"/>
      <c r="H307" s="258"/>
      <c r="I307" s="258"/>
      <c r="J307" s="258"/>
      <c r="K307" s="258"/>
      <c r="L307" s="258"/>
      <c r="M307" s="258"/>
      <c r="N307" s="258"/>
      <c r="O307" s="258"/>
      <c r="P307" s="262"/>
      <c r="Q307" s="7"/>
      <c r="R307" s="263"/>
      <c r="S307" s="263"/>
      <c r="T307" s="263"/>
      <c r="U307" s="263"/>
      <c r="V307" s="263"/>
      <c r="W307" s="138"/>
      <c r="X307" s="260"/>
      <c r="Y307" s="260"/>
      <c r="Z307" s="260"/>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4"/>
      <c r="BC307" s="264"/>
      <c r="BD307" s="11"/>
      <c r="BE307" s="11"/>
      <c r="BF307" s="11"/>
      <c r="BG307" s="11"/>
      <c r="BH307" s="11"/>
      <c r="BI307" s="11"/>
      <c r="BJ307" s="11"/>
      <c r="BK307" s="11"/>
      <c r="BL307" s="11"/>
      <c r="BM307" s="11"/>
      <c r="BN307" s="11"/>
      <c r="BO307" s="11"/>
      <c r="BP307" s="11"/>
      <c r="BQ307" s="11"/>
      <c r="BR307" s="11"/>
      <c r="BS307" s="11"/>
    </row>
    <row r="308" spans="1:71" s="265" customFormat="1" ht="18" customHeight="1">
      <c r="A308" s="18"/>
      <c r="B308" s="18"/>
      <c r="C308" s="18"/>
      <c r="D308" s="635"/>
      <c r="E308" s="261"/>
      <c r="F308" s="261"/>
      <c r="G308" s="266" t="s">
        <v>59</v>
      </c>
      <c r="H308" s="267"/>
      <c r="I308" s="522"/>
      <c r="J308" s="522"/>
      <c r="K308" s="258"/>
      <c r="L308" s="258"/>
      <c r="M308" s="258"/>
      <c r="N308" s="258"/>
      <c r="O308" s="258"/>
      <c r="P308" s="262"/>
      <c r="Q308" s="73" t="s">
        <v>60</v>
      </c>
      <c r="R308" s="263"/>
      <c r="S308" s="263"/>
      <c r="T308" s="263"/>
      <c r="U308" s="263"/>
      <c r="V308" s="263"/>
      <c r="W308" s="138"/>
      <c r="X308" s="268"/>
      <c r="Y308" s="260"/>
      <c r="Z308" s="260"/>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4"/>
      <c r="BC308" s="264"/>
      <c r="BD308" s="11"/>
      <c r="BE308" s="11"/>
      <c r="BF308" s="11"/>
      <c r="BG308" s="11"/>
      <c r="BH308" s="11"/>
      <c r="BI308" s="11"/>
      <c r="BJ308" s="11"/>
      <c r="BK308" s="11"/>
      <c r="BL308" s="11"/>
      <c r="BM308" s="11"/>
      <c r="BN308" s="11"/>
      <c r="BO308" s="11"/>
      <c r="BP308" s="11"/>
      <c r="BQ308" s="11"/>
      <c r="BR308" s="11"/>
      <c r="BS308" s="11"/>
    </row>
    <row r="309" spans="1:71" s="276" customFormat="1" ht="31.5" customHeight="1">
      <c r="A309" s="18"/>
      <c r="B309" s="18"/>
      <c r="C309" s="18"/>
      <c r="D309" s="625"/>
      <c r="E309" s="269"/>
      <c r="F309" s="269"/>
      <c r="G309" s="134" t="str">
        <f>P3</f>
        <v>MODAL</v>
      </c>
      <c r="H309" s="454" t="str">
        <f t="shared" ref="H309:O310" si="71">H3</f>
        <v>Harald</v>
      </c>
      <c r="I309" s="454" t="str">
        <f t="shared" si="71"/>
        <v>Lisbet</v>
      </c>
      <c r="J309" s="454" t="str">
        <f t="shared" si="71"/>
        <v>Stian</v>
      </c>
      <c r="K309" s="454" t="str">
        <f t="shared" si="71"/>
        <v>Janicke</v>
      </c>
      <c r="L309" s="454" t="str">
        <f t="shared" si="71"/>
        <v>Merete</v>
      </c>
      <c r="M309" s="454" t="str">
        <f t="shared" si="71"/>
        <v>Silje</v>
      </c>
      <c r="N309" s="454" t="str">
        <f t="shared" si="71"/>
        <v>Trine</v>
      </c>
      <c r="O309" s="454" t="str">
        <f t="shared" si="71"/>
        <v>Else</v>
      </c>
      <c r="P309" s="513" t="s">
        <v>59</v>
      </c>
      <c r="Q309" s="270" t="s">
        <v>61</v>
      </c>
      <c r="R309" s="263"/>
      <c r="S309" s="271"/>
      <c r="T309" s="271"/>
      <c r="U309" s="271"/>
      <c r="V309" s="271"/>
      <c r="W309" s="272"/>
      <c r="X309" s="273"/>
      <c r="Y309" s="273"/>
      <c r="Z309" s="273"/>
      <c r="AA309" s="273"/>
      <c r="AB309" s="273"/>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c r="AW309" s="273"/>
      <c r="AX309" s="273"/>
      <c r="AY309" s="273"/>
      <c r="AZ309" s="273"/>
      <c r="BA309" s="273"/>
      <c r="BB309" s="274"/>
      <c r="BC309" s="274"/>
      <c r="BD309" s="275"/>
      <c r="BE309" s="275"/>
      <c r="BF309" s="275"/>
      <c r="BG309" s="275"/>
      <c r="BH309" s="275"/>
      <c r="BI309" s="275"/>
      <c r="BJ309" s="275"/>
      <c r="BK309" s="275"/>
      <c r="BL309" s="275"/>
      <c r="BM309" s="275"/>
      <c r="BN309" s="275"/>
      <c r="BO309" s="275"/>
      <c r="BP309" s="275"/>
      <c r="BQ309" s="275"/>
      <c r="BR309" s="275"/>
      <c r="BS309" s="275"/>
    </row>
    <row r="310" spans="1:71" s="276" customFormat="1" ht="12.75" customHeight="1">
      <c r="A310" s="18"/>
      <c r="B310" s="18"/>
      <c r="C310" s="18"/>
      <c r="D310" s="625"/>
      <c r="E310" s="269"/>
      <c r="F310" s="269"/>
      <c r="G310" s="140" t="str">
        <f>P4</f>
        <v>(R1-R5)</v>
      </c>
      <c r="H310" s="277">
        <f t="shared" si="71"/>
        <v>1</v>
      </c>
      <c r="I310" s="277">
        <f t="shared" si="71"/>
        <v>2</v>
      </c>
      <c r="J310" s="277">
        <f t="shared" si="71"/>
        <v>3</v>
      </c>
      <c r="K310" s="277">
        <f t="shared" si="71"/>
        <v>4</v>
      </c>
      <c r="L310" s="277">
        <f t="shared" si="71"/>
        <v>5</v>
      </c>
      <c r="M310" s="277">
        <f t="shared" si="71"/>
        <v>6</v>
      </c>
      <c r="N310" s="277">
        <f t="shared" si="71"/>
        <v>7</v>
      </c>
      <c r="O310" s="277">
        <f t="shared" si="71"/>
        <v>8</v>
      </c>
      <c r="P310" s="278" t="s">
        <v>38</v>
      </c>
      <c r="Q310" s="279" t="s">
        <v>38</v>
      </c>
      <c r="R310" s="263"/>
      <c r="S310" s="271"/>
      <c r="T310" s="271"/>
      <c r="U310" s="271"/>
      <c r="V310" s="271"/>
      <c r="W310" s="272"/>
      <c r="X310" s="273"/>
      <c r="Y310" s="273"/>
      <c r="Z310" s="273"/>
      <c r="AA310" s="273"/>
      <c r="AB310" s="273"/>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c r="AW310" s="273"/>
      <c r="AX310" s="273"/>
      <c r="AY310" s="273"/>
      <c r="AZ310" s="273"/>
      <c r="BA310" s="273"/>
      <c r="BB310" s="274"/>
      <c r="BC310" s="274"/>
      <c r="BD310" s="275"/>
      <c r="BE310" s="275"/>
      <c r="BF310" s="275"/>
      <c r="BG310" s="275"/>
      <c r="BH310" s="275"/>
      <c r="BI310" s="275"/>
      <c r="BJ310" s="275"/>
      <c r="BK310" s="275"/>
      <c r="BL310" s="275"/>
      <c r="BM310" s="275"/>
      <c r="BN310" s="275"/>
      <c r="BO310" s="275"/>
      <c r="BP310" s="275"/>
      <c r="BQ310" s="275"/>
      <c r="BR310" s="275"/>
      <c r="BS310" s="275"/>
    </row>
    <row r="311" spans="1:71" s="265" customFormat="1" ht="12.75" customHeight="1">
      <c r="A311" s="18"/>
      <c r="B311" s="18"/>
      <c r="C311" s="18"/>
      <c r="D311" s="619"/>
      <c r="E311" s="133"/>
      <c r="F311" s="133"/>
      <c r="G311" s="147">
        <v>0</v>
      </c>
      <c r="H311" s="280" t="str">
        <f t="array" ref="H311">IF(H123="-","-",IF( H123&gt;1,2*STDEV(IF($P$5:$P$104=$G311,H$5:H$104,"-")),"-"))</f>
        <v>-</v>
      </c>
      <c r="I311" s="280" t="str">
        <f t="array" ref="I311">IF(I123="-","-",IF( I123&gt;1,2*STDEV(IF($P$5:$P$104=$G311,I$5:I$104,"-")),"-"))</f>
        <v>-</v>
      </c>
      <c r="J311" s="280" t="str">
        <f t="array" ref="J311">IF(J123="-","-",IF( J123&gt;1,2*STDEV(IF($P$5:$P$104=$G311,J$5:J$104,"-")),"-"))</f>
        <v>-</v>
      </c>
      <c r="K311" s="280" t="str">
        <f t="array" ref="K311">IF(K123="-","-",IF( K123&gt;1,2*STDEV(IF($P$5:$P$104=$G311,K$5:K$104,"-")),"-"))</f>
        <v>-</v>
      </c>
      <c r="L311" s="280" t="str">
        <f t="array" ref="L311">IF(L123="-","-",IF( L123&gt;1,2*STDEV(IF($P$5:$P$104=$G311,L$5:L$104,"-")),"-"))</f>
        <v>-</v>
      </c>
      <c r="M311" s="280" t="str">
        <f t="array" ref="M311">IF(M123="-","-",IF( M123&gt;1,2*STDEV(IF($P$5:$P$104=$G311,M$5:M$104,"-")),"-"))</f>
        <v>-</v>
      </c>
      <c r="N311" s="280" t="str">
        <f t="array" ref="N311">IF(N123="-","-",IF( N123&gt;1,2*STDEV(IF($P$5:$P$104=$G311,N$5:N$104,"-")),"-"))</f>
        <v>-</v>
      </c>
      <c r="O311" s="280" t="str">
        <f t="array" ref="O311">IF(O123="-","-",IF( O123&gt;1,2*STDEV(IF($P$5:$P$104=$G311,O$5:O$104,"-")),"-"))</f>
        <v>-</v>
      </c>
      <c r="P311" s="281" t="str">
        <f t="array" ref="P311">IF( H123="-","-",2*STDEV(IF($P$5:$P$104=$G311,H$5:O$104,"-")))</f>
        <v>-</v>
      </c>
      <c r="Q311" s="282" t="str">
        <f t="array" ref="Q311">IF(P311="-","-",0.5*P311)</f>
        <v>-</v>
      </c>
      <c r="R311" s="263"/>
      <c r="S311" s="263"/>
      <c r="T311" s="263"/>
      <c r="U311" s="263"/>
      <c r="V311" s="263"/>
      <c r="W311" s="138"/>
      <c r="X311" s="260"/>
      <c r="Y311" s="260"/>
      <c r="Z311" s="260"/>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4"/>
      <c r="BC311" s="264"/>
      <c r="BD311" s="11"/>
      <c r="BE311" s="11"/>
      <c r="BF311" s="11"/>
      <c r="BG311" s="11"/>
      <c r="BH311" s="11"/>
      <c r="BI311" s="11"/>
      <c r="BJ311" s="11"/>
      <c r="BK311" s="11"/>
      <c r="BL311" s="11"/>
      <c r="BM311" s="11"/>
      <c r="BN311" s="11"/>
      <c r="BO311" s="11"/>
      <c r="BP311" s="11"/>
      <c r="BQ311" s="11"/>
      <c r="BR311" s="11"/>
      <c r="BS311" s="11"/>
    </row>
    <row r="312" spans="1:71" s="265" customFormat="1" ht="12.75" customHeight="1">
      <c r="A312" s="18"/>
      <c r="B312" s="18"/>
      <c r="C312" s="18"/>
      <c r="D312" s="619"/>
      <c r="E312" s="133"/>
      <c r="F312" s="133"/>
      <c r="G312" s="150">
        <f t="shared" ref="G312:G326" si="72">G311+1</f>
        <v>1</v>
      </c>
      <c r="H312" s="283" t="str">
        <f t="array" ref="H312">IF(H124="-","-",IF( H124&gt;1,2*STDEV(IF($P$5:$P$104=$G312,H$5:H$104,"-")),"-"))</f>
        <v>-</v>
      </c>
      <c r="I312" s="283" t="str">
        <f t="array" ref="I312">IF(I124="-","-",IF( I124&gt;1,2*STDEV(IF($P$5:$P$104=$G312,I$5:I$104,"-")),"-"))</f>
        <v>-</v>
      </c>
      <c r="J312" s="283" t="str">
        <f t="array" ref="J312">IF(J124="-","-",IF( J124&gt;1,2*STDEV(IF($P$5:$P$104=$G312,J$5:J$104,"-")),"-"))</f>
        <v>-</v>
      </c>
      <c r="K312" s="283" t="str">
        <f t="array" ref="K312">IF(K124="-","-",IF( K124&gt;1,2*STDEV(IF($P$5:$P$104=$G312,K$5:K$104,"-")),"-"))</f>
        <v>-</v>
      </c>
      <c r="L312" s="283" t="str">
        <f t="array" ref="L312">IF(L124="-","-",IF( L124&gt;1,2*STDEV(IF($P$5:$P$104=$G312,L$5:L$104,"-")),"-"))</f>
        <v>-</v>
      </c>
      <c r="M312" s="283" t="str">
        <f t="array" ref="M312">IF(M124="-","-",IF( M124&gt;1,2*STDEV(IF($P$5:$P$104=$G312,M$5:M$104,"-")),"-"))</f>
        <v>-</v>
      </c>
      <c r="N312" s="283" t="str">
        <f t="array" ref="N312">IF(N124="-","-",IF( N124&gt;1,2*STDEV(IF($P$5:$P$104=$G312,N$5:N$104,"-")),"-"))</f>
        <v>-</v>
      </c>
      <c r="O312" s="283" t="str">
        <f t="array" ref="O312">IF(O124="-","-",IF( O124&gt;1,2*STDEV(IF($P$5:$P$104=$G312,O$5:O$104,"-")),"-"))</f>
        <v>-</v>
      </c>
      <c r="P312" s="284" t="str">
        <f t="array" ref="P312">IF( H124="-","-",2*STDEV(IF($P$5:$P$104=$G312,H$5:O$104,"-")))</f>
        <v>-</v>
      </c>
      <c r="Q312" s="285" t="str">
        <f t="array" ref="Q312">IF(P312="-","-",0.5*P312)</f>
        <v>-</v>
      </c>
      <c r="R312" s="263"/>
      <c r="S312" s="263"/>
      <c r="T312" s="263"/>
      <c r="U312" s="263"/>
      <c r="V312" s="263"/>
      <c r="W312" s="138"/>
      <c r="X312" s="260"/>
      <c r="Y312" s="260"/>
      <c r="Z312" s="260"/>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0"/>
      <c r="AV312" s="260"/>
      <c r="AW312" s="260"/>
      <c r="AX312" s="260"/>
      <c r="AY312" s="260"/>
      <c r="AZ312" s="260"/>
      <c r="BA312" s="260"/>
      <c r="BB312" s="264"/>
      <c r="BC312" s="264"/>
      <c r="BD312" s="11"/>
      <c r="BE312" s="11"/>
      <c r="BF312" s="11"/>
      <c r="BG312" s="11"/>
      <c r="BH312" s="11"/>
      <c r="BI312" s="11"/>
      <c r="BJ312" s="11"/>
      <c r="BK312" s="11"/>
      <c r="BL312" s="11"/>
      <c r="BM312" s="11"/>
      <c r="BN312" s="11"/>
      <c r="BO312" s="11"/>
      <c r="BP312" s="11"/>
      <c r="BQ312" s="11"/>
      <c r="BR312" s="11"/>
      <c r="BS312" s="11"/>
    </row>
    <row r="313" spans="1:71" s="265" customFormat="1" ht="12.75" customHeight="1">
      <c r="A313" s="18"/>
      <c r="B313" s="18"/>
      <c r="C313" s="18"/>
      <c r="D313" s="619"/>
      <c r="E313" s="133"/>
      <c r="F313" s="133"/>
      <c r="G313" s="150">
        <f t="shared" si="72"/>
        <v>2</v>
      </c>
      <c r="H313" s="283" t="str">
        <f t="array" ref="H313">IF(H125="-","-",IF( H125&gt;1,2*STDEV(IF($P$5:$P$104=$G313,H$5:H$104,"-")),"-"))</f>
        <v>-</v>
      </c>
      <c r="I313" s="283" t="str">
        <f t="array" ref="I313">IF(I125="-","-",IF( I125&gt;1,2*STDEV(IF($P$5:$P$104=$G313,I$5:I$104,"-")),"-"))</f>
        <v>-</v>
      </c>
      <c r="J313" s="283" t="str">
        <f t="array" ref="J313">IF(J125="-","-",IF( J125&gt;1,2*STDEV(IF($P$5:$P$104=$G313,J$5:J$104,"-")),"-"))</f>
        <v>-</v>
      </c>
      <c r="K313" s="283" t="str">
        <f t="array" ref="K313">IF(K125="-","-",IF( K125&gt;1,2*STDEV(IF($P$5:$P$104=$G313,K$5:K$104,"-")),"-"))</f>
        <v>-</v>
      </c>
      <c r="L313" s="283" t="str">
        <f t="array" ref="L313">IF(L125="-","-",IF( L125&gt;1,2*STDEV(IF($P$5:$P$104=$G313,L$5:L$104,"-")),"-"))</f>
        <v>-</v>
      </c>
      <c r="M313" s="283" t="str">
        <f t="array" ref="M313">IF(M125="-","-",IF( M125&gt;1,2*STDEV(IF($P$5:$P$104=$G313,M$5:M$104,"-")),"-"))</f>
        <v>-</v>
      </c>
      <c r="N313" s="283" t="str">
        <f t="array" ref="N313">IF(N125="-","-",IF( N125&gt;1,2*STDEV(IF($P$5:$P$104=$G313,N$5:N$104,"-")),"-"))</f>
        <v>-</v>
      </c>
      <c r="O313" s="283" t="str">
        <f t="array" ref="O313">IF(O125="-","-",IF( O125&gt;1,2*STDEV(IF($P$5:$P$104=$G313,O$5:O$104,"-")),"-"))</f>
        <v>-</v>
      </c>
      <c r="P313" s="284" t="str">
        <f t="array" ref="P313">IF( H125="-","-",2*STDEV(IF($P$5:$P$104=$G313,H$5:O$104,"-")))</f>
        <v>-</v>
      </c>
      <c r="Q313" s="285" t="str">
        <f t="array" ref="Q313">IF(P313="-","-",0.5*P313)</f>
        <v>-</v>
      </c>
      <c r="R313" s="263"/>
      <c r="S313" s="263"/>
      <c r="T313" s="263"/>
      <c r="U313" s="263"/>
      <c r="V313" s="263"/>
      <c r="W313" s="138"/>
      <c r="X313" s="260"/>
      <c r="Y313" s="260"/>
      <c r="Z313" s="260"/>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0"/>
      <c r="AV313" s="260"/>
      <c r="AW313" s="260"/>
      <c r="AX313" s="260"/>
      <c r="AY313" s="260"/>
      <c r="AZ313" s="260"/>
      <c r="BA313" s="260"/>
      <c r="BB313" s="264"/>
      <c r="BC313" s="264"/>
      <c r="BD313" s="11"/>
      <c r="BE313" s="11"/>
      <c r="BF313" s="11"/>
      <c r="BG313" s="11"/>
      <c r="BH313" s="11"/>
      <c r="BI313" s="11"/>
      <c r="BJ313" s="11"/>
      <c r="BK313" s="11"/>
      <c r="BL313" s="11"/>
      <c r="BM313" s="11"/>
      <c r="BN313" s="11"/>
      <c r="BO313" s="11"/>
      <c r="BP313" s="11"/>
      <c r="BQ313" s="11"/>
      <c r="BR313" s="11"/>
      <c r="BS313" s="11"/>
    </row>
    <row r="314" spans="1:71" s="265" customFormat="1" ht="12.75" customHeight="1">
      <c r="A314" s="18"/>
      <c r="B314" s="18"/>
      <c r="C314" s="18"/>
      <c r="D314" s="619"/>
      <c r="E314" s="133"/>
      <c r="F314" s="133"/>
      <c r="G314" s="150">
        <f t="shared" si="72"/>
        <v>3</v>
      </c>
      <c r="H314" s="283">
        <f t="array" ref="H314">IF(H126="-","-",IF( H126&gt;1,2*STDEV(IF($P$5:$P$104=$G314,H$5:H$104,"-")),"-"))</f>
        <v>0</v>
      </c>
      <c r="I314" s="283">
        <f t="array" ref="I314">IF(I126="-","-",IF( I126&gt;1,2*STDEV(IF($P$5:$P$104=$G314,I$5:I$104,"-")),"-"))</f>
        <v>0</v>
      </c>
      <c r="J314" s="283">
        <f t="array" ref="J314">IF(J126="-","-",IF( J126&gt;1,2*STDEV(IF($P$5:$P$104=$G314,J$5:J$104,"-")),"-"))</f>
        <v>0</v>
      </c>
      <c r="K314" s="283">
        <f t="array" ref="K314">IF(K126="-","-",IF( K126&gt;1,2*STDEV(IF($P$5:$P$104=$G314,K$5:K$104,"-")),"-"))</f>
        <v>0</v>
      </c>
      <c r="L314" s="283">
        <f t="array" ref="L314">IF(L126="-","-",IF( L126&gt;1,2*STDEV(IF($P$5:$P$104=$G314,L$5:L$104,"-")),"-"))</f>
        <v>0</v>
      </c>
      <c r="M314" s="283">
        <f t="array" ref="M314">IF(M126="-","-",IF( M126&gt;1,2*STDEV(IF($P$5:$P$104=$G314,M$5:M$104,"-")),"-"))</f>
        <v>0</v>
      </c>
      <c r="N314" s="283">
        <f t="array" ref="N314">IF(N126="-","-",IF( N126&gt;1,2*STDEV(IF($P$5:$P$104=$G314,N$5:N$104,"-")),"-"))</f>
        <v>1.1547005383792495</v>
      </c>
      <c r="O314" s="283">
        <f t="array" ref="O314">IF(O126="-","-",IF( O126&gt;1,2*STDEV(IF($P$5:$P$104=$G314,O$5:O$104,"-")),"-"))</f>
        <v>1.1547005383792495</v>
      </c>
      <c r="P314" s="284">
        <f t="array" ref="P314">IF( H126="-","-",2*STDEV(IF($P$5:$P$104=$G314,H$5:O$104,"-")))</f>
        <v>0.5646597025732798</v>
      </c>
      <c r="Q314" s="285">
        <f t="array" ref="Q314">IF(P314="-","-",0.5*P314)</f>
        <v>0.2823298512866399</v>
      </c>
      <c r="R314" s="263"/>
      <c r="S314" s="263"/>
      <c r="T314" s="263"/>
      <c r="U314" s="263"/>
      <c r="V314" s="263"/>
      <c r="W314" s="138"/>
      <c r="X314" s="260"/>
      <c r="Y314" s="260"/>
      <c r="Z314" s="260"/>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4"/>
      <c r="BC314" s="264"/>
      <c r="BD314" s="11"/>
      <c r="BE314" s="11"/>
      <c r="BF314" s="11"/>
      <c r="BG314" s="11"/>
      <c r="BH314" s="11"/>
      <c r="BI314" s="11"/>
      <c r="BJ314" s="11"/>
      <c r="BK314" s="11"/>
      <c r="BL314" s="11"/>
      <c r="BM314" s="11"/>
      <c r="BN314" s="11"/>
      <c r="BO314" s="11"/>
      <c r="BP314" s="11"/>
      <c r="BQ314" s="11"/>
      <c r="BR314" s="11"/>
      <c r="BS314" s="11"/>
    </row>
    <row r="315" spans="1:71" s="265" customFormat="1" ht="12.75" customHeight="1">
      <c r="A315" s="18"/>
      <c r="B315" s="18"/>
      <c r="C315" s="18"/>
      <c r="D315" s="619"/>
      <c r="E315" s="133"/>
      <c r="F315" s="133"/>
      <c r="G315" s="150">
        <f t="shared" si="72"/>
        <v>4</v>
      </c>
      <c r="H315" s="283">
        <f t="array" ref="H315">IF(H127="-","-",IF( H127&gt;1,2*STDEV(IF($P$5:$P$104=$G315,H$5:H$104,"-")),"-"))</f>
        <v>0</v>
      </c>
      <c r="I315" s="283">
        <f t="array" ref="I315">IF(I127="-","-",IF( I127&gt;1,2*STDEV(IF($P$5:$P$104=$G315,I$5:I$104,"-")),"-"))</f>
        <v>0</v>
      </c>
      <c r="J315" s="283">
        <f t="array" ref="J315">IF(J127="-","-",IF( J127&gt;1,2*STDEV(IF($P$5:$P$104=$G315,J$5:J$104,"-")),"-"))</f>
        <v>0</v>
      </c>
      <c r="K315" s="283">
        <f t="array" ref="K315">IF(K127="-","-",IF( K127&gt;1,2*STDEV(IF($P$5:$P$104=$G315,K$5:K$104,"-")),"-"))</f>
        <v>0.70710678118654757</v>
      </c>
      <c r="L315" s="283">
        <f t="array" ref="L315">IF(L127="-","-",IF( L127&gt;1,2*STDEV(IF($P$5:$P$104=$G315,L$5:L$104,"-")),"-"))</f>
        <v>0.70710678118654757</v>
      </c>
      <c r="M315" s="283">
        <f t="array" ref="M315">IF(M127="-","-",IF( M127&gt;1,2*STDEV(IF($P$5:$P$104=$G315,M$5:M$104,"-")),"-"))</f>
        <v>0</v>
      </c>
      <c r="N315" s="283">
        <f t="array" ref="N315">IF(N127="-","-",IF( N127&gt;1,2*STDEV(IF($P$5:$P$104=$G315,N$5:N$104,"-")),"-"))</f>
        <v>0</v>
      </c>
      <c r="O315" s="283">
        <f t="array" ref="O315">IF(O127="-","-",IF( O127&gt;1,2*STDEV(IF($P$5:$P$104=$G315,O$5:O$104,"-")),"-"))</f>
        <v>0</v>
      </c>
      <c r="P315" s="284">
        <f t="array" ref="P315">IF( H127="-","-",2*STDEV(IF($P$5:$P$104=$G315,H$5:O$104,"-")))</f>
        <v>0.35073618720610084</v>
      </c>
      <c r="Q315" s="285">
        <f t="array" ref="Q315">IF(P315="-","-",0.5*P315)</f>
        <v>0.17536809360305042</v>
      </c>
      <c r="R315" s="263"/>
      <c r="S315" s="263"/>
      <c r="T315" s="263"/>
      <c r="U315" s="263"/>
      <c r="V315" s="263"/>
      <c r="W315" s="138"/>
      <c r="X315" s="260"/>
      <c r="Y315" s="260"/>
      <c r="Z315" s="260"/>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4"/>
      <c r="BC315" s="264"/>
      <c r="BD315" s="11"/>
      <c r="BE315" s="11"/>
      <c r="BF315" s="11"/>
      <c r="BG315" s="11"/>
      <c r="BH315" s="11"/>
      <c r="BI315" s="11"/>
      <c r="BJ315" s="11"/>
      <c r="BK315" s="11"/>
      <c r="BL315" s="11"/>
      <c r="BM315" s="11"/>
      <c r="BN315" s="11"/>
      <c r="BO315" s="11"/>
      <c r="BP315" s="11"/>
      <c r="BQ315" s="11"/>
      <c r="BR315" s="11"/>
      <c r="BS315" s="11"/>
    </row>
    <row r="316" spans="1:71" s="265" customFormat="1" ht="12.75" customHeight="1">
      <c r="A316" s="18"/>
      <c r="B316" s="18"/>
      <c r="C316" s="18"/>
      <c r="D316" s="619"/>
      <c r="E316" s="133"/>
      <c r="F316" s="133"/>
      <c r="G316" s="150">
        <f t="shared" si="72"/>
        <v>5</v>
      </c>
      <c r="H316" s="283">
        <f t="array" ref="H316">IF(H128="-","-",IF( H128&gt;1,2*STDEV(IF($P$5:$P$104=$G316,H$5:H$104,"-")),"-"))</f>
        <v>0.66666666666666674</v>
      </c>
      <c r="I316" s="283">
        <f t="array" ref="I316">IF(I128="-","-",IF( I128&gt;1,2*STDEV(IF($P$5:$P$104=$G316,I$5:I$104,"-")),"-"))</f>
        <v>0</v>
      </c>
      <c r="J316" s="283">
        <f t="array" ref="J316">IF(J128="-","-",IF( J128&gt;1,2*STDEV(IF($P$5:$P$104=$G316,J$5:J$104,"-")),"-"))</f>
        <v>0.66666666666666674</v>
      </c>
      <c r="K316" s="283">
        <f t="array" ref="K316">IF(K128="-","-",IF( K128&gt;1,2*STDEV(IF($P$5:$P$104=$G316,K$5:K$104,"-")),"-"))</f>
        <v>0</v>
      </c>
      <c r="L316" s="283">
        <f t="array" ref="L316">IF(L128="-","-",IF( L128&gt;1,2*STDEV(IF($P$5:$P$104=$G316,L$5:L$104,"-")),"-"))</f>
        <v>0.88191710368819676</v>
      </c>
      <c r="M316" s="283">
        <f t="array" ref="M316">IF(M128="-","-",IF( M128&gt;1,2*STDEV(IF($P$5:$P$104=$G316,M$5:M$104,"-")),"-"))</f>
        <v>0.66666666666666674</v>
      </c>
      <c r="N316" s="283">
        <f t="array" ref="N316">IF(N128="-","-",IF( N128&gt;1,2*STDEV(IF($P$5:$P$104=$G316,N$5:N$104,"-")),"-"))</f>
        <v>0</v>
      </c>
      <c r="O316" s="283">
        <f t="array" ref="O316">IF(O128="-","-",IF( O128&gt;1,2*STDEV(IF($P$5:$P$104=$G316,O$5:O$104,"-")),"-"))</f>
        <v>0.66666666666666674</v>
      </c>
      <c r="P316" s="284">
        <f t="array" ref="P316">IF( H128="-","-",2*STDEV(IF($P$5:$P$104=$G316,H$5:O$104,"-")))</f>
        <v>0.55664993930618334</v>
      </c>
      <c r="Q316" s="285">
        <f t="array" ref="Q316">IF(P316="-","-",0.5*P316)</f>
        <v>0.27832496965309167</v>
      </c>
      <c r="R316" s="263"/>
      <c r="S316" s="263"/>
      <c r="T316" s="263"/>
      <c r="U316" s="263"/>
      <c r="V316" s="263"/>
      <c r="W316" s="138"/>
      <c r="X316" s="260"/>
      <c r="Y316" s="260"/>
      <c r="Z316" s="260"/>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4"/>
      <c r="BC316" s="264"/>
      <c r="BD316" s="11"/>
      <c r="BE316" s="11"/>
      <c r="BF316" s="11"/>
      <c r="BG316" s="11"/>
      <c r="BH316" s="11"/>
      <c r="BI316" s="11"/>
      <c r="BJ316" s="11"/>
      <c r="BK316" s="11"/>
      <c r="BL316" s="11"/>
      <c r="BM316" s="11"/>
      <c r="BN316" s="11"/>
      <c r="BO316" s="11"/>
      <c r="BP316" s="11"/>
      <c r="BQ316" s="11"/>
      <c r="BR316" s="11"/>
      <c r="BS316" s="11"/>
    </row>
    <row r="317" spans="1:71" s="265" customFormat="1" ht="12.75" customHeight="1">
      <c r="A317" s="18"/>
      <c r="B317" s="18"/>
      <c r="C317" s="18"/>
      <c r="D317" s="619"/>
      <c r="E317" s="133"/>
      <c r="F317" s="133"/>
      <c r="G317" s="150">
        <f t="shared" si="72"/>
        <v>6</v>
      </c>
      <c r="H317" s="283">
        <f t="array" ref="H317">IF(H129="-","-",IF( H129&gt;1,2*STDEV(IF($P$5:$P$104=$G317,H$5:H$104,"-")),"-"))</f>
        <v>0.40824829046386302</v>
      </c>
      <c r="I317" s="283">
        <f t="array" ref="I317">IF(I129="-","-",IF( I129&gt;1,2*STDEV(IF($P$5:$P$104=$G317,I$5:I$104,"-")),"-"))</f>
        <v>0.40824829046386307</v>
      </c>
      <c r="J317" s="283">
        <f t="array" ref="J317">IF(J129="-","-",IF( J129&gt;1,2*STDEV(IF($P$5:$P$104=$G317,J$5:J$104,"-")),"-"))</f>
        <v>0</v>
      </c>
      <c r="K317" s="283">
        <f t="array" ref="K317">IF(K129="-","-",IF( K129&gt;1,2*STDEV(IF($P$5:$P$104=$G317,K$5:K$104,"-")),"-"))</f>
        <v>0.81649658092772592</v>
      </c>
      <c r="L317" s="283">
        <f t="array" ref="L317">IF(L129="-","-",IF( L129&gt;1,2*STDEV(IF($P$5:$P$104=$G317,L$5:L$104,"-")),"-"))</f>
        <v>0.56465970257328002</v>
      </c>
      <c r="M317" s="283">
        <f t="array" ref="M317">IF(M129="-","-",IF( M129&gt;1,2*STDEV(IF($P$5:$P$104=$G317,M$5:M$104,"-")),"-"))</f>
        <v>0</v>
      </c>
      <c r="N317" s="283">
        <f t="array" ref="N317">IF(N129="-","-",IF( N129&gt;1,2*STDEV(IF($P$5:$P$104=$G317,N$5:N$104,"-")),"-"))</f>
        <v>0.71728150235677235</v>
      </c>
      <c r="O317" s="283">
        <f t="array" ref="O317">IF(O129="-","-",IF( O129&gt;1,2*STDEV(IF($P$5:$P$104=$G317,O$5:O$104,"-")),"-"))</f>
        <v>0</v>
      </c>
      <c r="P317" s="284">
        <f t="array" ref="P317">IF( H129="-","-",2*STDEV(IF($P$5:$P$104=$G317,H$5:O$104,"-")))</f>
        <v>0.4743646435061602</v>
      </c>
      <c r="Q317" s="285">
        <f t="array" ref="Q317">IF(P317="-","-",0.5*P317)</f>
        <v>0.2371823217530801</v>
      </c>
      <c r="R317" s="263"/>
      <c r="S317" s="263"/>
      <c r="T317" s="263"/>
      <c r="U317" s="263"/>
      <c r="V317" s="263"/>
      <c r="W317" s="138"/>
      <c r="X317" s="260"/>
      <c r="Y317" s="260"/>
      <c r="Z317" s="260"/>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4"/>
      <c r="BC317" s="264"/>
      <c r="BD317" s="11"/>
      <c r="BE317" s="11"/>
      <c r="BF317" s="11"/>
      <c r="BG317" s="11"/>
      <c r="BH317" s="11"/>
      <c r="BI317" s="11"/>
      <c r="BJ317" s="11"/>
      <c r="BK317" s="11"/>
      <c r="BL317" s="11"/>
      <c r="BM317" s="11"/>
      <c r="BN317" s="11"/>
      <c r="BO317" s="11"/>
      <c r="BP317" s="11"/>
      <c r="BQ317" s="11"/>
      <c r="BR317" s="11"/>
      <c r="BS317" s="11"/>
    </row>
    <row r="318" spans="1:71" s="265" customFormat="1" ht="12.75" customHeight="1">
      <c r="A318" s="18"/>
      <c r="B318" s="18"/>
      <c r="C318" s="18"/>
      <c r="D318" s="619"/>
      <c r="E318" s="133"/>
      <c r="F318" s="133"/>
      <c r="G318" s="150">
        <f t="shared" si="72"/>
        <v>7</v>
      </c>
      <c r="H318" s="283">
        <f t="array" ref="H318">IF(H130="-","-",IF( H130&gt;1,2*STDEV(IF($P$5:$P$104=$G318,H$5:H$104,"-")),"-"))</f>
        <v>0.53452248382484868</v>
      </c>
      <c r="I318" s="283">
        <f t="array" ref="I318">IF(I130="-","-",IF( I130&gt;1,2*STDEV(IF($P$5:$P$104=$G318,I$5:I$104,"-")),"-"))</f>
        <v>0</v>
      </c>
      <c r="J318" s="283">
        <f t="array" ref="J318">IF(J130="-","-",IF( J130&gt;1,2*STDEV(IF($P$5:$P$104=$G318,J$5:J$104,"-")),"-"))</f>
        <v>0.53452248382484879</v>
      </c>
      <c r="K318" s="283">
        <f t="array" ref="K318">IF(K130="-","-",IF( K130&gt;1,2*STDEV(IF($P$5:$P$104=$G318,K$5:K$104,"-")),"-"))</f>
        <v>0.78446454055273618</v>
      </c>
      <c r="L318" s="283">
        <f t="array" ref="L318">IF(L130="-","-",IF( L130&gt;1,2*STDEV(IF($P$5:$P$104=$G318,L$5:L$104,"-")),"-"))</f>
        <v>0</v>
      </c>
      <c r="M318" s="283">
        <f t="array" ref="M318">IF(M130="-","-",IF( M130&gt;1,2*STDEV(IF($P$5:$P$104=$G318,M$5:M$104,"-")),"-"))</f>
        <v>0</v>
      </c>
      <c r="N318" s="283">
        <f t="array" ref="N318">IF(N130="-","-",IF( N130&gt;1,2*STDEV(IF($P$5:$P$104=$G318,N$5:N$104,"-")),"-"))</f>
        <v>0.53452248382484879</v>
      </c>
      <c r="O318" s="283">
        <f t="array" ref="O318">IF(O130="-","-",IF( O130&gt;1,2*STDEV(IF($P$5:$P$104=$G318,O$5:O$104,"-")),"-"))</f>
        <v>0</v>
      </c>
      <c r="P318" s="284">
        <f t="array" ref="P318">IF( H130="-","-",2*STDEV(IF($P$5:$P$104=$G318,H$5:O$104,"-")))</f>
        <v>0.42105157318840064</v>
      </c>
      <c r="Q318" s="285">
        <f t="array" ref="Q318">IF(P318="-","-",0.5*P318)</f>
        <v>0.21052578659420032</v>
      </c>
      <c r="R318" s="263"/>
      <c r="S318" s="263"/>
      <c r="T318" s="263"/>
      <c r="U318" s="263"/>
      <c r="V318" s="263"/>
      <c r="W318" s="138"/>
      <c r="X318" s="260"/>
      <c r="Y318" s="260"/>
      <c r="Z318" s="260"/>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4"/>
      <c r="BC318" s="264"/>
      <c r="BD318" s="11"/>
      <c r="BE318" s="11"/>
      <c r="BF318" s="11"/>
      <c r="BG318" s="11"/>
      <c r="BH318" s="11"/>
      <c r="BI318" s="11"/>
      <c r="BJ318" s="11"/>
      <c r="BK318" s="11"/>
      <c r="BL318" s="11"/>
      <c r="BM318" s="11"/>
      <c r="BN318" s="11"/>
      <c r="BO318" s="11"/>
      <c r="BP318" s="11"/>
      <c r="BQ318" s="11"/>
      <c r="BR318" s="11"/>
      <c r="BS318" s="11"/>
    </row>
    <row r="319" spans="1:71" s="265" customFormat="1" ht="12.75" customHeight="1">
      <c r="A319" s="18"/>
      <c r="B319" s="18"/>
      <c r="C319" s="18"/>
      <c r="D319" s="619"/>
      <c r="E319" s="133"/>
      <c r="F319" s="133"/>
      <c r="G319" s="150">
        <f t="shared" si="72"/>
        <v>8</v>
      </c>
      <c r="H319" s="283">
        <f t="array" ref="H319">IF(H131="-","-",IF( H131&gt;1,2*STDEV(IF($P$5:$P$104=$G319,H$5:H$104,"-")),"-"))</f>
        <v>0.91547541643412689</v>
      </c>
      <c r="I319" s="283">
        <f t="array" ref="I319">IF(I131="-","-",IF( I131&gt;1,2*STDEV(IF($P$5:$P$104=$G319,I$5:I$104,"-")),"-"))</f>
        <v>1.2798809468443688</v>
      </c>
      <c r="J319" s="283">
        <f t="array" ref="J319">IF(J131="-","-",IF( J131&gt;1,2*STDEV(IF($P$5:$P$104=$G319,J$5:J$104,"-")),"-"))</f>
        <v>0.82807867121082479</v>
      </c>
      <c r="K319" s="283">
        <f t="array" ref="K319">IF(K131="-","-",IF( K131&gt;1,2*STDEV(IF($P$5:$P$104=$G319,K$5:K$104,"-")),"-"))</f>
        <v>0.82807867121082501</v>
      </c>
      <c r="L319" s="283">
        <f t="array" ref="L319">IF(L131="-","-",IF( L131&gt;1,2*STDEV(IF($P$5:$P$104=$G319,L$5:L$104,"-")),"-"))</f>
        <v>0.82807867121082501</v>
      </c>
      <c r="M319" s="283">
        <f t="array" ref="M319">IF(M131="-","-",IF( M131&gt;1,2*STDEV(IF($P$5:$P$104=$G319,M$5:M$104,"-")),"-"))</f>
        <v>1.2798809468443688</v>
      </c>
      <c r="N319" s="283">
        <f t="array" ref="N319">IF(N131="-","-",IF( N131&gt;1,2*STDEV(IF($P$5:$P$104=$G319,N$5:N$104,"-")),"-"))</f>
        <v>0.70373155054899683</v>
      </c>
      <c r="O319" s="283">
        <f t="array" ref="O319">IF(O131="-","-",IF( O131&gt;1,2*STDEV(IF($P$5:$P$104=$G319,O$5:O$104,"-")),"-"))</f>
        <v>0.91547541643412678</v>
      </c>
      <c r="P319" s="284">
        <f t="array" ref="P319">IF( H131="-","-",2*STDEV(IF($P$5:$P$104=$G319,H$5:O$104,"-")))</f>
        <v>1.0036348505135062</v>
      </c>
      <c r="Q319" s="285">
        <f t="array" ref="Q319">IF(P319="-","-",0.5*P319)</f>
        <v>0.5018174252567531</v>
      </c>
      <c r="R319" s="263"/>
      <c r="S319" s="263"/>
      <c r="T319" s="263"/>
      <c r="U319" s="263"/>
      <c r="V319" s="263"/>
      <c r="W319" s="138"/>
      <c r="X319" s="260"/>
      <c r="Y319" s="260"/>
      <c r="Z319" s="260"/>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4"/>
      <c r="BC319" s="264"/>
      <c r="BD319" s="11"/>
      <c r="BE319" s="11"/>
      <c r="BF319" s="11"/>
      <c r="BG319" s="11"/>
      <c r="BH319" s="11"/>
      <c r="BI319" s="11"/>
      <c r="BJ319" s="11"/>
      <c r="BK319" s="11"/>
      <c r="BL319" s="11"/>
      <c r="BM319" s="11"/>
      <c r="BN319" s="11"/>
      <c r="BO319" s="11"/>
      <c r="BP319" s="11"/>
      <c r="BQ319" s="11"/>
      <c r="BR319" s="11"/>
      <c r="BS319" s="11"/>
    </row>
    <row r="320" spans="1:71" s="265" customFormat="1" ht="12.75" customHeight="1">
      <c r="A320" s="18"/>
      <c r="B320" s="18"/>
      <c r="C320" s="18"/>
      <c r="D320" s="619"/>
      <c r="E320" s="133"/>
      <c r="F320" s="133"/>
      <c r="G320" s="150">
        <f t="shared" si="72"/>
        <v>9</v>
      </c>
      <c r="H320" s="283">
        <f t="array" ref="H320">IF(H132="-","-",IF( H132&gt;1,2*STDEV(IF($P$5:$P$104=$G320,H$5:H$104,"-")),"-"))</f>
        <v>2.5298221281347013</v>
      </c>
      <c r="I320" s="283">
        <f t="array" ref="I320">IF(I132="-","-",IF( I132&gt;1,2*STDEV(IF($P$5:$P$104=$G320,I$5:I$104,"-")),"-"))</f>
        <v>0.60302268915552726</v>
      </c>
      <c r="J320" s="283">
        <f t="array" ref="J320">IF(J132="-","-",IF( J132&gt;1,2*STDEV(IF($P$5:$P$104=$G320,J$5:J$104,"-")),"-"))</f>
        <v>1.2933395813657265</v>
      </c>
      <c r="K320" s="283">
        <f t="array" ref="K320">IF(K132="-","-",IF( K132&gt;1,2*STDEV(IF($P$5:$P$104=$G320,K$5:K$104,"-")),"-"))</f>
        <v>1.618079669911781</v>
      </c>
      <c r="L320" s="283">
        <f t="array" ref="L320">IF(L132="-","-",IF( L132&gt;1,2*STDEV(IF($P$5:$P$104=$G320,L$5:L$104,"-")),"-"))</f>
        <v>1.2060453783110545</v>
      </c>
      <c r="M320" s="283">
        <f t="array" ref="M320">IF(M132="-","-",IF( M132&gt;1,2*STDEV(IF($P$5:$P$104=$G320,M$5:M$104,"-")),"-"))</f>
        <v>1.5015143870590966</v>
      </c>
      <c r="N320" s="283">
        <f t="array" ref="N320">IF(N132="-","-",IF( N132&gt;1,2*STDEV(IF($P$5:$P$104=$G320,N$5:N$104,"-")),"-"))</f>
        <v>1.5015143870590966</v>
      </c>
      <c r="O320" s="283">
        <f t="array" ref="O320">IF(O132="-","-",IF( O132&gt;1,2*STDEV(IF($P$5:$P$104=$G320,O$5:O$104,"-")),"-"))</f>
        <v>0.93419873299382761</v>
      </c>
      <c r="P320" s="284">
        <f t="array" ref="P320">IF( H132="-","-",2*STDEV(IF($P$5:$P$104=$G320,H$5:O$104,"-")))</f>
        <v>1.521124529507335</v>
      </c>
      <c r="Q320" s="285">
        <f t="array" ref="Q320">IF(P320="-","-",0.5*P320)</f>
        <v>0.76056226475366751</v>
      </c>
      <c r="R320" s="263"/>
      <c r="S320" s="263"/>
      <c r="T320" s="263"/>
      <c r="U320" s="263"/>
      <c r="V320" s="263"/>
      <c r="W320" s="138"/>
      <c r="X320" s="260"/>
      <c r="Y320" s="260"/>
      <c r="Z320" s="260"/>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4"/>
      <c r="BC320" s="264"/>
      <c r="BD320" s="11"/>
      <c r="BE320" s="11"/>
      <c r="BF320" s="11"/>
      <c r="BG320" s="11"/>
      <c r="BH320" s="11"/>
      <c r="BI320" s="11"/>
      <c r="BJ320" s="11"/>
      <c r="BK320" s="11"/>
      <c r="BL320" s="11"/>
      <c r="BM320" s="11"/>
      <c r="BN320" s="11"/>
      <c r="BO320" s="11"/>
      <c r="BP320" s="11"/>
      <c r="BQ320" s="11"/>
      <c r="BR320" s="11"/>
      <c r="BS320" s="11"/>
    </row>
    <row r="321" spans="1:71" s="265" customFormat="1" ht="12.75" customHeight="1">
      <c r="A321" s="18"/>
      <c r="B321" s="18"/>
      <c r="C321" s="18"/>
      <c r="D321" s="619"/>
      <c r="E321" s="133"/>
      <c r="F321" s="133"/>
      <c r="G321" s="150">
        <f t="shared" si="72"/>
        <v>10</v>
      </c>
      <c r="H321" s="283">
        <f t="array" ref="H321">IF(H133="-","-",IF( H133&gt;1,2*STDEV(IF($P$5:$P$104=$G321,H$5:H$104,"-")),"-"))</f>
        <v>0</v>
      </c>
      <c r="I321" s="283">
        <f t="array" ref="I321">IF(I133="-","-",IF( I133&gt;1,2*STDEV(IF($P$5:$P$104=$G321,I$5:I$104,"-")),"-"))</f>
        <v>1.505545305418162</v>
      </c>
      <c r="J321" s="283">
        <f t="array" ref="J321">IF(J133="-","-",IF( J133&gt;1,2*STDEV(IF($P$5:$P$104=$G321,J$5:J$104,"-")),"-"))</f>
        <v>0</v>
      </c>
      <c r="K321" s="283">
        <f t="array" ref="K321">IF(K133="-","-",IF( K133&gt;1,2*STDEV(IF($P$5:$P$104=$G321,K$5:K$104,"-")),"-"))</f>
        <v>1.505545305418162</v>
      </c>
      <c r="L321" s="283">
        <f t="array" ref="L321">IF(L133="-","-",IF( L133&gt;1,2*STDEV(IF($P$5:$P$104=$G321,L$5:L$104,"-")),"-"))</f>
        <v>1.6733200530681511</v>
      </c>
      <c r="M321" s="283">
        <f t="array" ref="M321">IF(M133="-","-",IF( M133&gt;1,2*STDEV(IF($P$5:$P$104=$G321,M$5:M$104,"-")),"-"))</f>
        <v>0</v>
      </c>
      <c r="N321" s="283">
        <f t="array" ref="N321">IF(N133="-","-",IF( N133&gt;1,2*STDEV(IF($P$5:$P$104=$G321,N$5:N$104,"-")),"-"))</f>
        <v>1.6329931618554521</v>
      </c>
      <c r="O321" s="283">
        <f t="array" ref="O321">IF(O133="-","-",IF( O133&gt;1,2*STDEV(IF($P$5:$P$104=$G321,O$5:O$104,"-")),"-"))</f>
        <v>1.0954451150103321</v>
      </c>
      <c r="P321" s="284">
        <f t="array" ref="P321">IF( H133="-","-",2*STDEV(IF($P$5:$P$104=$G321,H$5:O$104,"-")))</f>
        <v>1.5228752201576505</v>
      </c>
      <c r="Q321" s="285">
        <f t="array" ref="Q321">IF(P321="-","-",0.5*P321)</f>
        <v>0.76143761007882527</v>
      </c>
      <c r="R321" s="263"/>
      <c r="S321" s="263"/>
      <c r="T321" s="263"/>
      <c r="U321" s="263"/>
      <c r="V321" s="263"/>
      <c r="W321" s="138"/>
      <c r="X321" s="260"/>
      <c r="Y321" s="260"/>
      <c r="Z321" s="260"/>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4"/>
      <c r="BC321" s="264"/>
      <c r="BD321" s="11"/>
      <c r="BE321" s="11"/>
      <c r="BF321" s="11"/>
      <c r="BG321" s="11"/>
      <c r="BH321" s="11"/>
      <c r="BI321" s="11"/>
      <c r="BJ321" s="11"/>
      <c r="BK321" s="11"/>
      <c r="BL321" s="11"/>
      <c r="BM321" s="11"/>
      <c r="BN321" s="11"/>
      <c r="BO321" s="11"/>
      <c r="BP321" s="11"/>
      <c r="BQ321" s="11"/>
      <c r="BR321" s="11"/>
      <c r="BS321" s="11"/>
    </row>
    <row r="322" spans="1:71" s="265" customFormat="1" ht="12.75" customHeight="1">
      <c r="A322" s="18"/>
      <c r="B322" s="18"/>
      <c r="C322" s="18"/>
      <c r="D322" s="619"/>
      <c r="E322" s="133"/>
      <c r="F322" s="133"/>
      <c r="G322" s="150">
        <f t="shared" si="72"/>
        <v>11</v>
      </c>
      <c r="H322" s="283">
        <f t="array" ref="H322">IF(H134="-","-",IF( H134&gt;1,2*STDEV(IF($P$5:$P$104=$G322,H$5:H$104,"-")),"-"))</f>
        <v>0.89442719099991586</v>
      </c>
      <c r="I322" s="283">
        <f t="array" ref="I322">IF(I134="-","-",IF( I134&gt;1,2*STDEV(IF($P$5:$P$104=$G322,I$5:I$104,"-")),"-"))</f>
        <v>0.7559289460184544</v>
      </c>
      <c r="J322" s="283">
        <f t="array" ref="J322">IF(J134="-","-",IF( J134&gt;1,2*STDEV(IF($P$5:$P$104=$G322,J$5:J$104,"-")),"-"))</f>
        <v>1.6329931618554521</v>
      </c>
      <c r="K322" s="283">
        <f t="array" ref="K322">IF(K134="-","-",IF( K134&gt;1,2*STDEV(IF($P$5:$P$104=$G322,K$5:K$104,"-")),"-"))</f>
        <v>1.9023794624226837</v>
      </c>
      <c r="L322" s="283">
        <f t="array" ref="L322">IF(L134="-","-",IF( L134&gt;1,2*STDEV(IF($P$5:$P$104=$G322,L$5:L$104,"-")),"-"))</f>
        <v>1.9518001458970662</v>
      </c>
      <c r="M322" s="283">
        <f t="array" ref="M322">IF(M134="-","-",IF( M134&gt;1,2*STDEV(IF($P$5:$P$104=$G322,M$5:M$104,"-")),"-"))</f>
        <v>2.7945525240230817</v>
      </c>
      <c r="N322" s="283">
        <f t="array" ref="N322">IF(N134="-","-",IF( N134&gt;1,2*STDEV(IF($P$5:$P$104=$G322,N$5:N$104,"-")),"-"))</f>
        <v>2.6903708365382011</v>
      </c>
      <c r="O322" s="283">
        <f t="array" ref="O322">IF(O134="-","-",IF( O134&gt;1,2*STDEV(IF($P$5:$P$104=$G322,O$5:O$104,"-")),"-"))</f>
        <v>2.4299715851758279</v>
      </c>
      <c r="P322" s="284">
        <f t="array" ref="P322">IF( H134="-","-",2*STDEV(IF($P$5:$P$104=$G322,H$5:O$104,"-")))</f>
        <v>2.0493560543731988</v>
      </c>
      <c r="Q322" s="285">
        <f t="array" ref="Q322">IF(P322="-","-",0.5*P322)</f>
        <v>1.0246780271865994</v>
      </c>
      <c r="R322" s="263"/>
      <c r="S322" s="263"/>
      <c r="T322" s="263"/>
      <c r="U322" s="263"/>
      <c r="V322" s="263"/>
      <c r="W322" s="138"/>
      <c r="X322" s="260"/>
      <c r="Y322" s="260"/>
      <c r="Z322" s="260"/>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4"/>
      <c r="BC322" s="264"/>
      <c r="BD322" s="11"/>
      <c r="BE322" s="11"/>
      <c r="BF322" s="11"/>
      <c r="BG322" s="11"/>
      <c r="BH322" s="11"/>
      <c r="BI322" s="11"/>
      <c r="BJ322" s="11"/>
      <c r="BK322" s="11"/>
      <c r="BL322" s="11"/>
      <c r="BM322" s="11"/>
      <c r="BN322" s="11"/>
      <c r="BO322" s="11"/>
      <c r="BP322" s="11"/>
      <c r="BQ322" s="11"/>
      <c r="BR322" s="11"/>
      <c r="BS322" s="11"/>
    </row>
    <row r="323" spans="1:71" s="265" customFormat="1" ht="12.75" customHeight="1">
      <c r="A323" s="18"/>
      <c r="B323" s="18"/>
      <c r="C323" s="18"/>
      <c r="D323" s="619"/>
      <c r="E323" s="133"/>
      <c r="F323" s="133"/>
      <c r="G323" s="150">
        <f t="shared" si="72"/>
        <v>12</v>
      </c>
      <c r="H323" s="283" t="str">
        <f t="array" ref="H323">IF(H135="-","-",IF( H135&gt;1,2*STDEV(IF($P$5:$P$104=$G323,H$5:H$104,"-")),"-"))</f>
        <v>-</v>
      </c>
      <c r="I323" s="283" t="str">
        <f t="array" ref="I323">IF(I135="-","-",IF( I135&gt;1,2*STDEV(IF($P$5:$P$104=$G323,I$5:I$104,"-")),"-"))</f>
        <v>-</v>
      </c>
      <c r="J323" s="283" t="str">
        <f t="array" ref="J323">IF(J135="-","-",IF( J135&gt;1,2*STDEV(IF($P$5:$P$104=$G323,J$5:J$104,"-")),"-"))</f>
        <v>-</v>
      </c>
      <c r="K323" s="283" t="str">
        <f t="array" ref="K323">IF(K135="-","-",IF( K135&gt;1,2*STDEV(IF($P$5:$P$104=$G323,K$5:K$104,"-")),"-"))</f>
        <v>-</v>
      </c>
      <c r="L323" s="283" t="str">
        <f t="array" ref="L323">IF(L135="-","-",IF( L135&gt;1,2*STDEV(IF($P$5:$P$104=$G323,L$5:L$104,"-")),"-"))</f>
        <v>-</v>
      </c>
      <c r="M323" s="283" t="str">
        <f t="array" ref="M323">IF(M135="-","-",IF( M135&gt;1,2*STDEV(IF($P$5:$P$104=$G323,M$5:M$104,"-")),"-"))</f>
        <v>-</v>
      </c>
      <c r="N323" s="283" t="str">
        <f t="array" ref="N323">IF(N135="-","-",IF( N135&gt;1,2*STDEV(IF($P$5:$P$104=$G323,N$5:N$104,"-")),"-"))</f>
        <v>-</v>
      </c>
      <c r="O323" s="283" t="str">
        <f t="array" ref="O323">IF(O135="-","-",IF( O135&gt;1,2*STDEV(IF($P$5:$P$104=$G323,O$5:O$104,"-")),"-"))</f>
        <v>-</v>
      </c>
      <c r="P323" s="284">
        <f t="array" ref="P323">IF( H135="-","-",2*STDEV(IF($P$5:$P$104=$G323,H$5:O$104,"-")))</f>
        <v>2.2519832529192065</v>
      </c>
      <c r="Q323" s="285">
        <f t="array" ref="Q323">IF(P323="-","-",0.5*P323)</f>
        <v>1.1259916264596033</v>
      </c>
      <c r="R323" s="263"/>
      <c r="S323" s="263"/>
      <c r="T323" s="263"/>
      <c r="U323" s="263"/>
      <c r="V323" s="263"/>
      <c r="W323" s="138"/>
      <c r="X323" s="260"/>
      <c r="Y323" s="260"/>
      <c r="Z323" s="260"/>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4"/>
      <c r="BC323" s="264"/>
      <c r="BD323" s="11"/>
      <c r="BE323" s="11"/>
      <c r="BF323" s="11"/>
      <c r="BG323" s="11"/>
      <c r="BH323" s="11"/>
      <c r="BI323" s="11"/>
      <c r="BJ323" s="11"/>
      <c r="BK323" s="11"/>
      <c r="BL323" s="11"/>
      <c r="BM323" s="11"/>
      <c r="BN323" s="11"/>
      <c r="BO323" s="11"/>
      <c r="BP323" s="11"/>
      <c r="BQ323" s="11"/>
      <c r="BR323" s="11"/>
      <c r="BS323" s="11"/>
    </row>
    <row r="324" spans="1:71" s="265" customFormat="1" ht="12.75" customHeight="1">
      <c r="A324" s="18"/>
      <c r="B324" s="18"/>
      <c r="C324" s="18"/>
      <c r="D324" s="619"/>
      <c r="E324" s="133"/>
      <c r="F324" s="133"/>
      <c r="G324" s="150">
        <f t="shared" si="72"/>
        <v>13</v>
      </c>
      <c r="H324" s="283" t="str">
        <f t="array" ref="H324">IF(H136="-","-",IF( H136&gt;1,2*STDEV(IF($P$5:$P$104=$G324,H$5:H$104,"-")),"-"))</f>
        <v>-</v>
      </c>
      <c r="I324" s="283" t="str">
        <f t="array" ref="I324">IF(I136="-","-",IF( I136&gt;1,2*STDEV(IF($P$5:$P$104=$G324,I$5:I$104,"-")),"-"))</f>
        <v>-</v>
      </c>
      <c r="J324" s="283" t="str">
        <f t="array" ref="J324">IF(J136="-","-",IF( J136&gt;1,2*STDEV(IF($P$5:$P$104=$G324,J$5:J$104,"-")),"-"))</f>
        <v>-</v>
      </c>
      <c r="K324" s="283" t="str">
        <f t="array" ref="K324">IF(K136="-","-",IF( K136&gt;1,2*STDEV(IF($P$5:$P$104=$G324,K$5:K$104,"-")),"-"))</f>
        <v>-</v>
      </c>
      <c r="L324" s="283" t="str">
        <f t="array" ref="L324">IF(L136="-","-",IF( L136&gt;1,2*STDEV(IF($P$5:$P$104=$G324,L$5:L$104,"-")),"-"))</f>
        <v>-</v>
      </c>
      <c r="M324" s="283" t="str">
        <f t="array" ref="M324">IF(M136="-","-",IF( M136&gt;1,2*STDEV(IF($P$5:$P$104=$G324,M$5:M$104,"-")),"-"))</f>
        <v>-</v>
      </c>
      <c r="N324" s="283" t="str">
        <f t="array" ref="N324">IF(N136="-","-",IF( N136&gt;1,2*STDEV(IF($P$5:$P$104=$G324,N$5:N$104,"-")),"-"))</f>
        <v>-</v>
      </c>
      <c r="O324" s="283" t="str">
        <f t="array" ref="O324">IF(O136="-","-",IF( O136&gt;1,2*STDEV(IF($P$5:$P$104=$G324,O$5:O$104,"-")),"-"))</f>
        <v>-</v>
      </c>
      <c r="P324" s="284" t="str">
        <f t="array" ref="P324">IF( H136="-","-",2*STDEV(IF($P$5:$P$104=$G324,H$5:O$104,"-")))</f>
        <v>-</v>
      </c>
      <c r="Q324" s="285" t="str">
        <f t="array" ref="Q324">IF(P324="-","-",0.5*P324)</f>
        <v>-</v>
      </c>
      <c r="R324" s="263"/>
      <c r="S324" s="263"/>
      <c r="T324" s="263"/>
      <c r="U324" s="263"/>
      <c r="V324" s="263"/>
      <c r="W324" s="138"/>
      <c r="X324" s="260"/>
      <c r="Y324" s="260"/>
      <c r="Z324" s="260"/>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4"/>
      <c r="BC324" s="264"/>
      <c r="BD324" s="11"/>
      <c r="BE324" s="11"/>
      <c r="BF324" s="11"/>
      <c r="BG324" s="11"/>
      <c r="BH324" s="11"/>
      <c r="BI324" s="11"/>
      <c r="BJ324" s="11"/>
      <c r="BK324" s="11"/>
      <c r="BL324" s="11"/>
      <c r="BM324" s="11"/>
      <c r="BN324" s="11"/>
      <c r="BO324" s="11"/>
      <c r="BP324" s="11"/>
      <c r="BQ324" s="11"/>
      <c r="BR324" s="11"/>
      <c r="BS324" s="11"/>
    </row>
    <row r="325" spans="1:71" s="265" customFormat="1" ht="12.75" customHeight="1">
      <c r="A325" s="18"/>
      <c r="B325" s="18"/>
      <c r="C325" s="18"/>
      <c r="D325" s="619"/>
      <c r="E325" s="133"/>
      <c r="F325" s="133"/>
      <c r="G325" s="150">
        <f t="shared" si="72"/>
        <v>14</v>
      </c>
      <c r="H325" s="283" t="str">
        <f t="array" ref="H325">IF(H137="-","-",IF( H137&gt;1,2*STDEV(IF($P$5:$P$104=$G325,H$5:H$104,"-")),"-"))</f>
        <v>-</v>
      </c>
      <c r="I325" s="283" t="str">
        <f t="array" ref="I325">IF(I137="-","-",IF( I137&gt;1,2*STDEV(IF($P$5:$P$104=$G325,I$5:I$104,"-")),"-"))</f>
        <v>-</v>
      </c>
      <c r="J325" s="283" t="str">
        <f t="array" ref="J325">IF(J137="-","-",IF( J137&gt;1,2*STDEV(IF($P$5:$P$104=$G325,J$5:J$104,"-")),"-"))</f>
        <v>-</v>
      </c>
      <c r="K325" s="283" t="str">
        <f t="array" ref="K325">IF(K137="-","-",IF( K137&gt;1,2*STDEV(IF($P$5:$P$104=$G325,K$5:K$104,"-")),"-"))</f>
        <v>-</v>
      </c>
      <c r="L325" s="283" t="str">
        <f t="array" ref="L325">IF(L137="-","-",IF( L137&gt;1,2*STDEV(IF($P$5:$P$104=$G325,L$5:L$104,"-")),"-"))</f>
        <v>-</v>
      </c>
      <c r="M325" s="283" t="str">
        <f t="array" ref="M325">IF(M137="-","-",IF( M137&gt;1,2*STDEV(IF($P$5:$P$104=$G325,M$5:M$104,"-")),"-"))</f>
        <v>-</v>
      </c>
      <c r="N325" s="283" t="str">
        <f t="array" ref="N325">IF(N137="-","-",IF( N137&gt;1,2*STDEV(IF($P$5:$P$104=$G325,N$5:N$104,"-")),"-"))</f>
        <v>-</v>
      </c>
      <c r="O325" s="283" t="str">
        <f t="array" ref="O325">IF(O137="-","-",IF( O137&gt;1,2*STDEV(IF($P$5:$P$104=$G325,O$5:O$104,"-")),"-"))</f>
        <v>-</v>
      </c>
      <c r="P325" s="284">
        <f t="array" ref="P325">IF( H137="-","-",2*STDEV(IF($P$5:$P$104=$G325,H$5:O$104,"-")))</f>
        <v>0.92582009977255142</v>
      </c>
      <c r="Q325" s="285">
        <f t="array" ref="Q325">IF(P325="-","-",0.5*P325)</f>
        <v>0.46291004988627571</v>
      </c>
      <c r="R325" s="263"/>
      <c r="S325" s="263"/>
      <c r="T325" s="263"/>
      <c r="U325" s="263"/>
      <c r="V325" s="263"/>
      <c r="W325" s="138"/>
      <c r="X325" s="260"/>
      <c r="Y325" s="260"/>
      <c r="Z325" s="260"/>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4"/>
      <c r="BC325" s="264"/>
      <c r="BD325" s="11"/>
      <c r="BE325" s="11"/>
      <c r="BF325" s="11"/>
      <c r="BG325" s="11"/>
      <c r="BH325" s="11"/>
      <c r="BI325" s="11"/>
      <c r="BJ325" s="11"/>
      <c r="BK325" s="11"/>
      <c r="BL325" s="11"/>
      <c r="BM325" s="11"/>
      <c r="BN325" s="11"/>
      <c r="BO325" s="11"/>
      <c r="BP325" s="11"/>
      <c r="BQ325" s="11"/>
      <c r="BR325" s="11"/>
      <c r="BS325" s="11"/>
    </row>
    <row r="326" spans="1:71" s="265" customFormat="1" ht="12.75" customHeight="1">
      <c r="A326" s="18"/>
      <c r="B326" s="18"/>
      <c r="C326" s="18"/>
      <c r="D326" s="619"/>
      <c r="E326" s="133"/>
      <c r="F326" s="133"/>
      <c r="G326" s="153">
        <f t="shared" si="72"/>
        <v>15</v>
      </c>
      <c r="H326" s="286" t="str">
        <f t="array" ref="H326">IF(H139="-","-",IF( H139&gt;1,2*STDEV(IF($P$5:$P$104=$G326,H$5:H$104,"-")),"-"))</f>
        <v>-</v>
      </c>
      <c r="I326" s="286" t="str">
        <f t="array" ref="I326">IF(I139="-","-",IF( I139&gt;1,2*STDEV(IF($P$5:$P$104=$G326,I$5:I$104,"-")),"-"))</f>
        <v>-</v>
      </c>
      <c r="J326" s="286" t="str">
        <f t="array" ref="J326">IF(J139="-","-",IF( J139&gt;1,2*STDEV(IF($P$5:$P$104=$G326,J$5:J$104,"-")),"-"))</f>
        <v>-</v>
      </c>
      <c r="K326" s="286" t="str">
        <f t="array" ref="K326">IF(K139="-","-",IF( K139&gt;1,2*STDEV(IF($P$5:$P$104=$G326,K$5:K$104,"-")),"-"))</f>
        <v>-</v>
      </c>
      <c r="L326" s="286" t="str">
        <f t="array" ref="L326">IF(L139="-","-",IF( L139&gt;1,2*STDEV(IF($P$5:$P$104=$G326,L$5:L$104,"-")),"-"))</f>
        <v>-</v>
      </c>
      <c r="M326" s="286" t="str">
        <f t="array" ref="M326">IF(M139="-","-",IF( M139&gt;1,2*STDEV(IF($P$5:$P$104=$G326,M$5:M$104,"-")),"-"))</f>
        <v>-</v>
      </c>
      <c r="N326" s="286" t="str">
        <f t="array" ref="N326">IF(N139="-","-",IF( N139&gt;1,2*STDEV(IF($P$5:$P$104=$G326,N$5:N$104,"-")),"-"))</f>
        <v>-</v>
      </c>
      <c r="O326" s="286" t="str">
        <f t="array" ref="O326">IF(O139="-","-",IF( O139&gt;1,2*STDEV(IF($P$5:$P$104=$G326,O$5:O$104,"-")),"-"))</f>
        <v>-</v>
      </c>
      <c r="P326" s="287" t="str">
        <f t="array" ref="P326">IF( H139="-","-",2*STDEV(IF($P$5:$P$104=$G326,H$5:O$104,"-")))</f>
        <v>-</v>
      </c>
      <c r="Q326" s="288" t="str">
        <f t="array" ref="Q326">IF(P326="-","-",0.5*P326)</f>
        <v>-</v>
      </c>
      <c r="R326" s="263"/>
      <c r="S326" s="263"/>
      <c r="T326" s="263"/>
      <c r="U326" s="263"/>
      <c r="V326" s="263"/>
      <c r="W326" s="138"/>
      <c r="X326" s="260"/>
      <c r="Y326" s="260"/>
      <c r="Z326" s="260"/>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4"/>
      <c r="BC326" s="264"/>
      <c r="BD326" s="11"/>
      <c r="BE326" s="11"/>
      <c r="BF326" s="11"/>
      <c r="BG326" s="11"/>
      <c r="BH326" s="11"/>
      <c r="BI326" s="11"/>
      <c r="BJ326" s="11"/>
      <c r="BK326" s="11"/>
      <c r="BL326" s="11"/>
      <c r="BM326" s="11"/>
      <c r="BN326" s="11"/>
      <c r="BO326" s="11"/>
      <c r="BP326" s="11"/>
      <c r="BQ326" s="11"/>
      <c r="BR326" s="11"/>
      <c r="BS326" s="11"/>
    </row>
    <row r="327" spans="1:71" s="265" customFormat="1" ht="12.75" customHeight="1">
      <c r="A327" s="18"/>
      <c r="B327" s="18"/>
      <c r="C327" s="18"/>
      <c r="D327" s="619"/>
      <c r="E327" s="289"/>
      <c r="F327" s="289"/>
      <c r="G327" s="290"/>
      <c r="H327" s="291"/>
      <c r="I327" s="291"/>
      <c r="J327" s="291"/>
      <c r="K327" s="291"/>
      <c r="L327" s="291"/>
      <c r="M327" s="291"/>
      <c r="N327" s="291"/>
      <c r="O327" s="291"/>
      <c r="P327" s="293"/>
      <c r="Q327" s="294"/>
      <c r="R327" s="263"/>
      <c r="S327" s="263"/>
      <c r="T327" s="263"/>
      <c r="U327" s="263"/>
      <c r="V327" s="263"/>
      <c r="W327" s="138"/>
      <c r="X327" s="260"/>
      <c r="Y327" s="260"/>
      <c r="Z327" s="260"/>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4"/>
      <c r="BC327" s="264"/>
      <c r="BD327" s="11"/>
      <c r="BE327" s="11"/>
      <c r="BF327" s="11"/>
      <c r="BG327" s="11"/>
      <c r="BH327" s="11"/>
      <c r="BI327" s="11"/>
      <c r="BJ327" s="11"/>
      <c r="BK327" s="11"/>
      <c r="BL327" s="11"/>
      <c r="BM327" s="11"/>
      <c r="BN327" s="11"/>
      <c r="BO327" s="11"/>
      <c r="BP327" s="11"/>
      <c r="BQ327" s="11"/>
      <c r="BR327" s="11"/>
      <c r="BS327" s="11"/>
    </row>
    <row r="328" spans="1:71" s="264" customFormat="1" ht="12.75" customHeight="1">
      <c r="A328" s="18"/>
      <c r="B328" s="18"/>
      <c r="C328" s="18"/>
      <c r="D328" s="629"/>
      <c r="E328" s="160"/>
      <c r="F328" s="160"/>
      <c r="G328" s="166"/>
      <c r="H328" s="295"/>
      <c r="I328" s="295"/>
      <c r="J328" s="295"/>
      <c r="K328" s="295"/>
      <c r="L328" s="295"/>
      <c r="M328" s="295"/>
      <c r="N328" s="295"/>
      <c r="O328" s="295"/>
      <c r="P328" s="295"/>
      <c r="Q328" s="7"/>
      <c r="R328" s="263"/>
      <c r="S328" s="263"/>
      <c r="T328" s="263"/>
      <c r="U328" s="263"/>
      <c r="V328" s="263"/>
      <c r="W328" s="138"/>
      <c r="X328" s="260"/>
      <c r="Y328" s="260"/>
      <c r="Z328" s="260"/>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D328" s="11"/>
      <c r="BE328" s="11"/>
      <c r="BF328" s="11"/>
      <c r="BG328" s="11"/>
      <c r="BH328" s="11"/>
      <c r="BI328" s="11"/>
      <c r="BJ328" s="11"/>
      <c r="BK328" s="11"/>
      <c r="BL328" s="11"/>
      <c r="BM328" s="11"/>
      <c r="BN328" s="11"/>
      <c r="BO328" s="11"/>
      <c r="BP328" s="11"/>
      <c r="BQ328" s="11"/>
      <c r="BR328" s="11"/>
      <c r="BS328" s="11"/>
    </row>
    <row r="329" spans="1:71" s="264" customFormat="1" ht="18" customHeight="1">
      <c r="A329" s="18"/>
      <c r="B329" s="18"/>
      <c r="C329" s="18"/>
      <c r="D329" s="619"/>
      <c r="E329" s="261"/>
      <c r="F329" s="261"/>
      <c r="G329" s="118" t="s">
        <v>62</v>
      </c>
      <c r="H329" s="120"/>
      <c r="I329" s="120"/>
      <c r="J329" s="120"/>
      <c r="K329" s="120"/>
      <c r="L329" s="120"/>
      <c r="M329" s="120"/>
      <c r="N329" s="120"/>
      <c r="O329" s="120"/>
      <c r="P329" s="233"/>
      <c r="Q329" s="7"/>
      <c r="R329" s="263"/>
      <c r="S329" s="263"/>
      <c r="T329" s="263"/>
      <c r="U329" s="263"/>
      <c r="V329" s="263"/>
      <c r="W329" s="138"/>
      <c r="X329" s="260"/>
      <c r="Y329" s="260"/>
      <c r="Z329" s="260"/>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D329" s="11"/>
      <c r="BE329" s="11"/>
      <c r="BF329" s="11"/>
      <c r="BG329" s="11"/>
      <c r="BH329" s="11"/>
      <c r="BI329" s="11"/>
      <c r="BJ329" s="11"/>
      <c r="BK329" s="11"/>
      <c r="BL329" s="11"/>
      <c r="BM329" s="11"/>
      <c r="BN329" s="11"/>
      <c r="BO329" s="11"/>
      <c r="BP329" s="11"/>
      <c r="BQ329" s="11"/>
      <c r="BR329" s="11"/>
      <c r="BS329" s="11"/>
    </row>
    <row r="330" spans="1:71" s="274" customFormat="1" ht="24.75" customHeight="1">
      <c r="A330" s="18"/>
      <c r="B330" s="18"/>
      <c r="C330" s="18"/>
      <c r="D330" s="625"/>
      <c r="E330" s="297"/>
      <c r="F330" s="297"/>
      <c r="G330" s="137" t="str">
        <f>P3</f>
        <v>MODAL</v>
      </c>
      <c r="H330" s="454" t="str">
        <f t="shared" ref="H330:O331" si="73">H3</f>
        <v>Harald</v>
      </c>
      <c r="I330" s="454" t="str">
        <f t="shared" si="73"/>
        <v>Lisbet</v>
      </c>
      <c r="J330" s="454" t="str">
        <f t="shared" si="73"/>
        <v>Stian</v>
      </c>
      <c r="K330" s="454" t="str">
        <f t="shared" si="73"/>
        <v>Janicke</v>
      </c>
      <c r="L330" s="454" t="str">
        <f t="shared" si="73"/>
        <v>Merete</v>
      </c>
      <c r="M330" s="454" t="str">
        <f t="shared" si="73"/>
        <v>Silje</v>
      </c>
      <c r="N330" s="454" t="str">
        <f t="shared" si="73"/>
        <v>Trine</v>
      </c>
      <c r="O330" s="454" t="str">
        <f t="shared" si="73"/>
        <v>Else</v>
      </c>
      <c r="P330" s="134"/>
      <c r="Q330" s="298"/>
      <c r="R330" s="271"/>
      <c r="S330" s="271"/>
      <c r="T330" s="271"/>
      <c r="U330" s="271"/>
      <c r="V330" s="271"/>
      <c r="W330" s="272"/>
      <c r="X330" s="273"/>
      <c r="Y330" s="273"/>
      <c r="Z330" s="273"/>
      <c r="AA330" s="273"/>
      <c r="AB330" s="273"/>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c r="AW330" s="273"/>
      <c r="AX330" s="273"/>
      <c r="AY330" s="273"/>
      <c r="AZ330" s="273"/>
      <c r="BA330" s="273"/>
      <c r="BD330" s="275"/>
      <c r="BE330" s="275"/>
      <c r="BF330" s="275"/>
      <c r="BG330" s="275"/>
      <c r="BH330" s="275"/>
      <c r="BI330" s="275"/>
      <c r="BJ330" s="275"/>
      <c r="BK330" s="275"/>
      <c r="BL330" s="275"/>
      <c r="BM330" s="275"/>
      <c r="BN330" s="275"/>
      <c r="BO330" s="275"/>
      <c r="BP330" s="275"/>
      <c r="BQ330" s="275"/>
      <c r="BR330" s="275"/>
      <c r="BS330" s="275"/>
    </row>
    <row r="331" spans="1:71" s="274" customFormat="1" ht="12.75" customHeight="1">
      <c r="A331" s="18"/>
      <c r="B331" s="18"/>
      <c r="C331" s="18"/>
      <c r="D331" s="625"/>
      <c r="E331" s="297"/>
      <c r="F331" s="297"/>
      <c r="G331" s="140" t="str">
        <f>P4</f>
        <v>(R1-R5)</v>
      </c>
      <c r="H331" s="277">
        <f t="shared" si="73"/>
        <v>1</v>
      </c>
      <c r="I331" s="277">
        <f t="shared" si="73"/>
        <v>2</v>
      </c>
      <c r="J331" s="277">
        <f t="shared" si="73"/>
        <v>3</v>
      </c>
      <c r="K331" s="277">
        <f t="shared" si="73"/>
        <v>4</v>
      </c>
      <c r="L331" s="277">
        <f t="shared" si="73"/>
        <v>5</v>
      </c>
      <c r="M331" s="277">
        <f t="shared" si="73"/>
        <v>6</v>
      </c>
      <c r="N331" s="277">
        <f t="shared" si="73"/>
        <v>7</v>
      </c>
      <c r="O331" s="277">
        <f t="shared" si="73"/>
        <v>8</v>
      </c>
      <c r="P331" s="140" t="s">
        <v>38</v>
      </c>
      <c r="Q331" s="298"/>
      <c r="R331" s="271"/>
      <c r="S331" s="271"/>
      <c r="T331" s="271"/>
      <c r="U331" s="271"/>
      <c r="V331" s="271"/>
      <c r="W331" s="272"/>
      <c r="X331" s="273"/>
      <c r="Y331" s="273"/>
      <c r="Z331" s="273"/>
      <c r="AA331" s="273"/>
      <c r="AB331" s="273"/>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c r="AW331" s="273"/>
      <c r="AX331" s="273"/>
      <c r="AY331" s="273"/>
      <c r="AZ331" s="273"/>
      <c r="BA331" s="273"/>
      <c r="BD331" s="275"/>
      <c r="BE331" s="275"/>
      <c r="BF331" s="275"/>
      <c r="BG331" s="275"/>
      <c r="BH331" s="275"/>
      <c r="BI331" s="275"/>
      <c r="BJ331" s="275"/>
      <c r="BK331" s="275"/>
      <c r="BL331" s="275"/>
      <c r="BM331" s="275"/>
      <c r="BN331" s="275"/>
      <c r="BO331" s="275"/>
      <c r="BP331" s="275"/>
      <c r="BQ331" s="275"/>
      <c r="BR331" s="275"/>
      <c r="BS331" s="275"/>
    </row>
    <row r="332" spans="1:71" s="264" customFormat="1" ht="12.75" customHeight="1">
      <c r="A332" s="18"/>
      <c r="B332" s="18"/>
      <c r="C332" s="18"/>
      <c r="D332" s="619"/>
      <c r="E332" s="133"/>
      <c r="F332" s="133"/>
      <c r="G332" s="147">
        <v>0</v>
      </c>
      <c r="H332" s="299" t="str">
        <f t="array" ref="H332">IF(H123="-","-",IF( H123&gt;0,AVERAGE(IF($P$5:$P$104=$G332,H$5:H$104,"-")),"-"))</f>
        <v>-</v>
      </c>
      <c r="I332" s="299" t="str">
        <f t="array" ref="I332">IF(I123="-","-",IF( I123&gt;0,AVERAGE(IF($P$5:$P$104=$G332,I$5:I$104,"-")),"-"))</f>
        <v>-</v>
      </c>
      <c r="J332" s="299" t="str">
        <f t="array" ref="J332">IF(J123="-","-",IF( J123&gt;0,AVERAGE(IF($P$5:$P$104=$G332,J$5:J$104,"-")),"-"))</f>
        <v>-</v>
      </c>
      <c r="K332" s="299" t="str">
        <f t="array" ref="K332">IF(K123="-","-",IF( K123&gt;0,AVERAGE(IF($P$5:$P$104=$G332,K$5:K$104,"-")),"-"))</f>
        <v>-</v>
      </c>
      <c r="L332" s="299" t="str">
        <f t="array" ref="L332">IF(L123="-","-",IF( L123&gt;0,AVERAGE(IF($P$5:$P$104=$G332,L$5:L$104,"-")),"-"))</f>
        <v>-</v>
      </c>
      <c r="M332" s="299" t="str">
        <f t="array" ref="M332">IF(M123="-","-",IF( M123&gt;0,AVERAGE(IF($P$5:$P$104=$G332,M$5:M$104,"-")),"-"))</f>
        <v>-</v>
      </c>
      <c r="N332" s="299" t="str">
        <f t="array" ref="N332">IF(N123="-","-",IF( N123&gt;0,AVERAGE(IF($P$5:$P$104=$G332,N$5:N$104,"-")),"-"))</f>
        <v>-</v>
      </c>
      <c r="O332" s="299" t="str">
        <f t="array" ref="O332">IF(O123="-","-",IF( O123&gt;0,AVERAGE(IF($P$5:$P$104=$G332,O$5:O$104,"-")),"-"))</f>
        <v>-</v>
      </c>
      <c r="P332" s="300" t="str">
        <f t="array" ref="P332">IF(P123="-","-",AVERAGE(IF($P$5:$P$104=$G332,H$5:O$104,"-")))</f>
        <v>-</v>
      </c>
      <c r="Q332" s="181"/>
      <c r="R332" s="263"/>
      <c r="S332" s="263"/>
      <c r="T332" s="263"/>
      <c r="U332" s="263"/>
      <c r="V332" s="263"/>
      <c r="W332" s="138"/>
      <c r="X332" s="260"/>
      <c r="Y332" s="260"/>
      <c r="Z332" s="260"/>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D332" s="11"/>
      <c r="BE332" s="11"/>
      <c r="BF332" s="11"/>
      <c r="BG332" s="11"/>
      <c r="BH332" s="11"/>
      <c r="BI332" s="11"/>
      <c r="BJ332" s="11"/>
      <c r="BK332" s="11"/>
      <c r="BL332" s="11"/>
      <c r="BM332" s="11"/>
      <c r="BN332" s="11"/>
      <c r="BO332" s="11"/>
      <c r="BP332" s="11"/>
      <c r="BQ332" s="11"/>
      <c r="BR332" s="11"/>
      <c r="BS332" s="11"/>
    </row>
    <row r="333" spans="1:71" s="264" customFormat="1" ht="12.75" customHeight="1">
      <c r="A333" s="18"/>
      <c r="B333" s="18"/>
      <c r="C333" s="18"/>
      <c r="D333" s="619"/>
      <c r="E333" s="133"/>
      <c r="F333" s="133"/>
      <c r="G333" s="150">
        <f t="shared" ref="G333:G348" si="74">G332+1</f>
        <v>1</v>
      </c>
      <c r="H333" s="301" t="str">
        <f t="array" ref="H333">IF(H124="-","-",IF( H124&gt;0,AVERAGE(IF($P$5:$P$104=$G333,H$5:H$104,"-")),"-"))</f>
        <v>-</v>
      </c>
      <c r="I333" s="301" t="str">
        <f t="array" ref="I333">IF(I124="-","-",IF( I124&gt;0,AVERAGE(IF($P$5:$P$104=$G333,I$5:I$104,"-")),"-"))</f>
        <v>-</v>
      </c>
      <c r="J333" s="301" t="str">
        <f t="array" ref="J333">IF(J124="-","-",IF( J124&gt;0,AVERAGE(IF($P$5:$P$104=$G333,J$5:J$104,"-")),"-"))</f>
        <v>-</v>
      </c>
      <c r="K333" s="301" t="str">
        <f t="array" ref="K333">IF(K124="-","-",IF( K124&gt;0,AVERAGE(IF($P$5:$P$104=$G333,K$5:K$104,"-")),"-"))</f>
        <v>-</v>
      </c>
      <c r="L333" s="301" t="str">
        <f t="array" ref="L333">IF(L124="-","-",IF( L124&gt;0,AVERAGE(IF($P$5:$P$104=$G333,L$5:L$104,"-")),"-"))</f>
        <v>-</v>
      </c>
      <c r="M333" s="301" t="str">
        <f t="array" ref="M333">IF(M124="-","-",IF( M124&gt;0,AVERAGE(IF($P$5:$P$104=$G333,M$5:M$104,"-")),"-"))</f>
        <v>-</v>
      </c>
      <c r="N333" s="301" t="str">
        <f t="array" ref="N333">IF(N124="-","-",IF( N124&gt;0,AVERAGE(IF($P$5:$P$104=$G333,N$5:N$104,"-")),"-"))</f>
        <v>-</v>
      </c>
      <c r="O333" s="301" t="str">
        <f t="array" ref="O333">IF(O124="-","-",IF( O124&gt;0,AVERAGE(IF($P$5:$P$104=$G333,O$5:O$104,"-")),"-"))</f>
        <v>-</v>
      </c>
      <c r="P333" s="302" t="str">
        <f t="array" ref="P333">IF(P124="-","-",AVERAGE(IF($P$5:$P$104=$G333,H$5:O$104,"-")))</f>
        <v>-</v>
      </c>
      <c r="Q333" s="181"/>
      <c r="R333" s="263"/>
      <c r="S333" s="263"/>
      <c r="T333" s="263"/>
      <c r="U333" s="263"/>
      <c r="V333" s="263"/>
      <c r="W333" s="138"/>
      <c r="X333" s="260"/>
      <c r="Y333" s="260"/>
      <c r="Z333" s="260"/>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D333" s="11"/>
      <c r="BE333" s="11"/>
      <c r="BF333" s="11"/>
      <c r="BG333" s="11"/>
      <c r="BH333" s="11"/>
      <c r="BI333" s="11"/>
      <c r="BJ333" s="11"/>
      <c r="BK333" s="11"/>
      <c r="BL333" s="11"/>
      <c r="BM333" s="11"/>
      <c r="BN333" s="11"/>
      <c r="BO333" s="11"/>
      <c r="BP333" s="11"/>
      <c r="BQ333" s="11"/>
      <c r="BR333" s="11"/>
      <c r="BS333" s="11"/>
    </row>
    <row r="334" spans="1:71" s="264" customFormat="1" ht="12.75" customHeight="1">
      <c r="A334" s="18"/>
      <c r="B334" s="18"/>
      <c r="C334" s="18"/>
      <c r="D334" s="619"/>
      <c r="E334" s="133"/>
      <c r="F334" s="133"/>
      <c r="G334" s="150">
        <f t="shared" si="74"/>
        <v>2</v>
      </c>
      <c r="H334" s="301" t="str">
        <f t="array" ref="H334">IF(H125="-","-",IF( H125&gt;0,AVERAGE(IF($P$5:$P$104=$G334,H$5:H$104,"-")),"-"))</f>
        <v>-</v>
      </c>
      <c r="I334" s="301" t="str">
        <f t="array" ref="I334">IF(I125="-","-",IF( I125&gt;0,AVERAGE(IF($P$5:$P$104=$G334,I$5:I$104,"-")),"-"))</f>
        <v>-</v>
      </c>
      <c r="J334" s="301" t="str">
        <f t="array" ref="J334">IF(J125="-","-",IF( J125&gt;0,AVERAGE(IF($P$5:$P$104=$G334,J$5:J$104,"-")),"-"))</f>
        <v>-</v>
      </c>
      <c r="K334" s="301" t="str">
        <f t="array" ref="K334">IF(K125="-","-",IF( K125&gt;0,AVERAGE(IF($P$5:$P$104=$G334,K$5:K$104,"-")),"-"))</f>
        <v>-</v>
      </c>
      <c r="L334" s="301" t="str">
        <f t="array" ref="L334">IF(L125="-","-",IF( L125&gt;0,AVERAGE(IF($P$5:$P$104=$G334,L$5:L$104,"-")),"-"))</f>
        <v>-</v>
      </c>
      <c r="M334" s="301" t="str">
        <f t="array" ref="M334">IF(M125="-","-",IF( M125&gt;0,AVERAGE(IF($P$5:$P$104=$G334,M$5:M$104,"-")),"-"))</f>
        <v>-</v>
      </c>
      <c r="N334" s="301" t="str">
        <f t="array" ref="N334">IF(N125="-","-",IF( N125&gt;0,AVERAGE(IF($P$5:$P$104=$G334,N$5:N$104,"-")),"-"))</f>
        <v>-</v>
      </c>
      <c r="O334" s="301" t="str">
        <f t="array" ref="O334">IF(O125="-","-",IF( O125&gt;0,AVERAGE(IF($P$5:$P$104=$G334,O$5:O$104,"-")),"-"))</f>
        <v>-</v>
      </c>
      <c r="P334" s="302" t="str">
        <f t="array" ref="P334">IF(P125="-","-",AVERAGE(IF($P$5:$P$104=$G334,H$5:O$104,"-")))</f>
        <v>-</v>
      </c>
      <c r="Q334" s="181"/>
      <c r="R334" s="263"/>
      <c r="S334" s="263"/>
      <c r="T334" s="263"/>
      <c r="U334" s="263"/>
      <c r="V334" s="263"/>
      <c r="W334" s="138"/>
      <c r="X334" s="260"/>
      <c r="Y334" s="260"/>
      <c r="Z334" s="260"/>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D334" s="11"/>
      <c r="BE334" s="11"/>
      <c r="BF334" s="11"/>
      <c r="BG334" s="11"/>
      <c r="BH334" s="11"/>
      <c r="BI334" s="11"/>
      <c r="BJ334" s="11"/>
      <c r="BK334" s="11"/>
      <c r="BL334" s="11"/>
      <c r="BM334" s="11"/>
      <c r="BN334" s="11"/>
      <c r="BO334" s="11"/>
      <c r="BP334" s="11"/>
      <c r="BQ334" s="11"/>
      <c r="BR334" s="11"/>
      <c r="BS334" s="11"/>
    </row>
    <row r="335" spans="1:71" s="264" customFormat="1" ht="12.75" customHeight="1">
      <c r="A335" s="18"/>
      <c r="B335" s="18"/>
      <c r="C335" s="18"/>
      <c r="D335" s="619"/>
      <c r="E335" s="133"/>
      <c r="F335" s="133"/>
      <c r="G335" s="150">
        <f t="shared" si="74"/>
        <v>3</v>
      </c>
      <c r="H335" s="301">
        <f t="array" ref="H335">IF(H126="-","-",IF( H126&gt;0,AVERAGE(IF($P$5:$P$104=$G335,H$5:H$104,"-")),"-"))</f>
        <v>3</v>
      </c>
      <c r="I335" s="301">
        <f t="array" ref="I335">IF(I126="-","-",IF( I126&gt;0,AVERAGE(IF($P$5:$P$104=$G335,I$5:I$104,"-")),"-"))</f>
        <v>3</v>
      </c>
      <c r="J335" s="301">
        <f t="array" ref="J335">IF(J126="-","-",IF( J126&gt;0,AVERAGE(IF($P$5:$P$104=$G335,J$5:J$104,"-")),"-"))</f>
        <v>3</v>
      </c>
      <c r="K335" s="301">
        <f t="array" ref="K335">IF(K126="-","-",IF( K126&gt;0,AVERAGE(IF($P$5:$P$104=$G335,K$5:K$104,"-")),"-"))</f>
        <v>3</v>
      </c>
      <c r="L335" s="301">
        <f t="array" ref="L335">IF(L126="-","-",IF( L126&gt;0,AVERAGE(IF($P$5:$P$104=$G335,L$5:L$104,"-")),"-"))</f>
        <v>3</v>
      </c>
      <c r="M335" s="301">
        <f t="array" ref="M335">IF(M126="-","-",IF( M126&gt;0,AVERAGE(IF($P$5:$P$104=$G335,M$5:M$104,"-")),"-"))</f>
        <v>3</v>
      </c>
      <c r="N335" s="301">
        <f t="array" ref="N335">IF(N126="-","-",IF( N126&gt;0,AVERAGE(IF($P$5:$P$104=$G335,N$5:N$104,"-")),"-"))</f>
        <v>3.3333333333333335</v>
      </c>
      <c r="O335" s="301">
        <f t="array" ref="O335">IF(O126="-","-",IF( O126&gt;0,AVERAGE(IF($P$5:$P$104=$G335,O$5:O$104,"-")),"-"))</f>
        <v>3.3333333333333335</v>
      </c>
      <c r="P335" s="302">
        <f t="array" ref="P335">IF(P126="-","-",AVERAGE(IF($P$5:$P$104=$G335,H$5:O$104,"-")))</f>
        <v>3.0833333333333335</v>
      </c>
      <c r="Q335" s="181"/>
      <c r="R335" s="263"/>
      <c r="S335" s="263"/>
      <c r="T335" s="263"/>
      <c r="U335" s="263"/>
      <c r="V335" s="263"/>
      <c r="W335" s="138"/>
      <c r="X335" s="260"/>
      <c r="Y335" s="260"/>
      <c r="Z335" s="260"/>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D335" s="11"/>
      <c r="BE335" s="11"/>
      <c r="BF335" s="11"/>
      <c r="BG335" s="11"/>
      <c r="BH335" s="11"/>
      <c r="BI335" s="11"/>
      <c r="BJ335" s="11"/>
      <c r="BK335" s="11"/>
      <c r="BL335" s="11"/>
      <c r="BM335" s="11"/>
      <c r="BN335" s="11"/>
      <c r="BO335" s="11"/>
      <c r="BP335" s="11"/>
      <c r="BQ335" s="11"/>
      <c r="BR335" s="11"/>
      <c r="BS335" s="11"/>
    </row>
    <row r="336" spans="1:71" s="264" customFormat="1" ht="12.75" customHeight="1">
      <c r="A336" s="18"/>
      <c r="B336" s="18"/>
      <c r="C336" s="18"/>
      <c r="D336" s="619"/>
      <c r="E336" s="133"/>
      <c r="F336" s="133"/>
      <c r="G336" s="150">
        <f t="shared" si="74"/>
        <v>4</v>
      </c>
      <c r="H336" s="301">
        <f t="array" ref="H336">IF(H127="-","-",IF( H127&gt;0,AVERAGE(IF($P$5:$P$104=$G336,H$5:H$104,"-")),"-"))</f>
        <v>4</v>
      </c>
      <c r="I336" s="301">
        <f t="array" ref="I336">IF(I127="-","-",IF( I127&gt;0,AVERAGE(IF($P$5:$P$104=$G336,I$5:I$104,"-")),"-"))</f>
        <v>4</v>
      </c>
      <c r="J336" s="301">
        <f t="array" ref="J336">IF(J127="-","-",IF( J127&gt;0,AVERAGE(IF($P$5:$P$104=$G336,J$5:J$104,"-")),"-"))</f>
        <v>4</v>
      </c>
      <c r="K336" s="301">
        <f t="array" ref="K336">IF(K127="-","-",IF( K127&gt;0,AVERAGE(IF($P$5:$P$104=$G336,K$5:K$104,"-")),"-"))</f>
        <v>3.875</v>
      </c>
      <c r="L336" s="301">
        <f t="array" ref="L336">IF(L127="-","-",IF( L127&gt;0,AVERAGE(IF($P$5:$P$104=$G336,L$5:L$104,"-")),"-"))</f>
        <v>3.875</v>
      </c>
      <c r="M336" s="301">
        <f t="array" ref="M336">IF(M127="-","-",IF( M127&gt;0,AVERAGE(IF($P$5:$P$104=$G336,M$5:M$104,"-")),"-"))</f>
        <v>4</v>
      </c>
      <c r="N336" s="301">
        <f t="array" ref="N336">IF(N127="-","-",IF( N127&gt;0,AVERAGE(IF($P$5:$P$104=$G336,N$5:N$104,"-")),"-"))</f>
        <v>4</v>
      </c>
      <c r="O336" s="301">
        <f t="array" ref="O336">IF(O127="-","-",IF( O127&gt;0,AVERAGE(IF($P$5:$P$104=$G336,O$5:O$104,"-")),"-"))</f>
        <v>4</v>
      </c>
      <c r="P336" s="302">
        <f t="array" ref="P336">IF(P127="-","-",AVERAGE(IF($P$5:$P$104=$G336,H$5:O$104,"-")))</f>
        <v>3.96875</v>
      </c>
      <c r="Q336" s="181"/>
      <c r="R336" s="263"/>
      <c r="S336" s="263"/>
      <c r="T336" s="263"/>
      <c r="U336" s="263"/>
      <c r="V336" s="263"/>
      <c r="W336" s="138"/>
      <c r="X336" s="260"/>
      <c r="Y336" s="260"/>
      <c r="Z336" s="260"/>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D336" s="11"/>
      <c r="BE336" s="11"/>
      <c r="BF336" s="11"/>
      <c r="BG336" s="11"/>
      <c r="BH336" s="11"/>
      <c r="BI336" s="11"/>
      <c r="BJ336" s="11"/>
      <c r="BK336" s="11"/>
      <c r="BL336" s="11"/>
      <c r="BM336" s="11"/>
      <c r="BN336" s="11"/>
      <c r="BO336" s="11"/>
      <c r="BP336" s="11"/>
      <c r="BQ336" s="11"/>
      <c r="BR336" s="11"/>
      <c r="BS336" s="11"/>
    </row>
    <row r="337" spans="1:71" s="264" customFormat="1" ht="12.75" customHeight="1">
      <c r="A337" s="18"/>
      <c r="B337" s="18"/>
      <c r="C337" s="18"/>
      <c r="D337" s="619"/>
      <c r="E337" s="133"/>
      <c r="F337" s="133"/>
      <c r="G337" s="150">
        <f t="shared" si="74"/>
        <v>5</v>
      </c>
      <c r="H337" s="301">
        <f t="array" ref="H337">IF(H128="-","-",IF( H128&gt;0,AVERAGE(IF($P$5:$P$104=$G337,H$5:H$104,"-")),"-"))</f>
        <v>4.8888888888888893</v>
      </c>
      <c r="I337" s="301">
        <f t="array" ref="I337">IF(I128="-","-",IF( I128&gt;0,AVERAGE(IF($P$5:$P$104=$G337,I$5:I$104,"-")),"-"))</f>
        <v>5</v>
      </c>
      <c r="J337" s="301">
        <f t="array" ref="J337">IF(J128="-","-",IF( J128&gt;0,AVERAGE(IF($P$5:$P$104=$G337,J$5:J$104,"-")),"-"))</f>
        <v>4.8888888888888893</v>
      </c>
      <c r="K337" s="301">
        <f t="array" ref="K337">IF(K128="-","-",IF( K128&gt;0,AVERAGE(IF($P$5:$P$104=$G337,K$5:K$104,"-")),"-"))</f>
        <v>5</v>
      </c>
      <c r="L337" s="301">
        <f t="array" ref="L337">IF(L128="-","-",IF( L128&gt;0,AVERAGE(IF($P$5:$P$104=$G337,L$5:L$104,"-")),"-"))</f>
        <v>4.7777777777777777</v>
      </c>
      <c r="M337" s="301">
        <f t="array" ref="M337">IF(M128="-","-",IF( M128&gt;0,AVERAGE(IF($P$5:$P$104=$G337,M$5:M$104,"-")),"-"))</f>
        <v>4.8888888888888893</v>
      </c>
      <c r="N337" s="301">
        <f t="array" ref="N337">IF(N128="-","-",IF( N128&gt;0,AVERAGE(IF($P$5:$P$104=$G337,N$5:N$104,"-")),"-"))</f>
        <v>5</v>
      </c>
      <c r="O337" s="301">
        <f t="array" ref="O337">IF(O128="-","-",IF( O128&gt;0,AVERAGE(IF($P$5:$P$104=$G337,O$5:O$104,"-")),"-"))</f>
        <v>4.8888888888888893</v>
      </c>
      <c r="P337" s="302">
        <f t="array" ref="P337">IF(P128="-","-",AVERAGE(IF($P$5:$P$104=$G337,H$5:O$104,"-")))</f>
        <v>4.916666666666667</v>
      </c>
      <c r="Q337" s="181"/>
      <c r="R337" s="263"/>
      <c r="S337" s="263"/>
      <c r="T337" s="263"/>
      <c r="U337" s="263"/>
      <c r="V337" s="263"/>
      <c r="W337" s="138"/>
      <c r="X337" s="260"/>
      <c r="Y337" s="260"/>
      <c r="Z337" s="260"/>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D337" s="11"/>
      <c r="BE337" s="11"/>
      <c r="BF337" s="11"/>
      <c r="BG337" s="11"/>
      <c r="BH337" s="11"/>
      <c r="BI337" s="11"/>
      <c r="BJ337" s="11"/>
      <c r="BK337" s="11"/>
      <c r="BL337" s="11"/>
      <c r="BM337" s="11"/>
      <c r="BN337" s="11"/>
      <c r="BO337" s="11"/>
      <c r="BP337" s="11"/>
      <c r="BQ337" s="11"/>
      <c r="BR337" s="11"/>
      <c r="BS337" s="11"/>
    </row>
    <row r="338" spans="1:71" s="264" customFormat="1" ht="12.75" customHeight="1">
      <c r="A338" s="18"/>
      <c r="B338" s="18"/>
      <c r="C338" s="18"/>
      <c r="D338" s="619"/>
      <c r="E338" s="133"/>
      <c r="F338" s="133"/>
      <c r="G338" s="150">
        <f t="shared" si="74"/>
        <v>6</v>
      </c>
      <c r="H338" s="301">
        <f t="array" ref="H338">IF(H129="-","-",IF( H129&gt;0,AVERAGE(IF($P$5:$P$104=$G338,H$5:H$104,"-")),"-"))</f>
        <v>5.958333333333333</v>
      </c>
      <c r="I338" s="301">
        <f t="array" ref="I338">IF(I129="-","-",IF( I129&gt;0,AVERAGE(IF($P$5:$P$104=$G338,I$5:I$104,"-")),"-"))</f>
        <v>5.958333333333333</v>
      </c>
      <c r="J338" s="301">
        <f t="array" ref="J338">IF(J129="-","-",IF( J129&gt;0,AVERAGE(IF($P$5:$P$104=$G338,J$5:J$104,"-")),"-"))</f>
        <v>6</v>
      </c>
      <c r="K338" s="301">
        <f t="array" ref="K338">IF(K129="-","-",IF( K129&gt;0,AVERAGE(IF($P$5:$P$104=$G338,K$5:K$104,"-")),"-"))</f>
        <v>5.916666666666667</v>
      </c>
      <c r="L338" s="301">
        <f t="array" ref="L338">IF(L129="-","-",IF( L129&gt;0,AVERAGE(IF($P$5:$P$104=$G338,L$5:L$104,"-")),"-"))</f>
        <v>5.916666666666667</v>
      </c>
      <c r="M338" s="301">
        <f t="array" ref="M338">IF(M129="-","-",IF( M129&gt;0,AVERAGE(IF($P$5:$P$104=$G338,M$5:M$104,"-")),"-"))</f>
        <v>6</v>
      </c>
      <c r="N338" s="301">
        <f t="array" ref="N338">IF(N129="-","-",IF( N129&gt;0,AVERAGE(IF($P$5:$P$104=$G338,N$5:N$104,"-")),"-"))</f>
        <v>5.958333333333333</v>
      </c>
      <c r="O338" s="301">
        <f t="array" ref="O338">IF(O129="-","-",IF( O129&gt;0,AVERAGE(IF($P$5:$P$104=$G338,O$5:O$104,"-")),"-"))</f>
        <v>6</v>
      </c>
      <c r="P338" s="302">
        <f t="array" ref="P338">IF(P129="-","-",AVERAGE(IF($P$5:$P$104=$G338,H$5:O$104,"-")))</f>
        <v>5.963541666666667</v>
      </c>
      <c r="Q338" s="181"/>
      <c r="R338" s="263"/>
      <c r="S338" s="263"/>
      <c r="T338" s="263"/>
      <c r="U338" s="263"/>
      <c r="V338" s="263"/>
      <c r="W338" s="138"/>
      <c r="X338" s="260"/>
      <c r="Y338" s="260"/>
      <c r="Z338" s="260"/>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D338" s="11"/>
      <c r="BE338" s="11"/>
      <c r="BF338" s="11"/>
      <c r="BG338" s="11"/>
      <c r="BH338" s="11"/>
      <c r="BI338" s="11"/>
      <c r="BJ338" s="11"/>
      <c r="BK338" s="11"/>
      <c r="BL338" s="11"/>
      <c r="BM338" s="11"/>
      <c r="BN338" s="11"/>
      <c r="BO338" s="11"/>
      <c r="BP338" s="11"/>
      <c r="BQ338" s="11"/>
      <c r="BR338" s="11"/>
      <c r="BS338" s="11"/>
    </row>
    <row r="339" spans="1:71" s="264" customFormat="1" ht="12.75" customHeight="1">
      <c r="A339" s="18"/>
      <c r="B339" s="18"/>
      <c r="C339" s="18"/>
      <c r="D339" s="619"/>
      <c r="E339" s="133"/>
      <c r="F339" s="133"/>
      <c r="G339" s="150">
        <f t="shared" si="74"/>
        <v>7</v>
      </c>
      <c r="H339" s="301">
        <f t="array" ref="H339">IF(H130="-","-",IF( H130&gt;0,AVERAGE(IF($P$5:$P$104=$G339,H$5:H$104,"-")),"-"))</f>
        <v>7.0714285714285712</v>
      </c>
      <c r="I339" s="301">
        <f t="array" ref="I339">IF(I130="-","-",IF( I130&gt;0,AVERAGE(IF($P$5:$P$104=$G339,I$5:I$104,"-")),"-"))</f>
        <v>7</v>
      </c>
      <c r="J339" s="301">
        <f t="array" ref="J339">IF(J130="-","-",IF( J130&gt;0,AVERAGE(IF($P$5:$P$104=$G339,J$5:J$104,"-")),"-"))</f>
        <v>7.0714285714285712</v>
      </c>
      <c r="K339" s="301">
        <f t="array" ref="K339">IF(K130="-","-",IF( K130&gt;0,AVERAGE(IF($P$5:$P$104=$G339,K$5:K$104,"-")),"-"))</f>
        <v>7</v>
      </c>
      <c r="L339" s="301">
        <f t="array" ref="L339">IF(L130="-","-",IF( L130&gt;0,AVERAGE(IF($P$5:$P$104=$G339,L$5:L$104,"-")),"-"))</f>
        <v>7</v>
      </c>
      <c r="M339" s="301">
        <f t="array" ref="M339">IF(M130="-","-",IF( M130&gt;0,AVERAGE(IF($P$5:$P$104=$G339,M$5:M$104,"-")),"-"))</f>
        <v>7</v>
      </c>
      <c r="N339" s="301">
        <f t="array" ref="N339">IF(N130="-","-",IF( N130&gt;0,AVERAGE(IF($P$5:$P$104=$G339,N$5:N$104,"-")),"-"))</f>
        <v>7.0714285714285712</v>
      </c>
      <c r="O339" s="301">
        <f t="array" ref="O339">IF(O130="-","-",IF( O130&gt;0,AVERAGE(IF($P$5:$P$104=$G339,O$5:O$104,"-")),"-"))</f>
        <v>7</v>
      </c>
      <c r="P339" s="302">
        <f t="array" ref="P339">IF(P130="-","-",AVERAGE(IF($P$5:$P$104=$G339,H$5:O$104,"-")))</f>
        <v>7.0267857142857144</v>
      </c>
      <c r="Q339" s="181"/>
      <c r="R339" s="263"/>
      <c r="S339" s="263"/>
      <c r="T339" s="263"/>
      <c r="U339" s="263"/>
      <c r="V339" s="263"/>
      <c r="W339" s="138"/>
      <c r="X339" s="260"/>
      <c r="Y339" s="260"/>
      <c r="Z339" s="260"/>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0"/>
      <c r="AV339" s="260"/>
      <c r="AW339" s="260"/>
      <c r="AX339" s="260"/>
      <c r="AY339" s="260"/>
      <c r="AZ339" s="260"/>
      <c r="BA339" s="260"/>
      <c r="BD339" s="11"/>
      <c r="BE339" s="11"/>
      <c r="BF339" s="11"/>
      <c r="BG339" s="11"/>
      <c r="BH339" s="11"/>
      <c r="BI339" s="11"/>
      <c r="BJ339" s="11"/>
      <c r="BK339" s="11"/>
      <c r="BL339" s="11"/>
      <c r="BM339" s="11"/>
      <c r="BN339" s="11"/>
      <c r="BO339" s="11"/>
      <c r="BP339" s="11"/>
      <c r="BQ339" s="11"/>
      <c r="BR339" s="11"/>
      <c r="BS339" s="11"/>
    </row>
    <row r="340" spans="1:71" s="264" customFormat="1" ht="12.75" customHeight="1">
      <c r="A340" s="18"/>
      <c r="B340" s="18"/>
      <c r="C340" s="18"/>
      <c r="D340" s="619"/>
      <c r="E340" s="133"/>
      <c r="F340" s="133"/>
      <c r="G340" s="150">
        <f t="shared" si="74"/>
        <v>8</v>
      </c>
      <c r="H340" s="301">
        <f t="array" ref="H340">IF(H131="-","-",IF( H131&gt;0,AVERAGE(IF($P$5:$P$104=$G340,H$5:H$104,"-")),"-"))</f>
        <v>8.2666666666666675</v>
      </c>
      <c r="I340" s="301">
        <f t="array" ref="I340">IF(I131="-","-",IF( I131&gt;0,AVERAGE(IF($P$5:$P$104=$G340,I$5:I$104,"-")),"-"))</f>
        <v>7.8666666666666663</v>
      </c>
      <c r="J340" s="301">
        <f t="array" ref="J340">IF(J131="-","-",IF( J131&gt;0,AVERAGE(IF($P$5:$P$104=$G340,J$5:J$104,"-")),"-"))</f>
        <v>8.1999999999999993</v>
      </c>
      <c r="K340" s="301">
        <f t="array" ref="K340">IF(K131="-","-",IF( K131&gt;0,AVERAGE(IF($P$5:$P$104=$G340,K$5:K$104,"-")),"-"))</f>
        <v>7.8</v>
      </c>
      <c r="L340" s="301">
        <f t="array" ref="L340">IF(L131="-","-",IF( L131&gt;0,AVERAGE(IF($P$5:$P$104=$G340,L$5:L$104,"-")),"-"))</f>
        <v>7.8</v>
      </c>
      <c r="M340" s="301">
        <f t="array" ref="M340">IF(M131="-","-",IF( M131&gt;0,AVERAGE(IF($P$5:$P$104=$G340,M$5:M$104,"-")),"-"))</f>
        <v>8.1333333333333329</v>
      </c>
      <c r="N340" s="301">
        <f t="array" ref="N340">IF(N131="-","-",IF( N131&gt;0,AVERAGE(IF($P$5:$P$104=$G340,N$5:N$104,"-")),"-"))</f>
        <v>8.1333333333333329</v>
      </c>
      <c r="O340" s="301">
        <f t="array" ref="O340">IF(O131="-","-",IF( O131&gt;0,AVERAGE(IF($P$5:$P$104=$G340,O$5:O$104,"-")),"-"))</f>
        <v>7.9333333333333336</v>
      </c>
      <c r="P340" s="302">
        <f t="array" ref="P340">IF(P131="-","-",AVERAGE(IF($P$5:$P$104=$G340,H$5:O$104,"-")))</f>
        <v>8.0166666666666675</v>
      </c>
      <c r="Q340" s="181"/>
      <c r="R340" s="263"/>
      <c r="S340" s="263"/>
      <c r="T340" s="263"/>
      <c r="U340" s="263"/>
      <c r="V340" s="263"/>
      <c r="W340" s="138"/>
      <c r="X340" s="260"/>
      <c r="Y340" s="260"/>
      <c r="Z340" s="260"/>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0"/>
      <c r="AV340" s="260"/>
      <c r="AW340" s="260"/>
      <c r="AX340" s="260"/>
      <c r="AY340" s="260"/>
      <c r="AZ340" s="260"/>
      <c r="BA340" s="260"/>
      <c r="BD340" s="11"/>
      <c r="BE340" s="11"/>
      <c r="BF340" s="11"/>
      <c r="BG340" s="11"/>
      <c r="BH340" s="11"/>
      <c r="BI340" s="11"/>
      <c r="BJ340" s="11"/>
      <c r="BK340" s="11"/>
      <c r="BL340" s="11"/>
      <c r="BM340" s="11"/>
      <c r="BN340" s="11"/>
      <c r="BO340" s="11"/>
      <c r="BP340" s="11"/>
      <c r="BQ340" s="11"/>
      <c r="BR340" s="11"/>
      <c r="BS340" s="11"/>
    </row>
    <row r="341" spans="1:71" s="264" customFormat="1" ht="12.75" customHeight="1">
      <c r="A341" s="18"/>
      <c r="B341" s="18"/>
      <c r="C341" s="18"/>
      <c r="D341" s="619"/>
      <c r="E341" s="133"/>
      <c r="F341" s="133"/>
      <c r="G341" s="150">
        <f t="shared" si="74"/>
        <v>9</v>
      </c>
      <c r="H341" s="301">
        <f t="array" ref="H341">IF(H132="-","-",IF( H132&gt;0,AVERAGE(IF($P$5:$P$104=$G341,H$5:H$104,"-")),"-"))</f>
        <v>8.6</v>
      </c>
      <c r="I341" s="301">
        <f t="array" ref="I341">IF(I132="-","-",IF( I132&gt;0,AVERAGE(IF($P$5:$P$104=$G341,I$5:I$104,"-")),"-"))</f>
        <v>8.9090909090909083</v>
      </c>
      <c r="J341" s="301">
        <f t="array" ref="J341">IF(J132="-","-",IF( J132&gt;0,AVERAGE(IF($P$5:$P$104=$G341,J$5:J$104,"-")),"-"))</f>
        <v>9.2727272727272734</v>
      </c>
      <c r="K341" s="301">
        <f t="array" ref="K341">IF(K132="-","-",IF( K132&gt;0,AVERAGE(IF($P$5:$P$104=$G341,K$5:K$104,"-")),"-"))</f>
        <v>8.3636363636363633</v>
      </c>
      <c r="L341" s="301">
        <f t="array" ref="L341">IF(L132="-","-",IF( L132&gt;0,AVERAGE(IF($P$5:$P$104=$G341,L$5:L$104,"-")),"-"))</f>
        <v>8.8181818181818183</v>
      </c>
      <c r="M341" s="301">
        <f t="array" ref="M341">IF(M132="-","-",IF( M132&gt;0,AVERAGE(IF($P$5:$P$104=$G341,M$5:M$104,"-")),"-"))</f>
        <v>8.8181818181818183</v>
      </c>
      <c r="N341" s="301">
        <f t="array" ref="N341">IF(N132="-","-",IF( N132&gt;0,AVERAGE(IF($P$5:$P$104=$G341,N$5:N$104,"-")),"-"))</f>
        <v>9.1818181818181817</v>
      </c>
      <c r="O341" s="301">
        <f t="array" ref="O341">IF(O132="-","-",IF( O132&gt;0,AVERAGE(IF($P$5:$P$104=$G341,O$5:O$104,"-")),"-"))</f>
        <v>8.7272727272727266</v>
      </c>
      <c r="P341" s="302">
        <f t="array" ref="P341">IF(P132="-","-",AVERAGE(IF($P$5:$P$104=$G341,H$5:O$104,"-")))</f>
        <v>8.8390804597701145</v>
      </c>
      <c r="Q341" s="181"/>
      <c r="R341" s="263"/>
      <c r="S341" s="263"/>
      <c r="T341" s="263"/>
      <c r="U341" s="263"/>
      <c r="V341" s="263"/>
      <c r="W341" s="138"/>
      <c r="X341" s="260"/>
      <c r="Y341" s="260"/>
      <c r="Z341" s="260"/>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D341" s="11"/>
      <c r="BE341" s="11"/>
      <c r="BF341" s="11"/>
      <c r="BG341" s="11"/>
      <c r="BH341" s="11"/>
      <c r="BI341" s="11"/>
      <c r="BJ341" s="11"/>
      <c r="BK341" s="11"/>
      <c r="BL341" s="11"/>
      <c r="BM341" s="11"/>
      <c r="BN341" s="11"/>
      <c r="BO341" s="11"/>
      <c r="BP341" s="11"/>
      <c r="BQ341" s="11"/>
      <c r="BR341" s="11"/>
      <c r="BS341" s="11"/>
    </row>
    <row r="342" spans="1:71" s="264" customFormat="1" ht="12.75" customHeight="1">
      <c r="A342" s="18"/>
      <c r="B342" s="18"/>
      <c r="C342" s="18"/>
      <c r="D342" s="619"/>
      <c r="E342" s="133"/>
      <c r="F342" s="133"/>
      <c r="G342" s="150">
        <f t="shared" si="74"/>
        <v>10</v>
      </c>
      <c r="H342" s="301">
        <f t="array" ref="H342">IF(H133="-","-",IF( H133&gt;0,AVERAGE(IF($P$5:$P$104=$G342,H$5:H$104,"-")),"-"))</f>
        <v>10</v>
      </c>
      <c r="I342" s="301">
        <f t="array" ref="I342">IF(I133="-","-",IF( I133&gt;0,AVERAGE(IF($P$5:$P$104=$G342,I$5:I$104,"-")),"-"))</f>
        <v>9.1666666666666661</v>
      </c>
      <c r="J342" s="301">
        <f t="array" ref="J342">IF(J133="-","-",IF( J133&gt;0,AVERAGE(IF($P$5:$P$104=$G342,J$5:J$104,"-")),"-"))</f>
        <v>10</v>
      </c>
      <c r="K342" s="301">
        <f t="array" ref="K342">IF(K133="-","-",IF( K133&gt;0,AVERAGE(IF($P$5:$P$104=$G342,K$5:K$104,"-")),"-"))</f>
        <v>9.1666666666666661</v>
      </c>
      <c r="L342" s="301">
        <f t="array" ref="L342">IF(L133="-","-",IF( L133&gt;0,AVERAGE(IF($P$5:$P$104=$G342,L$5:L$104,"-")),"-"))</f>
        <v>10.5</v>
      </c>
      <c r="M342" s="301">
        <f t="array" ref="M342">IF(M133="-","-",IF( M133&gt;0,AVERAGE(IF($P$5:$P$104=$G342,M$5:M$104,"-")),"-"))</f>
        <v>10</v>
      </c>
      <c r="N342" s="301">
        <f t="array" ref="N342">IF(N133="-","-",IF( N133&gt;0,AVERAGE(IF($P$5:$P$104=$G342,N$5:N$104,"-")),"-"))</f>
        <v>10.666666666666666</v>
      </c>
      <c r="O342" s="301">
        <f t="array" ref="O342">IF(O133="-","-",IF( O133&gt;0,AVERAGE(IF($P$5:$P$104=$G342,O$5:O$104,"-")),"-"))</f>
        <v>9.5</v>
      </c>
      <c r="P342" s="302">
        <f t="array" ref="P342">IF(P133="-","-",AVERAGE(IF($P$5:$P$104=$G342,H$5:O$104,"-")))</f>
        <v>9.875</v>
      </c>
      <c r="Q342" s="181"/>
      <c r="R342" s="263"/>
      <c r="S342" s="263"/>
      <c r="T342" s="263"/>
      <c r="U342" s="263"/>
      <c r="V342" s="263"/>
      <c r="W342" s="138"/>
      <c r="X342" s="260"/>
      <c r="Y342" s="260"/>
      <c r="Z342" s="260"/>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D342" s="11"/>
      <c r="BE342" s="11"/>
      <c r="BF342" s="11"/>
      <c r="BG342" s="11"/>
      <c r="BH342" s="11"/>
      <c r="BI342" s="11"/>
      <c r="BJ342" s="11"/>
      <c r="BK342" s="11"/>
      <c r="BL342" s="11"/>
      <c r="BM342" s="11"/>
      <c r="BN342" s="11"/>
      <c r="BO342" s="11"/>
      <c r="BP342" s="11"/>
      <c r="BQ342" s="11"/>
      <c r="BR342" s="11"/>
      <c r="BS342" s="11"/>
    </row>
    <row r="343" spans="1:71" s="264" customFormat="1" ht="12.75" customHeight="1">
      <c r="A343" s="18"/>
      <c r="B343" s="18"/>
      <c r="C343" s="18"/>
      <c r="D343" s="619"/>
      <c r="E343" s="133"/>
      <c r="F343" s="133"/>
      <c r="G343" s="150">
        <f t="shared" si="74"/>
        <v>11</v>
      </c>
      <c r="H343" s="301">
        <f t="array" ref="H343">IF(H134="-","-",IF( H134&gt;0,AVERAGE(IF($P$5:$P$104=$G343,H$5:H$104,"-")),"-"))</f>
        <v>11.2</v>
      </c>
      <c r="I343" s="301">
        <f t="array" ref="I343">IF(I134="-","-",IF( I134&gt;0,AVERAGE(IF($P$5:$P$104=$G343,I$5:I$104,"-")),"-"))</f>
        <v>10.857142857142858</v>
      </c>
      <c r="J343" s="301">
        <f t="array" ref="J343">IF(J134="-","-",IF( J134&gt;0,AVERAGE(IF($P$5:$P$104=$G343,J$5:J$104,"-")),"-"))</f>
        <v>11</v>
      </c>
      <c r="K343" s="301">
        <f t="array" ref="K343">IF(K134="-","-",IF( K134&gt;0,AVERAGE(IF($P$5:$P$104=$G343,K$5:K$104,"-")),"-"))</f>
        <v>10.285714285714286</v>
      </c>
      <c r="L343" s="301">
        <f t="array" ref="L343">IF(L134="-","-",IF( L134&gt;0,AVERAGE(IF($P$5:$P$104=$G343,L$5:L$104,"-")),"-"))</f>
        <v>10.571428571428571</v>
      </c>
      <c r="M343" s="301">
        <f t="array" ref="M343">IF(M134="-","-",IF( M134&gt;0,AVERAGE(IF($P$5:$P$104=$G343,M$5:M$104,"-")),"-"))</f>
        <v>10.428571428571429</v>
      </c>
      <c r="N343" s="301">
        <f t="array" ref="N343">IF(N134="-","-",IF( N134&gt;0,AVERAGE(IF($P$5:$P$104=$G343,N$5:N$104,"-")),"-"))</f>
        <v>11.142857142857142</v>
      </c>
      <c r="O343" s="301">
        <f t="array" ref="O343">IF(O134="-","-",IF( O134&gt;0,AVERAGE(IF($P$5:$P$104=$G343,O$5:O$104,"-")),"-"))</f>
        <v>10.142857142857142</v>
      </c>
      <c r="P343" s="302">
        <f t="array" ref="P343">IF(P134="-","-",AVERAGE(IF($P$5:$P$104=$G343,H$5:O$104,"-")))</f>
        <v>10.685185185185185</v>
      </c>
      <c r="Q343" s="181"/>
      <c r="R343" s="263"/>
      <c r="S343" s="263"/>
      <c r="T343" s="263"/>
      <c r="U343" s="263"/>
      <c r="V343" s="263"/>
      <c r="W343" s="138"/>
      <c r="X343" s="260"/>
      <c r="Y343" s="260"/>
      <c r="Z343" s="260"/>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D343" s="11"/>
      <c r="BE343" s="11"/>
      <c r="BF343" s="11"/>
      <c r="BG343" s="11"/>
      <c r="BH343" s="11"/>
      <c r="BI343" s="11"/>
      <c r="BJ343" s="11"/>
      <c r="BK343" s="11"/>
      <c r="BL343" s="11"/>
      <c r="BM343" s="11"/>
      <c r="BN343" s="11"/>
      <c r="BO343" s="11"/>
      <c r="BP343" s="11"/>
      <c r="BQ343" s="11"/>
      <c r="BR343" s="11"/>
      <c r="BS343" s="11"/>
    </row>
    <row r="344" spans="1:71" s="264" customFormat="1" ht="12.75" customHeight="1">
      <c r="A344" s="18"/>
      <c r="B344" s="18"/>
      <c r="C344" s="18"/>
      <c r="D344" s="619"/>
      <c r="E344" s="133"/>
      <c r="F344" s="133"/>
      <c r="G344" s="150">
        <f t="shared" si="74"/>
        <v>12</v>
      </c>
      <c r="H344" s="301">
        <f t="array" ref="H344">IF(H135="-","-",IF( H135&gt;0,AVERAGE(IF($P$5:$P$104=$G344,H$5:H$104,"-")),"-"))</f>
        <v>12</v>
      </c>
      <c r="I344" s="301">
        <f t="array" ref="I344">IF(I135="-","-",IF( I135&gt;0,AVERAGE(IF($P$5:$P$104=$G344,I$5:I$104,"-")),"-"))</f>
        <v>12</v>
      </c>
      <c r="J344" s="301">
        <f t="array" ref="J344">IF(J135="-","-",IF( J135&gt;0,AVERAGE(IF($P$5:$P$104=$G344,J$5:J$104,"-")),"-"))</f>
        <v>12</v>
      </c>
      <c r="K344" s="301">
        <f t="array" ref="K344">IF(K135="-","-",IF( K135&gt;0,AVERAGE(IF($P$5:$P$104=$G344,K$5:K$104,"-")),"-"))</f>
        <v>10</v>
      </c>
      <c r="L344" s="301">
        <f t="array" ref="L344">IF(L135="-","-",IF( L135&gt;0,AVERAGE(IF($P$5:$P$104=$G344,L$5:L$104,"-")),"-"))</f>
        <v>12</v>
      </c>
      <c r="M344" s="301">
        <f t="array" ref="M344">IF(M135="-","-",IF( M135&gt;0,AVERAGE(IF($P$5:$P$104=$G344,M$5:M$104,"-")),"-"))</f>
        <v>11</v>
      </c>
      <c r="N344" s="301">
        <f t="array" ref="N344">IF(N135="-","-",IF( N135&gt;0,AVERAGE(IF($P$5:$P$104=$G344,N$5:N$104,"-")),"-"))</f>
        <v>11</v>
      </c>
      <c r="O344" s="301">
        <f t="array" ref="O344">IF(O135="-","-",IF( O135&gt;0,AVERAGE(IF($P$5:$P$104=$G344,O$5:O$104,"-")),"-"))</f>
        <v>9</v>
      </c>
      <c r="P344" s="302">
        <f t="array" ref="P344">IF(P135="-","-",AVERAGE(IF($P$5:$P$104=$G344,H$5:O$104,"-")))</f>
        <v>11.125</v>
      </c>
      <c r="Q344" s="181"/>
      <c r="R344" s="263"/>
      <c r="S344" s="263"/>
      <c r="T344" s="263"/>
      <c r="U344" s="263"/>
      <c r="V344" s="263"/>
      <c r="W344" s="138"/>
      <c r="X344" s="260"/>
      <c r="Y344" s="260"/>
      <c r="Z344" s="260"/>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D344" s="11"/>
      <c r="BE344" s="11"/>
      <c r="BF344" s="11"/>
      <c r="BG344" s="11"/>
      <c r="BH344" s="11"/>
      <c r="BI344" s="11"/>
      <c r="BJ344" s="11"/>
      <c r="BK344" s="11"/>
      <c r="BL344" s="11"/>
      <c r="BM344" s="11"/>
      <c r="BN344" s="11"/>
      <c r="BO344" s="11"/>
      <c r="BP344" s="11"/>
      <c r="BQ344" s="11"/>
      <c r="BR344" s="11"/>
      <c r="BS344" s="11"/>
    </row>
    <row r="345" spans="1:71" s="264" customFormat="1" ht="12.75" customHeight="1">
      <c r="A345" s="18"/>
      <c r="B345" s="18"/>
      <c r="C345" s="18"/>
      <c r="D345" s="619"/>
      <c r="E345" s="133"/>
      <c r="F345" s="133"/>
      <c r="G345" s="150">
        <f t="shared" si="74"/>
        <v>13</v>
      </c>
      <c r="H345" s="301" t="str">
        <f t="array" ref="H345">IF(H136="-","-",IF( H136&gt;0,AVERAGE(IF($P$5:$P$104=$G345,H$5:H$104,"-")),"-"))</f>
        <v>-</v>
      </c>
      <c r="I345" s="301" t="str">
        <f t="array" ref="I345">IF(I136="-","-",IF( I136&gt;0,AVERAGE(IF($P$5:$P$104=$G345,I$5:I$104,"-")),"-"))</f>
        <v>-</v>
      </c>
      <c r="J345" s="301" t="str">
        <f t="array" ref="J345">IF(J136="-","-",IF( J136&gt;0,AVERAGE(IF($P$5:$P$104=$G345,J$5:J$104,"-")),"-"))</f>
        <v>-</v>
      </c>
      <c r="K345" s="301" t="str">
        <f t="array" ref="K345">IF(K136="-","-",IF( K136&gt;0,AVERAGE(IF($P$5:$P$104=$G345,K$5:K$104,"-")),"-"))</f>
        <v>-</v>
      </c>
      <c r="L345" s="301" t="str">
        <f t="array" ref="L345">IF(L136="-","-",IF( L136&gt;0,AVERAGE(IF($P$5:$P$104=$G345,L$5:L$104,"-")),"-"))</f>
        <v>-</v>
      </c>
      <c r="M345" s="301" t="str">
        <f t="array" ref="M345">IF(M136="-","-",IF( M136&gt;0,AVERAGE(IF($P$5:$P$104=$G345,M$5:M$104,"-")),"-"))</f>
        <v>-</v>
      </c>
      <c r="N345" s="301" t="str">
        <f t="array" ref="N345">IF(N136="-","-",IF( N136&gt;0,AVERAGE(IF($P$5:$P$104=$G345,N$5:N$104,"-")),"-"))</f>
        <v>-</v>
      </c>
      <c r="O345" s="301" t="str">
        <f t="array" ref="O345">IF(O136="-","-",IF( O136&gt;0,AVERAGE(IF($P$5:$P$104=$G345,O$5:O$104,"-")),"-"))</f>
        <v>-</v>
      </c>
      <c r="P345" s="302" t="str">
        <f t="array" ref="P345">IF(P136="-","-",AVERAGE(IF($P$5:$P$104=$G345,H$5:O$104,"-")))</f>
        <v>-</v>
      </c>
      <c r="Q345" s="181"/>
      <c r="R345" s="263"/>
      <c r="S345" s="263"/>
      <c r="T345" s="263"/>
      <c r="U345" s="263"/>
      <c r="V345" s="263"/>
      <c r="W345" s="138"/>
      <c r="X345" s="260"/>
      <c r="Y345" s="260"/>
      <c r="Z345" s="260"/>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D345" s="11"/>
      <c r="BE345" s="11"/>
      <c r="BF345" s="11"/>
      <c r="BG345" s="11"/>
      <c r="BH345" s="11"/>
      <c r="BI345" s="11"/>
      <c r="BJ345" s="11"/>
      <c r="BK345" s="11"/>
      <c r="BL345" s="11"/>
      <c r="BM345" s="11"/>
      <c r="BN345" s="11"/>
      <c r="BO345" s="11"/>
      <c r="BP345" s="11"/>
      <c r="BQ345" s="11"/>
      <c r="BR345" s="11"/>
      <c r="BS345" s="11"/>
    </row>
    <row r="346" spans="1:71" s="264" customFormat="1" ht="12.75" customHeight="1">
      <c r="A346" s="18"/>
      <c r="B346" s="18"/>
      <c r="C346" s="18"/>
      <c r="D346" s="619"/>
      <c r="E346" s="133"/>
      <c r="F346" s="133"/>
      <c r="G346" s="150">
        <f t="shared" si="74"/>
        <v>14</v>
      </c>
      <c r="H346" s="301">
        <f t="array" ref="H346">IF(H137="-","-",IF( H137&gt;0,AVERAGE(IF($P$5:$P$104=$G346,H$5:H$104,"-")),"-"))</f>
        <v>14</v>
      </c>
      <c r="I346" s="301">
        <f t="array" ref="I346">IF(I137="-","-",IF( I137&gt;0,AVERAGE(IF($P$5:$P$104=$G346,I$5:I$104,"-")),"-"))</f>
        <v>14</v>
      </c>
      <c r="J346" s="301">
        <f t="array" ref="J346">IF(J137="-","-",IF( J137&gt;0,AVERAGE(IF($P$5:$P$104=$G346,J$5:J$104,"-")),"-"))</f>
        <v>14</v>
      </c>
      <c r="K346" s="301">
        <f t="array" ref="K346">IF(K137="-","-",IF( K137&gt;0,AVERAGE(IF($P$5:$P$104=$G346,K$5:K$104,"-")),"-"))</f>
        <v>13</v>
      </c>
      <c r="L346" s="301">
        <f t="array" ref="L346">IF(L137="-","-",IF( L137&gt;0,AVERAGE(IF($P$5:$P$104=$G346,L$5:L$104,"-")),"-"))</f>
        <v>14</v>
      </c>
      <c r="M346" s="301">
        <f t="array" ref="M346">IF(M137="-","-",IF( M137&gt;0,AVERAGE(IF($P$5:$P$104=$G346,M$5:M$104,"-")),"-"))</f>
        <v>14</v>
      </c>
      <c r="N346" s="301">
        <f t="array" ref="N346">IF(N137="-","-",IF( N137&gt;0,AVERAGE(IF($P$5:$P$104=$G346,N$5:N$104,"-")),"-"))</f>
        <v>14</v>
      </c>
      <c r="O346" s="301">
        <f t="array" ref="O346">IF(O137="-","-",IF( O137&gt;0,AVERAGE(IF($P$5:$P$104=$G346,O$5:O$104,"-")),"-"))</f>
        <v>13</v>
      </c>
      <c r="P346" s="302">
        <f t="array" ref="P346">IF(P137="-","-",AVERAGE(IF($P$5:$P$104=$G346,H$5:O$104,"-")))</f>
        <v>13.75</v>
      </c>
      <c r="Q346" s="181"/>
      <c r="R346" s="263"/>
      <c r="S346" s="263"/>
      <c r="T346" s="263"/>
      <c r="U346" s="263"/>
      <c r="V346" s="263"/>
      <c r="W346" s="138"/>
      <c r="X346" s="260"/>
      <c r="Y346" s="260"/>
      <c r="Z346" s="260"/>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D346" s="11"/>
      <c r="BE346" s="11"/>
      <c r="BF346" s="11"/>
      <c r="BG346" s="11"/>
      <c r="BH346" s="11"/>
      <c r="BI346" s="11"/>
      <c r="BJ346" s="11"/>
      <c r="BK346" s="11"/>
      <c r="BL346" s="11"/>
      <c r="BM346" s="11"/>
      <c r="BN346" s="11"/>
      <c r="BO346" s="11"/>
      <c r="BP346" s="11"/>
      <c r="BQ346" s="11"/>
      <c r="BR346" s="11"/>
      <c r="BS346" s="11"/>
    </row>
    <row r="347" spans="1:71" s="264" customFormat="1" ht="12.75" customHeight="1">
      <c r="A347" s="18"/>
      <c r="B347" s="18"/>
      <c r="C347" s="18"/>
      <c r="D347" s="619"/>
      <c r="E347" s="133"/>
      <c r="F347" s="133"/>
      <c r="G347" s="150">
        <f t="shared" si="74"/>
        <v>15</v>
      </c>
      <c r="H347" s="301" t="str">
        <f t="array" ref="H347">IF(H138="-","-",IF( H138&gt;0,AVERAGE(IF($P$5:$P$104=$G347,H$5:H$104,"-")),"-"))</f>
        <v>-</v>
      </c>
      <c r="I347" s="301" t="str">
        <f t="array" ref="I347">IF(I138="-","-",IF( I138&gt;0,AVERAGE(IF($P$5:$P$104=$G347,I$5:I$104,"-")),"-"))</f>
        <v>-</v>
      </c>
      <c r="J347" s="301" t="str">
        <f t="array" ref="J347">IF(J138="-","-",IF( J138&gt;0,AVERAGE(IF($P$5:$P$104=$G347,J$5:J$104,"-")),"-"))</f>
        <v>-</v>
      </c>
      <c r="K347" s="301" t="str">
        <f t="array" ref="K347">IF(K138="-","-",IF( K138&gt;0,AVERAGE(IF($P$5:$P$104=$G347,K$5:K$104,"-")),"-"))</f>
        <v>-</v>
      </c>
      <c r="L347" s="301" t="str">
        <f t="array" ref="L347">IF(L138="-","-",IF( L138&gt;0,AVERAGE(IF($P$5:$P$104=$G347,L$5:L$104,"-")),"-"))</f>
        <v>-</v>
      </c>
      <c r="M347" s="301" t="str">
        <f t="array" ref="M347">IF(M138="-","-",IF( M138&gt;0,AVERAGE(IF($P$5:$P$104=$G347,M$5:M$104,"-")),"-"))</f>
        <v>-</v>
      </c>
      <c r="N347" s="301" t="str">
        <f t="array" ref="N347">IF(N138="-","-",IF( N138&gt;0,AVERAGE(IF($P$5:$P$104=$G347,N$5:N$104,"-")),"-"))</f>
        <v>-</v>
      </c>
      <c r="O347" s="301" t="str">
        <f t="array" ref="O347">IF(O138="-","-",IF( O138&gt;0,AVERAGE(IF($P$5:$P$104=$G347,O$5:O$104,"-")),"-"))</f>
        <v>-</v>
      </c>
      <c r="P347" s="302" t="str">
        <f t="array" ref="P347">IF(P138="-","-",AVERAGE(IF($P$5:$P$104=$G347,H$5:O$104,"-")))</f>
        <v>-</v>
      </c>
      <c r="Q347" s="181"/>
      <c r="R347" s="263"/>
      <c r="S347" s="263"/>
      <c r="T347" s="263"/>
      <c r="U347" s="263"/>
      <c r="V347" s="263"/>
      <c r="W347" s="138"/>
      <c r="X347" s="260"/>
      <c r="Y347" s="260"/>
      <c r="Z347" s="260"/>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D347" s="11"/>
      <c r="BE347" s="11"/>
      <c r="BF347" s="11"/>
      <c r="BG347" s="11"/>
      <c r="BH347" s="11"/>
      <c r="BI347" s="11"/>
      <c r="BJ347" s="11"/>
      <c r="BK347" s="11"/>
      <c r="BL347" s="11"/>
      <c r="BM347" s="11"/>
      <c r="BN347" s="11"/>
      <c r="BO347" s="11"/>
      <c r="BP347" s="11"/>
      <c r="BQ347" s="11"/>
      <c r="BR347" s="11"/>
      <c r="BS347" s="11"/>
    </row>
    <row r="348" spans="1:71" s="264" customFormat="1" ht="12.75" customHeight="1">
      <c r="A348" s="18"/>
      <c r="B348" s="18"/>
      <c r="C348" s="18"/>
      <c r="D348" s="619"/>
      <c r="E348" s="133"/>
      <c r="F348" s="133"/>
      <c r="G348" s="150">
        <f t="shared" si="74"/>
        <v>16</v>
      </c>
      <c r="H348" s="301" t="str">
        <f t="array" ref="H348">IF(H139="-","-",IF( H139&gt;0,AVERAGE(IF($P$5:$P$104=$G348,H$5:H$104,"-")),"-"))</f>
        <v>-</v>
      </c>
      <c r="I348" s="301">
        <f t="array" ref="I348">IF(I139="-","-",IF( I139&gt;0,AVERAGE(IF($P$5:$P$104=$G348,I$5:I$104,"-")),"-"))</f>
        <v>16</v>
      </c>
      <c r="J348" s="301">
        <f t="array" ref="J348">IF(J139="-","-",IF( J139&gt;0,AVERAGE(IF($P$5:$P$104=$G348,J$5:J$104,"-")),"-"))</f>
        <v>16</v>
      </c>
      <c r="K348" s="301">
        <f t="array" ref="K348">IF(K139="-","-",IF( K139&gt;0,AVERAGE(IF($P$5:$P$104=$G348,K$5:K$104,"-")),"-"))</f>
        <v>15</v>
      </c>
      <c r="L348" s="301">
        <f t="array" ref="L348">IF(L139="-","-",IF( L139&gt;0,AVERAGE(IF($P$5:$P$104=$G348,L$5:L$104,"-")),"-"))</f>
        <v>19</v>
      </c>
      <c r="M348" s="301">
        <f t="array" ref="M348">IF(M139="-","-",IF( M139&gt;0,AVERAGE(IF($P$5:$P$104=$G348,M$5:M$104,"-")),"-"))</f>
        <v>11</v>
      </c>
      <c r="N348" s="301">
        <f t="array" ref="N348">IF(N139="-","-",IF( N139&gt;0,AVERAGE(IF($P$5:$P$104=$G348,N$5:N$104,"-")),"-"))</f>
        <v>18</v>
      </c>
      <c r="O348" s="301">
        <f t="array" ref="O348">IF(O139="-","-",IF( O139&gt;0,AVERAGE(IF($P$5:$P$104=$G348,O$5:O$104,"-")),"-"))</f>
        <v>13</v>
      </c>
      <c r="P348" s="302" t="str">
        <f t="array" ref="P348">IF(P139="-","-",AVERAGE(IF($P$5:$P$104=$G348,H$5:O$104,"-")))</f>
        <v>-</v>
      </c>
      <c r="Q348" s="181"/>
      <c r="R348" s="263"/>
      <c r="S348" s="263"/>
      <c r="T348" s="263"/>
      <c r="U348" s="263"/>
      <c r="V348" s="263"/>
      <c r="W348" s="138"/>
      <c r="X348" s="260"/>
      <c r="Y348" s="260"/>
      <c r="Z348" s="260"/>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D348" s="11"/>
      <c r="BE348" s="11"/>
      <c r="BF348" s="11"/>
      <c r="BG348" s="11"/>
      <c r="BH348" s="11"/>
      <c r="BI348" s="11"/>
      <c r="BJ348" s="11"/>
      <c r="BK348" s="11"/>
      <c r="BL348" s="11"/>
      <c r="BM348" s="11"/>
      <c r="BN348" s="11"/>
      <c r="BO348" s="11"/>
      <c r="BP348" s="11"/>
      <c r="BQ348" s="11"/>
      <c r="BR348" s="11"/>
      <c r="BS348" s="11"/>
    </row>
    <row r="349" spans="1:71" s="274" customFormat="1" ht="12.75" customHeight="1">
      <c r="A349" s="18"/>
      <c r="B349" s="18"/>
      <c r="C349" s="18"/>
      <c r="D349" s="636"/>
      <c r="E349" s="304"/>
      <c r="F349" s="305" t="s">
        <v>40</v>
      </c>
      <c r="G349" s="306" t="str">
        <f>$G$140</f>
        <v>0-15</v>
      </c>
      <c r="H349" s="307">
        <f t="shared" ref="H349:O349" si="75">IF(H140=0,"-",AVERAGE(H$5:H$104))</f>
        <v>7.072916666666667</v>
      </c>
      <c r="I349" s="307">
        <f t="shared" si="75"/>
        <v>7.16</v>
      </c>
      <c r="J349" s="307">
        <f t="shared" si="75"/>
        <v>7.32</v>
      </c>
      <c r="K349" s="307">
        <f t="shared" si="75"/>
        <v>6.99</v>
      </c>
      <c r="L349" s="307">
        <f t="shared" si="75"/>
        <v>7.19</v>
      </c>
      <c r="M349" s="307">
        <f t="shared" si="75"/>
        <v>7.15</v>
      </c>
      <c r="N349" s="307">
        <f t="shared" si="75"/>
        <v>7.37</v>
      </c>
      <c r="O349" s="307">
        <f t="shared" si="75"/>
        <v>7.06</v>
      </c>
      <c r="P349" s="308">
        <f>AVERAGE(H$5:O$104)</f>
        <v>7.1645728643216078</v>
      </c>
      <c r="Q349" s="181"/>
      <c r="R349" s="271"/>
      <c r="S349" s="271"/>
      <c r="T349" s="271"/>
      <c r="U349" s="271"/>
      <c r="V349" s="271"/>
      <c r="W349" s="272"/>
      <c r="X349" s="273"/>
      <c r="Y349" s="273"/>
      <c r="Z349" s="273"/>
      <c r="AA349" s="273"/>
      <c r="AB349" s="273"/>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c r="AW349" s="273"/>
      <c r="AX349" s="273"/>
      <c r="AY349" s="273"/>
      <c r="AZ349" s="273"/>
      <c r="BA349" s="273"/>
      <c r="BD349" s="11"/>
      <c r="BE349" s="11"/>
      <c r="BF349" s="11"/>
      <c r="BG349" s="11"/>
      <c r="BH349" s="11"/>
      <c r="BI349" s="11"/>
      <c r="BJ349" s="11"/>
      <c r="BK349" s="11"/>
      <c r="BL349" s="11"/>
      <c r="BM349" s="11"/>
      <c r="BN349" s="11"/>
      <c r="BO349" s="11"/>
      <c r="BP349" s="11"/>
      <c r="BQ349" s="11"/>
      <c r="BR349" s="11"/>
      <c r="BS349" s="11"/>
    </row>
    <row r="350" spans="1:71" s="264" customFormat="1" ht="12.75" customHeight="1">
      <c r="A350" s="18"/>
      <c r="B350" s="18"/>
      <c r="C350" s="18"/>
      <c r="D350" s="629"/>
      <c r="E350" s="164"/>
      <c r="F350" s="164"/>
      <c r="G350" s="166"/>
      <c r="H350" s="309"/>
      <c r="I350" s="309"/>
      <c r="J350" s="309"/>
      <c r="K350" s="309"/>
      <c r="L350" s="309"/>
      <c r="M350" s="309"/>
      <c r="N350" s="309"/>
      <c r="O350" s="309"/>
      <c r="P350" s="309"/>
      <c r="Q350" s="7"/>
      <c r="R350" s="263"/>
      <c r="S350" s="263"/>
      <c r="T350" s="263"/>
      <c r="U350" s="263"/>
      <c r="V350" s="263"/>
      <c r="W350" s="138"/>
      <c r="X350" s="18"/>
      <c r="Y350" s="18"/>
      <c r="Z350" s="260"/>
      <c r="AA350" s="260"/>
      <c r="AB350" s="260"/>
      <c r="AC350" s="260"/>
      <c r="AD350" s="260"/>
      <c r="AE350" s="260"/>
      <c r="AF350" s="260"/>
      <c r="AG350" s="260"/>
      <c r="AH350" s="260"/>
      <c r="AI350" s="260"/>
      <c r="AJ350" s="260"/>
      <c r="AK350" s="260"/>
      <c r="AL350" s="260"/>
      <c r="AM350" s="260"/>
      <c r="AN350" s="260"/>
      <c r="AO350" s="260"/>
      <c r="AP350" s="260"/>
      <c r="AQ350" s="260"/>
      <c r="AR350" s="18"/>
      <c r="AS350" s="18"/>
      <c r="AT350" s="260"/>
      <c r="AU350" s="260"/>
      <c r="AV350" s="260"/>
      <c r="AW350" s="260"/>
      <c r="AX350" s="260"/>
      <c r="AY350" s="260"/>
      <c r="AZ350" s="260"/>
      <c r="BA350" s="260"/>
      <c r="BD350" s="11"/>
      <c r="BE350" s="11"/>
      <c r="BF350" s="11"/>
      <c r="BG350" s="11"/>
      <c r="BH350" s="11"/>
      <c r="BI350" s="11"/>
      <c r="BJ350" s="11"/>
      <c r="BK350" s="11"/>
      <c r="BL350" s="11"/>
      <c r="BM350" s="11"/>
      <c r="BN350" s="11"/>
      <c r="BO350" s="11"/>
      <c r="BP350" s="11"/>
      <c r="BQ350" s="11"/>
      <c r="BR350" s="11"/>
      <c r="BS350" s="11"/>
    </row>
    <row r="351" spans="1:71" s="265" customFormat="1" ht="12.75" customHeight="1">
      <c r="A351" s="18"/>
      <c r="B351" s="18"/>
      <c r="C351" s="18"/>
      <c r="D351" s="635"/>
      <c r="E351" s="258"/>
      <c r="F351" s="258"/>
      <c r="G351" s="258"/>
      <c r="H351" s="258"/>
      <c r="I351" s="258"/>
      <c r="J351" s="258"/>
      <c r="K351" s="258"/>
      <c r="L351" s="258"/>
      <c r="M351" s="258"/>
      <c r="N351" s="258"/>
      <c r="O351" s="258"/>
      <c r="P351" s="262"/>
      <c r="Q351" s="7"/>
      <c r="R351" s="263"/>
      <c r="S351" s="263"/>
      <c r="T351" s="263"/>
      <c r="U351" s="263"/>
      <c r="V351" s="263"/>
      <c r="W351" s="138"/>
      <c r="X351" s="18"/>
      <c r="Y351" s="18"/>
      <c r="Z351" s="260"/>
      <c r="AA351" s="260"/>
      <c r="AB351" s="260"/>
      <c r="AC351" s="260"/>
      <c r="AD351" s="260"/>
      <c r="AE351" s="260"/>
      <c r="AF351" s="260"/>
      <c r="AG351" s="260"/>
      <c r="AH351" s="260"/>
      <c r="AI351" s="260"/>
      <c r="AJ351" s="260"/>
      <c r="AK351" s="260"/>
      <c r="AL351" s="260"/>
      <c r="AM351" s="260"/>
      <c r="AN351" s="260"/>
      <c r="AO351" s="260"/>
      <c r="AP351" s="260"/>
      <c r="AQ351" s="260"/>
      <c r="AR351" s="18"/>
      <c r="AS351" s="18"/>
      <c r="AT351" s="260"/>
      <c r="AU351" s="260"/>
      <c r="AV351" s="260"/>
      <c r="AW351" s="260"/>
      <c r="AX351" s="260"/>
      <c r="AY351" s="260"/>
      <c r="AZ351" s="260"/>
      <c r="BA351" s="260"/>
      <c r="BB351" s="264"/>
      <c r="BC351" s="264"/>
      <c r="BD351" s="11"/>
      <c r="BE351" s="11"/>
      <c r="BF351" s="11"/>
      <c r="BG351" s="11"/>
      <c r="BH351" s="11"/>
      <c r="BI351" s="11"/>
      <c r="BJ351" s="11"/>
      <c r="BK351" s="11"/>
      <c r="BL351" s="11"/>
      <c r="BM351" s="11"/>
      <c r="BN351" s="11"/>
      <c r="BO351" s="11"/>
      <c r="BP351" s="11"/>
      <c r="BQ351" s="11"/>
      <c r="BR351" s="11"/>
      <c r="BS351" s="11"/>
    </row>
    <row r="352" spans="1:71" ht="18" customHeight="1">
      <c r="A352" s="18"/>
      <c r="B352" s="18"/>
      <c r="C352" s="18"/>
      <c r="E352" s="117"/>
      <c r="F352" s="117"/>
      <c r="G352" s="118" t="s">
        <v>63</v>
      </c>
      <c r="H352" s="119"/>
      <c r="I352" s="119"/>
      <c r="J352" s="119"/>
      <c r="K352" s="119"/>
      <c r="L352" s="119"/>
      <c r="M352" s="119"/>
      <c r="N352" s="119"/>
      <c r="O352" s="119"/>
      <c r="P352" s="310"/>
      <c r="Q352" s="7"/>
      <c r="R352" s="138"/>
      <c r="S352" s="138"/>
      <c r="T352" s="138"/>
      <c r="U352" s="138"/>
      <c r="V352" s="138"/>
      <c r="W352" s="13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D352" s="11"/>
      <c r="BE352" s="11"/>
      <c r="BF352" s="11"/>
      <c r="BG352" s="11"/>
      <c r="BH352" s="11"/>
      <c r="BI352" s="11"/>
      <c r="BJ352" s="11"/>
      <c r="BK352" s="11"/>
      <c r="BL352" s="11"/>
      <c r="BM352" s="11"/>
      <c r="BN352" s="11"/>
      <c r="BO352" s="11"/>
      <c r="BP352" s="11"/>
      <c r="BQ352" s="11"/>
      <c r="BR352" s="11"/>
      <c r="BS352" s="11"/>
    </row>
    <row r="353" spans="1:71" ht="24.75" customHeight="1">
      <c r="A353" s="18"/>
      <c r="B353" s="18"/>
      <c r="C353" s="18"/>
      <c r="E353" s="124"/>
      <c r="F353" s="124"/>
      <c r="G353" s="125" t="str">
        <f>P3</f>
        <v>MODAL</v>
      </c>
      <c r="H353" s="454" t="str">
        <f t="shared" ref="H353:O354" si="76">H3</f>
        <v>Harald</v>
      </c>
      <c r="I353" s="454" t="str">
        <f t="shared" si="76"/>
        <v>Lisbet</v>
      </c>
      <c r="J353" s="454" t="str">
        <f t="shared" si="76"/>
        <v>Stian</v>
      </c>
      <c r="K353" s="454" t="str">
        <f t="shared" si="76"/>
        <v>Janicke</v>
      </c>
      <c r="L353" s="454" t="str">
        <f t="shared" si="76"/>
        <v>Merete</v>
      </c>
      <c r="M353" s="454" t="str">
        <f t="shared" si="76"/>
        <v>Silje</v>
      </c>
      <c r="N353" s="454" t="str">
        <f t="shared" si="76"/>
        <v>Trine</v>
      </c>
      <c r="O353" s="454" t="str">
        <f t="shared" si="76"/>
        <v>Else</v>
      </c>
      <c r="P353" s="127"/>
      <c r="Q353" s="181"/>
      <c r="R353" s="138"/>
      <c r="S353" s="138"/>
      <c r="T353" s="138"/>
      <c r="U353" s="138"/>
      <c r="V353" s="138"/>
      <c r="W353" s="13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D353" s="11"/>
      <c r="BE353" s="11"/>
      <c r="BF353" s="11"/>
      <c r="BG353" s="11"/>
      <c r="BH353" s="11"/>
      <c r="BI353" s="11"/>
      <c r="BJ353" s="11"/>
      <c r="BK353" s="11"/>
      <c r="BL353" s="11"/>
      <c r="BM353" s="11"/>
      <c r="BN353" s="11"/>
      <c r="BO353" s="11"/>
      <c r="BP353" s="11"/>
      <c r="BQ353" s="11"/>
      <c r="BR353" s="11"/>
      <c r="BS353" s="11"/>
    </row>
    <row r="354" spans="1:71" ht="12.75" customHeight="1">
      <c r="A354" s="18"/>
      <c r="B354" s="18"/>
      <c r="C354" s="18"/>
      <c r="E354" s="124"/>
      <c r="F354" s="124"/>
      <c r="G354" s="125" t="str">
        <f>P4</f>
        <v>(R1-R5)</v>
      </c>
      <c r="H354" s="74">
        <f t="shared" si="76"/>
        <v>1</v>
      </c>
      <c r="I354" s="74">
        <f t="shared" si="76"/>
        <v>2</v>
      </c>
      <c r="J354" s="74">
        <f t="shared" si="76"/>
        <v>3</v>
      </c>
      <c r="K354" s="74">
        <f t="shared" si="76"/>
        <v>4</v>
      </c>
      <c r="L354" s="74">
        <f t="shared" si="76"/>
        <v>5</v>
      </c>
      <c r="M354" s="74">
        <f t="shared" si="76"/>
        <v>6</v>
      </c>
      <c r="N354" s="74">
        <f t="shared" si="76"/>
        <v>7</v>
      </c>
      <c r="O354" s="74">
        <f t="shared" si="76"/>
        <v>8</v>
      </c>
      <c r="P354" s="131" t="s">
        <v>38</v>
      </c>
      <c r="Q354" s="181"/>
      <c r="R354" s="138"/>
      <c r="S354" s="138"/>
      <c r="T354" s="138"/>
      <c r="U354" s="138"/>
      <c r="V354" s="138"/>
      <c r="W354" s="13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D354" s="11"/>
      <c r="BE354" s="11"/>
      <c r="BF354" s="11"/>
      <c r="BG354" s="11"/>
      <c r="BH354" s="11"/>
      <c r="BI354" s="11"/>
      <c r="BJ354" s="11"/>
      <c r="BK354" s="11"/>
      <c r="BL354" s="11"/>
      <c r="BM354" s="11"/>
      <c r="BN354" s="11"/>
      <c r="BO354" s="11"/>
      <c r="BP354" s="11"/>
      <c r="BQ354" s="11"/>
      <c r="BR354" s="11"/>
      <c r="BS354" s="11"/>
    </row>
    <row r="355" spans="1:71" ht="12.75" customHeight="1">
      <c r="A355" s="18"/>
      <c r="B355" s="18"/>
      <c r="C355" s="18"/>
      <c r="E355" s="133"/>
      <c r="F355" s="133"/>
      <c r="G355" s="147">
        <v>0</v>
      </c>
      <c r="H355" s="280" t="str">
        <f t="shared" ref="H355:O368" si="77">IF(H123="-","-",IF( H123&gt;1,H332+H311,"-"))</f>
        <v>-</v>
      </c>
      <c r="I355" s="280" t="str">
        <f t="shared" si="77"/>
        <v>-</v>
      </c>
      <c r="J355" s="280" t="str">
        <f t="shared" si="77"/>
        <v>-</v>
      </c>
      <c r="K355" s="280" t="str">
        <f t="shared" si="77"/>
        <v>-</v>
      </c>
      <c r="L355" s="280" t="str">
        <f t="shared" si="77"/>
        <v>-</v>
      </c>
      <c r="M355" s="280" t="str">
        <f t="shared" si="77"/>
        <v>-</v>
      </c>
      <c r="N355" s="280" t="str">
        <f t="shared" si="77"/>
        <v>-</v>
      </c>
      <c r="O355" s="280" t="str">
        <f t="shared" si="77"/>
        <v>-</v>
      </c>
      <c r="P355" s="311" t="str">
        <f t="shared" ref="P355:P371" si="78">IF( H123="-","-",P332+P311)</f>
        <v>-</v>
      </c>
      <c r="Q355" s="181"/>
      <c r="R355" s="312"/>
      <c r="S355" s="312"/>
      <c r="T355" s="312"/>
      <c r="U355" s="312"/>
      <c r="V355" s="312"/>
      <c r="W355" s="312"/>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D355" s="11"/>
      <c r="BE355" s="11"/>
      <c r="BF355" s="11"/>
      <c r="BG355" s="11"/>
      <c r="BH355" s="11"/>
      <c r="BI355" s="11"/>
      <c r="BJ355" s="11"/>
      <c r="BK355" s="11"/>
      <c r="BL355" s="11"/>
      <c r="BM355" s="11"/>
      <c r="BN355" s="11"/>
      <c r="BO355" s="11"/>
      <c r="BP355" s="11"/>
      <c r="BQ355" s="11"/>
      <c r="BR355" s="11"/>
      <c r="BS355" s="11"/>
    </row>
    <row r="356" spans="1:71" ht="12.75" customHeight="1">
      <c r="A356" s="18"/>
      <c r="B356" s="18"/>
      <c r="C356" s="18"/>
      <c r="E356" s="133"/>
      <c r="F356" s="133"/>
      <c r="G356" s="150">
        <f t="shared" ref="G356:G371" si="79">G355+1</f>
        <v>1</v>
      </c>
      <c r="H356" s="283" t="str">
        <f t="shared" si="77"/>
        <v>-</v>
      </c>
      <c r="I356" s="283" t="str">
        <f t="shared" si="77"/>
        <v>-</v>
      </c>
      <c r="J356" s="283" t="str">
        <f t="shared" si="77"/>
        <v>-</v>
      </c>
      <c r="K356" s="283" t="str">
        <f t="shared" si="77"/>
        <v>-</v>
      </c>
      <c r="L356" s="283" t="str">
        <f t="shared" si="77"/>
        <v>-</v>
      </c>
      <c r="M356" s="283" t="str">
        <f t="shared" si="77"/>
        <v>-</v>
      </c>
      <c r="N356" s="283" t="str">
        <f t="shared" si="77"/>
        <v>-</v>
      </c>
      <c r="O356" s="283" t="str">
        <f t="shared" si="77"/>
        <v>-</v>
      </c>
      <c r="P356" s="313" t="str">
        <f t="shared" si="78"/>
        <v>-</v>
      </c>
      <c r="Q356" s="181"/>
      <c r="R356" s="312"/>
      <c r="S356" s="312"/>
      <c r="T356" s="312"/>
      <c r="U356" s="312"/>
      <c r="V356" s="312"/>
      <c r="W356" s="312"/>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D356" s="11"/>
      <c r="BE356" s="11"/>
      <c r="BF356" s="11"/>
      <c r="BG356" s="11"/>
      <c r="BH356" s="11"/>
      <c r="BI356" s="11"/>
      <c r="BJ356" s="11"/>
      <c r="BK356" s="11"/>
      <c r="BL356" s="11"/>
      <c r="BM356" s="11"/>
      <c r="BN356" s="11"/>
      <c r="BO356" s="11"/>
      <c r="BP356" s="11"/>
      <c r="BQ356" s="11"/>
      <c r="BR356" s="11"/>
      <c r="BS356" s="11"/>
    </row>
    <row r="357" spans="1:71" ht="12.75" customHeight="1">
      <c r="A357" s="18"/>
      <c r="B357" s="18"/>
      <c r="C357" s="18"/>
      <c r="E357" s="133"/>
      <c r="F357" s="133"/>
      <c r="G357" s="150">
        <f t="shared" si="79"/>
        <v>2</v>
      </c>
      <c r="H357" s="283" t="str">
        <f t="shared" si="77"/>
        <v>-</v>
      </c>
      <c r="I357" s="283" t="str">
        <f t="shared" si="77"/>
        <v>-</v>
      </c>
      <c r="J357" s="283" t="str">
        <f t="shared" si="77"/>
        <v>-</v>
      </c>
      <c r="K357" s="283" t="str">
        <f t="shared" si="77"/>
        <v>-</v>
      </c>
      <c r="L357" s="283" t="str">
        <f t="shared" si="77"/>
        <v>-</v>
      </c>
      <c r="M357" s="283" t="str">
        <f t="shared" si="77"/>
        <v>-</v>
      </c>
      <c r="N357" s="283" t="str">
        <f t="shared" si="77"/>
        <v>-</v>
      </c>
      <c r="O357" s="283" t="str">
        <f t="shared" si="77"/>
        <v>-</v>
      </c>
      <c r="P357" s="313" t="str">
        <f t="shared" si="78"/>
        <v>-</v>
      </c>
      <c r="Q357" s="181"/>
      <c r="R357" s="312"/>
      <c r="S357" s="312"/>
      <c r="T357" s="312"/>
      <c r="U357" s="312"/>
      <c r="V357" s="312"/>
      <c r="W357" s="312"/>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D357" s="11"/>
      <c r="BE357" s="11"/>
      <c r="BF357" s="11"/>
      <c r="BG357" s="11"/>
      <c r="BH357" s="11"/>
      <c r="BI357" s="11"/>
      <c r="BJ357" s="11"/>
      <c r="BK357" s="11"/>
      <c r="BL357" s="11"/>
      <c r="BM357" s="11"/>
      <c r="BN357" s="11"/>
      <c r="BO357" s="11"/>
      <c r="BP357" s="11"/>
      <c r="BQ357" s="11"/>
      <c r="BR357" s="11"/>
      <c r="BS357" s="11"/>
    </row>
    <row r="358" spans="1:71" ht="12.75" customHeight="1">
      <c r="A358" s="18"/>
      <c r="B358" s="18"/>
      <c r="C358" s="18"/>
      <c r="E358" s="133"/>
      <c r="F358" s="133"/>
      <c r="G358" s="150">
        <f t="shared" si="79"/>
        <v>3</v>
      </c>
      <c r="H358" s="283">
        <f t="shared" si="77"/>
        <v>3</v>
      </c>
      <c r="I358" s="283">
        <f t="shared" si="77"/>
        <v>3</v>
      </c>
      <c r="J358" s="283">
        <f t="shared" si="77"/>
        <v>3</v>
      </c>
      <c r="K358" s="283">
        <f t="shared" si="77"/>
        <v>3</v>
      </c>
      <c r="L358" s="283">
        <f t="shared" si="77"/>
        <v>3</v>
      </c>
      <c r="M358" s="283">
        <f t="shared" si="77"/>
        <v>3</v>
      </c>
      <c r="N358" s="283">
        <f t="shared" si="77"/>
        <v>4.4880338717125827</v>
      </c>
      <c r="O358" s="283">
        <f t="shared" si="77"/>
        <v>4.4880338717125827</v>
      </c>
      <c r="P358" s="313">
        <f t="shared" si="78"/>
        <v>3.6479930359066133</v>
      </c>
      <c r="Q358" s="181"/>
      <c r="R358" s="312"/>
      <c r="S358" s="312"/>
      <c r="T358" s="312"/>
      <c r="U358" s="312"/>
      <c r="V358" s="312"/>
      <c r="W358" s="312"/>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D358" s="11"/>
      <c r="BE358" s="11"/>
      <c r="BF358" s="11"/>
      <c r="BG358" s="11"/>
      <c r="BH358" s="11"/>
      <c r="BI358" s="11"/>
      <c r="BJ358" s="11"/>
      <c r="BK358" s="11"/>
      <c r="BL358" s="11"/>
      <c r="BM358" s="11"/>
      <c r="BN358" s="11"/>
      <c r="BO358" s="11"/>
      <c r="BP358" s="11"/>
      <c r="BQ358" s="11"/>
      <c r="BR358" s="11"/>
      <c r="BS358" s="11"/>
    </row>
    <row r="359" spans="1:71" ht="12.75" customHeight="1">
      <c r="A359" s="18"/>
      <c r="B359" s="18"/>
      <c r="C359" s="18"/>
      <c r="E359" s="133"/>
      <c r="F359" s="133"/>
      <c r="G359" s="150">
        <f t="shared" si="79"/>
        <v>4</v>
      </c>
      <c r="H359" s="283">
        <f t="shared" si="77"/>
        <v>4</v>
      </c>
      <c r="I359" s="283">
        <f t="shared" si="77"/>
        <v>4</v>
      </c>
      <c r="J359" s="283">
        <f t="shared" si="77"/>
        <v>4</v>
      </c>
      <c r="K359" s="283">
        <f t="shared" si="77"/>
        <v>4.5821067811865479</v>
      </c>
      <c r="L359" s="283">
        <f t="shared" si="77"/>
        <v>4.5821067811865479</v>
      </c>
      <c r="M359" s="283">
        <f t="shared" si="77"/>
        <v>4</v>
      </c>
      <c r="N359" s="283">
        <f t="shared" si="77"/>
        <v>4</v>
      </c>
      <c r="O359" s="283">
        <f t="shared" si="77"/>
        <v>4</v>
      </c>
      <c r="P359" s="313">
        <f t="shared" si="78"/>
        <v>4.3194861872061008</v>
      </c>
      <c r="Q359" s="181"/>
      <c r="R359" s="312"/>
      <c r="S359" s="312"/>
      <c r="T359" s="312"/>
      <c r="U359" s="312"/>
      <c r="V359" s="312"/>
      <c r="W359" s="312"/>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D359" s="11"/>
      <c r="BE359" s="11"/>
      <c r="BF359" s="11"/>
      <c r="BG359" s="11"/>
      <c r="BH359" s="11"/>
      <c r="BI359" s="11"/>
      <c r="BJ359" s="11"/>
      <c r="BK359" s="11"/>
      <c r="BL359" s="11"/>
      <c r="BM359" s="11"/>
      <c r="BN359" s="11"/>
      <c r="BO359" s="11"/>
      <c r="BP359" s="11"/>
      <c r="BQ359" s="11"/>
      <c r="BR359" s="11"/>
      <c r="BS359" s="11"/>
    </row>
    <row r="360" spans="1:71" ht="12.75" customHeight="1">
      <c r="A360" s="18"/>
      <c r="B360" s="18"/>
      <c r="C360" s="18"/>
      <c r="E360" s="133"/>
      <c r="F360" s="133"/>
      <c r="G360" s="150">
        <f t="shared" si="79"/>
        <v>5</v>
      </c>
      <c r="H360" s="283">
        <f t="shared" si="77"/>
        <v>5.5555555555555562</v>
      </c>
      <c r="I360" s="283">
        <f t="shared" si="77"/>
        <v>5</v>
      </c>
      <c r="J360" s="283">
        <f t="shared" si="77"/>
        <v>5.5555555555555562</v>
      </c>
      <c r="K360" s="283">
        <f t="shared" si="77"/>
        <v>5</v>
      </c>
      <c r="L360" s="283">
        <f t="shared" si="77"/>
        <v>5.659694881465974</v>
      </c>
      <c r="M360" s="283">
        <f t="shared" si="77"/>
        <v>5.5555555555555562</v>
      </c>
      <c r="N360" s="283">
        <f t="shared" si="77"/>
        <v>5</v>
      </c>
      <c r="O360" s="283">
        <f t="shared" si="77"/>
        <v>5.5555555555555562</v>
      </c>
      <c r="P360" s="313">
        <f t="shared" si="78"/>
        <v>5.4733166059728502</v>
      </c>
      <c r="Q360" s="181"/>
      <c r="R360" s="312"/>
      <c r="S360" s="312"/>
      <c r="T360" s="312"/>
      <c r="U360" s="312"/>
      <c r="V360" s="312"/>
      <c r="W360" s="312"/>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D360" s="11"/>
      <c r="BE360" s="11"/>
      <c r="BF360" s="11"/>
      <c r="BG360" s="11"/>
      <c r="BH360" s="11"/>
      <c r="BI360" s="11"/>
      <c r="BJ360" s="11"/>
      <c r="BK360" s="11"/>
      <c r="BL360" s="11"/>
      <c r="BM360" s="11"/>
      <c r="BN360" s="11"/>
      <c r="BO360" s="11"/>
      <c r="BP360" s="11"/>
      <c r="BQ360" s="11"/>
      <c r="BR360" s="11"/>
      <c r="BS360" s="11"/>
    </row>
    <row r="361" spans="1:71" ht="12.75" customHeight="1">
      <c r="A361" s="18"/>
      <c r="B361" s="18"/>
      <c r="C361" s="18"/>
      <c r="E361" s="133"/>
      <c r="F361" s="133"/>
      <c r="G361" s="150">
        <f t="shared" si="79"/>
        <v>6</v>
      </c>
      <c r="H361" s="283">
        <f t="shared" si="77"/>
        <v>6.3665816237971962</v>
      </c>
      <c r="I361" s="283">
        <f t="shared" si="77"/>
        <v>6.3665816237971962</v>
      </c>
      <c r="J361" s="283">
        <f t="shared" si="77"/>
        <v>6</v>
      </c>
      <c r="K361" s="283">
        <f t="shared" si="77"/>
        <v>6.7331632475943932</v>
      </c>
      <c r="L361" s="283">
        <f t="shared" si="77"/>
        <v>6.4813263692399472</v>
      </c>
      <c r="M361" s="283">
        <f t="shared" si="77"/>
        <v>6</v>
      </c>
      <c r="N361" s="283">
        <f t="shared" si="77"/>
        <v>6.6756148356901051</v>
      </c>
      <c r="O361" s="283">
        <f t="shared" si="77"/>
        <v>6</v>
      </c>
      <c r="P361" s="313">
        <f t="shared" si="78"/>
        <v>6.4379063101728269</v>
      </c>
      <c r="Q361" s="181"/>
      <c r="R361" s="312"/>
      <c r="S361" s="312"/>
      <c r="T361" s="312"/>
      <c r="U361" s="312"/>
      <c r="V361" s="312"/>
      <c r="W361" s="312"/>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D361" s="11"/>
      <c r="BE361" s="11"/>
      <c r="BF361" s="11"/>
      <c r="BG361" s="11"/>
      <c r="BH361" s="11"/>
      <c r="BI361" s="11"/>
      <c r="BJ361" s="11"/>
      <c r="BK361" s="11"/>
      <c r="BL361" s="11"/>
      <c r="BM361" s="11"/>
      <c r="BN361" s="11"/>
      <c r="BO361" s="11"/>
      <c r="BP361" s="11"/>
      <c r="BQ361" s="11"/>
      <c r="BR361" s="11"/>
      <c r="BS361" s="11"/>
    </row>
    <row r="362" spans="1:71" ht="12.75" customHeight="1">
      <c r="A362" s="18"/>
      <c r="B362" s="18"/>
      <c r="C362" s="18"/>
      <c r="E362" s="133"/>
      <c r="F362" s="133"/>
      <c r="G362" s="150">
        <f t="shared" si="79"/>
        <v>7</v>
      </c>
      <c r="H362" s="283">
        <f t="shared" si="77"/>
        <v>7.6059510552534197</v>
      </c>
      <c r="I362" s="283">
        <f t="shared" si="77"/>
        <v>7</v>
      </c>
      <c r="J362" s="283">
        <f t="shared" si="77"/>
        <v>7.6059510552534197</v>
      </c>
      <c r="K362" s="283">
        <f t="shared" si="77"/>
        <v>7.7844645405527366</v>
      </c>
      <c r="L362" s="283">
        <f t="shared" si="77"/>
        <v>7</v>
      </c>
      <c r="M362" s="283">
        <f t="shared" si="77"/>
        <v>7</v>
      </c>
      <c r="N362" s="283">
        <f t="shared" si="77"/>
        <v>7.6059510552534197</v>
      </c>
      <c r="O362" s="283">
        <f t="shared" si="77"/>
        <v>7</v>
      </c>
      <c r="P362" s="313">
        <f t="shared" si="78"/>
        <v>7.4478372874741154</v>
      </c>
      <c r="Q362" s="181"/>
      <c r="R362" s="312"/>
      <c r="S362" s="312"/>
      <c r="T362" s="312"/>
      <c r="U362" s="312"/>
      <c r="V362" s="312"/>
      <c r="W362" s="312"/>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D362" s="11"/>
      <c r="BE362" s="11"/>
      <c r="BF362" s="11"/>
      <c r="BG362" s="11"/>
      <c r="BH362" s="11"/>
      <c r="BI362" s="11"/>
      <c r="BJ362" s="11"/>
      <c r="BK362" s="11"/>
      <c r="BL362" s="11"/>
      <c r="BM362" s="11"/>
      <c r="BN362" s="11"/>
      <c r="BO362" s="11"/>
      <c r="BP362" s="11"/>
      <c r="BQ362" s="11"/>
      <c r="BR362" s="11"/>
      <c r="BS362" s="11"/>
    </row>
    <row r="363" spans="1:71" ht="12.75" customHeight="1">
      <c r="A363" s="18"/>
      <c r="B363" s="18"/>
      <c r="C363" s="18"/>
      <c r="E363" s="133"/>
      <c r="F363" s="133"/>
      <c r="G363" s="150">
        <f t="shared" si="79"/>
        <v>8</v>
      </c>
      <c r="H363" s="283">
        <f t="shared" si="77"/>
        <v>9.1821420831007945</v>
      </c>
      <c r="I363" s="283">
        <f t="shared" si="77"/>
        <v>9.1465476135110357</v>
      </c>
      <c r="J363" s="283">
        <f t="shared" si="77"/>
        <v>9.0280786712108245</v>
      </c>
      <c r="K363" s="283">
        <f t="shared" si="77"/>
        <v>8.6280786712108242</v>
      </c>
      <c r="L363" s="283">
        <f t="shared" si="77"/>
        <v>8.6280786712108242</v>
      </c>
      <c r="M363" s="283">
        <f t="shared" si="77"/>
        <v>9.4132142801777015</v>
      </c>
      <c r="N363" s="283">
        <f t="shared" si="77"/>
        <v>8.8370648838823289</v>
      </c>
      <c r="O363" s="283">
        <f t="shared" si="77"/>
        <v>8.8488087497674606</v>
      </c>
      <c r="P363" s="313">
        <f t="shared" si="78"/>
        <v>9.0203015171801741</v>
      </c>
      <c r="Q363" s="181"/>
      <c r="R363" s="312"/>
      <c r="S363" s="312"/>
      <c r="T363" s="312"/>
      <c r="U363" s="312"/>
      <c r="V363" s="312"/>
      <c r="W363" s="312"/>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D363" s="11"/>
      <c r="BE363" s="11"/>
      <c r="BF363" s="11"/>
      <c r="BG363" s="11"/>
      <c r="BH363" s="11"/>
      <c r="BI363" s="11"/>
      <c r="BJ363" s="11"/>
      <c r="BK363" s="11"/>
      <c r="BL363" s="11"/>
      <c r="BM363" s="11"/>
      <c r="BN363" s="11"/>
      <c r="BO363" s="11"/>
      <c r="BP363" s="11"/>
      <c r="BQ363" s="11"/>
      <c r="BR363" s="11"/>
      <c r="BS363" s="11"/>
    </row>
    <row r="364" spans="1:71" ht="12.75" customHeight="1">
      <c r="A364" s="18"/>
      <c r="B364" s="18"/>
      <c r="C364" s="18"/>
      <c r="E364" s="133"/>
      <c r="F364" s="133"/>
      <c r="G364" s="150">
        <f t="shared" si="79"/>
        <v>9</v>
      </c>
      <c r="H364" s="283">
        <f t="shared" si="77"/>
        <v>11.129822128134702</v>
      </c>
      <c r="I364" s="283">
        <f t="shared" si="77"/>
        <v>9.5121135982464349</v>
      </c>
      <c r="J364" s="283">
        <f t="shared" si="77"/>
        <v>10.566066854093</v>
      </c>
      <c r="K364" s="283">
        <f t="shared" si="77"/>
        <v>9.9817160335481443</v>
      </c>
      <c r="L364" s="283">
        <f t="shared" si="77"/>
        <v>10.024227196492873</v>
      </c>
      <c r="M364" s="283">
        <f t="shared" si="77"/>
        <v>10.319696205240914</v>
      </c>
      <c r="N364" s="283">
        <f t="shared" si="77"/>
        <v>10.683332568877278</v>
      </c>
      <c r="O364" s="283">
        <f t="shared" si="77"/>
        <v>9.6614714602665543</v>
      </c>
      <c r="P364" s="313">
        <f t="shared" si="78"/>
        <v>10.360204989277449</v>
      </c>
      <c r="Q364" s="181"/>
      <c r="R364" s="312"/>
      <c r="S364" s="312"/>
      <c r="T364" s="312"/>
      <c r="U364" s="312"/>
      <c r="V364" s="312"/>
      <c r="W364" s="312"/>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D364" s="11"/>
      <c r="BE364" s="11"/>
      <c r="BF364" s="11"/>
      <c r="BG364" s="11"/>
      <c r="BH364" s="11"/>
      <c r="BI364" s="11"/>
      <c r="BJ364" s="11"/>
      <c r="BK364" s="11"/>
      <c r="BL364" s="11"/>
      <c r="BM364" s="11"/>
      <c r="BN364" s="11"/>
      <c r="BO364" s="11"/>
      <c r="BP364" s="11"/>
      <c r="BQ364" s="11"/>
      <c r="BR364" s="11"/>
      <c r="BS364" s="11"/>
    </row>
    <row r="365" spans="1:71" ht="12.75" customHeight="1">
      <c r="A365" s="18"/>
      <c r="B365" s="18"/>
      <c r="C365" s="18"/>
      <c r="E365" s="133"/>
      <c r="F365" s="133"/>
      <c r="G365" s="150">
        <f t="shared" si="79"/>
        <v>10</v>
      </c>
      <c r="H365" s="283">
        <f t="shared" si="77"/>
        <v>10</v>
      </c>
      <c r="I365" s="283">
        <f t="shared" si="77"/>
        <v>10.672211972084828</v>
      </c>
      <c r="J365" s="283">
        <f t="shared" si="77"/>
        <v>10</v>
      </c>
      <c r="K365" s="283">
        <f t="shared" si="77"/>
        <v>10.672211972084828</v>
      </c>
      <c r="L365" s="283">
        <f t="shared" si="77"/>
        <v>12.173320053068151</v>
      </c>
      <c r="M365" s="283">
        <f t="shared" si="77"/>
        <v>10</v>
      </c>
      <c r="N365" s="283">
        <f t="shared" si="77"/>
        <v>12.299659828522119</v>
      </c>
      <c r="O365" s="283">
        <f t="shared" si="77"/>
        <v>10.595445115010332</v>
      </c>
      <c r="P365" s="313">
        <f t="shared" si="78"/>
        <v>11.397875220157651</v>
      </c>
      <c r="Q365" s="181"/>
      <c r="R365" s="312"/>
      <c r="S365" s="312"/>
      <c r="T365" s="312"/>
      <c r="U365" s="312"/>
      <c r="V365" s="312"/>
      <c r="W365" s="312"/>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D365" s="11"/>
      <c r="BE365" s="11"/>
      <c r="BF365" s="11"/>
      <c r="BG365" s="11"/>
      <c r="BH365" s="11"/>
      <c r="BI365" s="11"/>
      <c r="BJ365" s="11"/>
      <c r="BK365" s="11"/>
      <c r="BL365" s="11"/>
      <c r="BM365" s="11"/>
      <c r="BN365" s="11"/>
      <c r="BO365" s="11"/>
      <c r="BP365" s="11"/>
      <c r="BQ365" s="11"/>
      <c r="BR365" s="11"/>
      <c r="BS365" s="11"/>
    </row>
    <row r="366" spans="1:71" ht="12.75" customHeight="1">
      <c r="A366" s="18"/>
      <c r="B366" s="18"/>
      <c r="C366" s="18"/>
      <c r="E366" s="133"/>
      <c r="F366" s="133"/>
      <c r="G366" s="150">
        <f t="shared" si="79"/>
        <v>11</v>
      </c>
      <c r="H366" s="283">
        <f t="shared" si="77"/>
        <v>12.094427190999916</v>
      </c>
      <c r="I366" s="283">
        <f t="shared" si="77"/>
        <v>11.613071803161311</v>
      </c>
      <c r="J366" s="283">
        <f t="shared" si="77"/>
        <v>12.632993161855453</v>
      </c>
      <c r="K366" s="283">
        <f t="shared" si="77"/>
        <v>12.18809374813697</v>
      </c>
      <c r="L366" s="283">
        <f t="shared" si="77"/>
        <v>12.523228717325637</v>
      </c>
      <c r="M366" s="283">
        <f t="shared" si="77"/>
        <v>13.223123952594511</v>
      </c>
      <c r="N366" s="283">
        <f t="shared" si="77"/>
        <v>13.833227979395343</v>
      </c>
      <c r="O366" s="283">
        <f t="shared" si="77"/>
        <v>12.57282872803297</v>
      </c>
      <c r="P366" s="313">
        <f t="shared" si="78"/>
        <v>12.734541239558384</v>
      </c>
      <c r="Q366" s="181"/>
      <c r="R366" s="312"/>
      <c r="S366" s="312"/>
      <c r="T366" s="312"/>
      <c r="U366" s="312"/>
      <c r="V366" s="312"/>
      <c r="W366" s="312"/>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D366" s="11"/>
      <c r="BE366" s="11"/>
      <c r="BF366" s="11"/>
      <c r="BG366" s="11"/>
      <c r="BH366" s="11"/>
      <c r="BI366" s="11"/>
      <c r="BJ366" s="11"/>
      <c r="BK366" s="11"/>
      <c r="BL366" s="11"/>
      <c r="BM366" s="11"/>
      <c r="BN366" s="11"/>
      <c r="BO366" s="11"/>
      <c r="BP366" s="11"/>
      <c r="BQ366" s="11"/>
      <c r="BR366" s="11"/>
      <c r="BS366" s="11"/>
    </row>
    <row r="367" spans="1:71" ht="12.75" customHeight="1">
      <c r="A367" s="18"/>
      <c r="B367" s="18"/>
      <c r="C367" s="18"/>
      <c r="E367" s="133"/>
      <c r="F367" s="133"/>
      <c r="G367" s="150">
        <f t="shared" si="79"/>
        <v>12</v>
      </c>
      <c r="H367" s="283" t="str">
        <f t="shared" si="77"/>
        <v>-</v>
      </c>
      <c r="I367" s="283" t="str">
        <f t="shared" si="77"/>
        <v>-</v>
      </c>
      <c r="J367" s="283" t="str">
        <f t="shared" si="77"/>
        <v>-</v>
      </c>
      <c r="K367" s="283" t="str">
        <f t="shared" si="77"/>
        <v>-</v>
      </c>
      <c r="L367" s="283" t="str">
        <f t="shared" si="77"/>
        <v>-</v>
      </c>
      <c r="M367" s="283" t="str">
        <f t="shared" si="77"/>
        <v>-</v>
      </c>
      <c r="N367" s="283" t="str">
        <f t="shared" si="77"/>
        <v>-</v>
      </c>
      <c r="O367" s="283" t="str">
        <f t="shared" si="77"/>
        <v>-</v>
      </c>
      <c r="P367" s="313">
        <f t="shared" si="78"/>
        <v>13.376983252919207</v>
      </c>
      <c r="Q367" s="181"/>
      <c r="R367" s="312"/>
      <c r="S367" s="312"/>
      <c r="T367" s="312"/>
      <c r="U367" s="312"/>
      <c r="V367" s="312"/>
      <c r="W367" s="312"/>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D367" s="11"/>
      <c r="BE367" s="11"/>
      <c r="BF367" s="11"/>
      <c r="BG367" s="11"/>
      <c r="BH367" s="11"/>
      <c r="BI367" s="11"/>
      <c r="BJ367" s="11"/>
      <c r="BK367" s="11"/>
      <c r="BL367" s="11"/>
      <c r="BM367" s="11"/>
      <c r="BN367" s="11"/>
      <c r="BO367" s="11"/>
      <c r="BP367" s="11"/>
      <c r="BQ367" s="11"/>
      <c r="BR367" s="11"/>
      <c r="BS367" s="11"/>
    </row>
    <row r="368" spans="1:71" ht="12.75" customHeight="1">
      <c r="A368" s="18"/>
      <c r="B368" s="18"/>
      <c r="C368" s="18"/>
      <c r="E368" s="133"/>
      <c r="F368" s="133"/>
      <c r="G368" s="150">
        <f t="shared" si="79"/>
        <v>13</v>
      </c>
      <c r="H368" s="283" t="str">
        <f t="shared" si="77"/>
        <v>-</v>
      </c>
      <c r="I368" s="283" t="str">
        <f t="shared" si="77"/>
        <v>-</v>
      </c>
      <c r="J368" s="283" t="str">
        <f t="shared" si="77"/>
        <v>-</v>
      </c>
      <c r="K368" s="283" t="str">
        <f t="shared" si="77"/>
        <v>-</v>
      </c>
      <c r="L368" s="283" t="str">
        <f t="shared" si="77"/>
        <v>-</v>
      </c>
      <c r="M368" s="283" t="str">
        <f t="shared" si="77"/>
        <v>-</v>
      </c>
      <c r="N368" s="283" t="str">
        <f t="shared" si="77"/>
        <v>-</v>
      </c>
      <c r="O368" s="283" t="str">
        <f t="shared" si="77"/>
        <v>-</v>
      </c>
      <c r="P368" s="313" t="str">
        <f t="shared" si="78"/>
        <v>-</v>
      </c>
      <c r="Q368" s="181"/>
      <c r="R368" s="312"/>
      <c r="S368" s="312"/>
      <c r="T368" s="312"/>
      <c r="U368" s="312"/>
      <c r="V368" s="312"/>
      <c r="W368" s="312"/>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D368" s="11"/>
      <c r="BE368" s="11"/>
      <c r="BF368" s="11"/>
      <c r="BG368" s="11"/>
      <c r="BH368" s="11"/>
      <c r="BI368" s="11"/>
      <c r="BJ368" s="11"/>
      <c r="BK368" s="11"/>
      <c r="BL368" s="11"/>
      <c r="BM368" s="11"/>
      <c r="BN368" s="11"/>
      <c r="BO368" s="11"/>
      <c r="BP368" s="11"/>
      <c r="BQ368" s="11"/>
      <c r="BR368" s="11"/>
      <c r="BS368" s="11"/>
    </row>
    <row r="369" spans="1:71" ht="12.75" customHeight="1">
      <c r="A369" s="18"/>
      <c r="B369" s="18"/>
      <c r="C369" s="18"/>
      <c r="E369" s="133"/>
      <c r="F369" s="133"/>
      <c r="G369" s="150">
        <f t="shared" si="79"/>
        <v>14</v>
      </c>
      <c r="H369" s="283" t="str">
        <f t="shared" ref="H369:O369" si="80">IF(H137="-","-",IF( H137&gt;1,H346+H325,"-"))</f>
        <v>-</v>
      </c>
      <c r="I369" s="283" t="str">
        <f t="shared" si="80"/>
        <v>-</v>
      </c>
      <c r="J369" s="283" t="str">
        <f t="shared" si="80"/>
        <v>-</v>
      </c>
      <c r="K369" s="283" t="str">
        <f t="shared" si="80"/>
        <v>-</v>
      </c>
      <c r="L369" s="283" t="str">
        <f t="shared" si="80"/>
        <v>-</v>
      </c>
      <c r="M369" s="283" t="str">
        <f t="shared" si="80"/>
        <v>-</v>
      </c>
      <c r="N369" s="283" t="str">
        <f t="shared" si="80"/>
        <v>-</v>
      </c>
      <c r="O369" s="283" t="str">
        <f t="shared" si="80"/>
        <v>-</v>
      </c>
      <c r="P369" s="313">
        <f t="shared" si="78"/>
        <v>14.675820099772551</v>
      </c>
      <c r="Q369" s="181"/>
      <c r="R369" s="312"/>
      <c r="S369" s="312"/>
      <c r="T369" s="312"/>
      <c r="U369" s="312"/>
      <c r="V369" s="312"/>
      <c r="W369" s="312"/>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D369" s="11"/>
      <c r="BE369" s="11"/>
      <c r="BF369" s="11"/>
      <c r="BG369" s="11"/>
      <c r="BH369" s="11"/>
      <c r="BI369" s="11"/>
      <c r="BJ369" s="11"/>
      <c r="BK369" s="11"/>
      <c r="BL369" s="11"/>
      <c r="BM369" s="11"/>
      <c r="BN369" s="11"/>
      <c r="BO369" s="11"/>
      <c r="BP369" s="11"/>
      <c r="BQ369" s="11"/>
      <c r="BR369" s="11"/>
      <c r="BS369" s="11"/>
    </row>
    <row r="370" spans="1:71" ht="12.75" customHeight="1">
      <c r="A370" s="18"/>
      <c r="B370" s="18"/>
      <c r="C370" s="18"/>
      <c r="E370" s="133"/>
      <c r="F370" s="133"/>
      <c r="G370" s="150">
        <f t="shared" si="79"/>
        <v>15</v>
      </c>
      <c r="H370" s="283" t="str">
        <f t="shared" ref="H370:O370" si="81">IF(H138="-","-",IF( H138&gt;1,H347+H326,"-"))</f>
        <v>-</v>
      </c>
      <c r="I370" s="283" t="str">
        <f t="shared" si="81"/>
        <v>-</v>
      </c>
      <c r="J370" s="283" t="str">
        <f t="shared" si="81"/>
        <v>-</v>
      </c>
      <c r="K370" s="283" t="str">
        <f t="shared" si="81"/>
        <v>-</v>
      </c>
      <c r="L370" s="283" t="str">
        <f t="shared" si="81"/>
        <v>-</v>
      </c>
      <c r="M370" s="283" t="str">
        <f t="shared" si="81"/>
        <v>-</v>
      </c>
      <c r="N370" s="283" t="str">
        <f t="shared" si="81"/>
        <v>-</v>
      </c>
      <c r="O370" s="283" t="str">
        <f t="shared" si="81"/>
        <v>-</v>
      </c>
      <c r="P370" s="313" t="str">
        <f t="shared" si="78"/>
        <v>-</v>
      </c>
      <c r="Q370" s="181"/>
      <c r="R370" s="312"/>
      <c r="S370" s="312"/>
      <c r="T370" s="312"/>
      <c r="U370" s="312"/>
      <c r="V370" s="312"/>
      <c r="W370" s="312"/>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D370" s="11"/>
      <c r="BE370" s="11"/>
      <c r="BF370" s="11"/>
      <c r="BG370" s="11"/>
      <c r="BH370" s="11"/>
      <c r="BI370" s="11"/>
      <c r="BJ370" s="11"/>
      <c r="BK370" s="11"/>
      <c r="BL370" s="11"/>
      <c r="BM370" s="11"/>
      <c r="BN370" s="11"/>
      <c r="BO370" s="11"/>
      <c r="BP370" s="11"/>
      <c r="BQ370" s="11"/>
      <c r="BR370" s="11"/>
      <c r="BS370" s="11"/>
    </row>
    <row r="371" spans="1:71" ht="12.75" customHeight="1">
      <c r="A371" s="18"/>
      <c r="B371" s="18"/>
      <c r="C371" s="18"/>
      <c r="E371" s="133"/>
      <c r="F371" s="133"/>
      <c r="G371" s="150">
        <f t="shared" si="79"/>
        <v>16</v>
      </c>
      <c r="H371" s="283" t="str">
        <f t="shared" ref="H371:O371" si="82">IF(H139="-","-",IF( H139&gt;1,H348+H327,"-"))</f>
        <v>-</v>
      </c>
      <c r="I371" s="283" t="str">
        <f t="shared" si="82"/>
        <v>-</v>
      </c>
      <c r="J371" s="283" t="str">
        <f t="shared" si="82"/>
        <v>-</v>
      </c>
      <c r="K371" s="283" t="str">
        <f t="shared" si="82"/>
        <v>-</v>
      </c>
      <c r="L371" s="283" t="str">
        <f t="shared" si="82"/>
        <v>-</v>
      </c>
      <c r="M371" s="283" t="str">
        <f t="shared" si="82"/>
        <v>-</v>
      </c>
      <c r="N371" s="283" t="str">
        <f t="shared" si="82"/>
        <v>-</v>
      </c>
      <c r="O371" s="283" t="str">
        <f t="shared" si="82"/>
        <v>-</v>
      </c>
      <c r="P371" s="313" t="str">
        <f t="shared" si="78"/>
        <v>-</v>
      </c>
      <c r="Q371" s="181"/>
      <c r="R371" s="312"/>
      <c r="S371" s="312"/>
      <c r="T371" s="312"/>
      <c r="U371" s="312"/>
      <c r="V371" s="312"/>
      <c r="W371" s="312"/>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D371" s="11"/>
      <c r="BE371" s="11"/>
      <c r="BF371" s="11"/>
      <c r="BG371" s="11"/>
      <c r="BH371" s="11"/>
      <c r="BI371" s="11"/>
      <c r="BJ371" s="11"/>
      <c r="BK371" s="11"/>
      <c r="BL371" s="11"/>
      <c r="BM371" s="11"/>
      <c r="BN371" s="11"/>
      <c r="BO371" s="11"/>
      <c r="BP371" s="11"/>
      <c r="BQ371" s="11"/>
      <c r="BR371" s="11"/>
      <c r="BS371" s="11"/>
    </row>
    <row r="372" spans="1:71" ht="12.75" customHeight="1">
      <c r="A372" s="18"/>
      <c r="B372" s="18"/>
      <c r="C372" s="18"/>
      <c r="E372" s="289"/>
      <c r="F372" s="289"/>
      <c r="G372" s="290"/>
      <c r="H372" s="292"/>
      <c r="I372" s="292"/>
      <c r="J372" s="292"/>
      <c r="K372" s="292"/>
      <c r="L372" s="292"/>
      <c r="M372" s="292"/>
      <c r="N372" s="292"/>
      <c r="O372" s="292"/>
      <c r="P372" s="292"/>
      <c r="Q372" s="7"/>
      <c r="R372" s="312"/>
      <c r="S372" s="312"/>
      <c r="T372" s="312"/>
      <c r="U372" s="312"/>
      <c r="V372" s="312"/>
      <c r="W372" s="312"/>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D372" s="11"/>
      <c r="BE372" s="11"/>
      <c r="BF372" s="11"/>
      <c r="BG372" s="11"/>
      <c r="BH372" s="11"/>
      <c r="BI372" s="11"/>
      <c r="BJ372" s="11"/>
      <c r="BK372" s="11"/>
      <c r="BL372" s="11"/>
      <c r="BM372" s="11"/>
      <c r="BN372" s="11"/>
      <c r="BO372" s="11"/>
      <c r="BP372" s="11"/>
      <c r="BQ372" s="11"/>
      <c r="BR372" s="11"/>
      <c r="BS372" s="11"/>
    </row>
    <row r="373" spans="1:71" ht="12.75" customHeight="1">
      <c r="A373" s="18"/>
      <c r="B373" s="18"/>
      <c r="C373" s="18"/>
      <c r="E373" s="289"/>
      <c r="F373" s="289"/>
      <c r="G373" s="166"/>
      <c r="H373" s="296"/>
      <c r="I373" s="296"/>
      <c r="J373" s="296"/>
      <c r="K373" s="296"/>
      <c r="L373" s="296"/>
      <c r="M373" s="296"/>
      <c r="N373" s="296"/>
      <c r="O373" s="296"/>
      <c r="P373" s="315"/>
      <c r="Q373" s="7"/>
      <c r="R373" s="312"/>
      <c r="S373" s="312"/>
      <c r="T373" s="312"/>
      <c r="U373" s="312"/>
      <c r="V373" s="312"/>
      <c r="W373" s="312"/>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D373" s="11"/>
      <c r="BE373" s="11"/>
      <c r="BF373" s="11"/>
      <c r="BG373" s="11"/>
      <c r="BH373" s="11"/>
      <c r="BI373" s="11"/>
      <c r="BJ373" s="11"/>
      <c r="BK373" s="11"/>
      <c r="BL373" s="11"/>
      <c r="BM373" s="11"/>
      <c r="BN373" s="11"/>
      <c r="BO373" s="11"/>
      <c r="BP373" s="11"/>
      <c r="BQ373" s="11"/>
      <c r="BR373" s="11"/>
      <c r="BS373" s="11"/>
    </row>
    <row r="374" spans="1:71" ht="18" customHeight="1">
      <c r="A374" s="18"/>
      <c r="B374" s="18"/>
      <c r="C374" s="18"/>
      <c r="E374" s="117"/>
      <c r="F374" s="117"/>
      <c r="G374" s="118" t="s">
        <v>64</v>
      </c>
      <c r="H374" s="119"/>
      <c r="I374" s="119"/>
      <c r="J374" s="119"/>
      <c r="K374" s="119"/>
      <c r="L374" s="119"/>
      <c r="M374" s="119"/>
      <c r="N374" s="119"/>
      <c r="O374" s="119"/>
      <c r="P374" s="310"/>
      <c r="Q374" s="7"/>
      <c r="R374" s="138"/>
      <c r="S374" s="138"/>
      <c r="T374" s="138"/>
      <c r="U374" s="138"/>
      <c r="V374" s="138"/>
      <c r="W374" s="13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D374" s="11"/>
      <c r="BE374" s="11"/>
      <c r="BF374" s="11"/>
      <c r="BG374" s="11"/>
      <c r="BH374" s="11"/>
      <c r="BI374" s="11"/>
      <c r="BJ374" s="11"/>
      <c r="BK374" s="11"/>
      <c r="BL374" s="11"/>
      <c r="BM374" s="11"/>
      <c r="BN374" s="11"/>
      <c r="BO374" s="11"/>
      <c r="BP374" s="11"/>
      <c r="BQ374" s="11"/>
      <c r="BR374" s="11"/>
      <c r="BS374" s="11"/>
    </row>
    <row r="375" spans="1:71" ht="24.75" customHeight="1">
      <c r="A375" s="18"/>
      <c r="B375" s="18"/>
      <c r="C375" s="18"/>
      <c r="E375" s="124"/>
      <c r="F375" s="124"/>
      <c r="G375" s="125" t="str">
        <f>P3</f>
        <v>MODAL</v>
      </c>
      <c r="H375" s="454" t="str">
        <f t="shared" ref="H375:O376" si="83">H3</f>
        <v>Harald</v>
      </c>
      <c r="I375" s="454" t="str">
        <f t="shared" si="83"/>
        <v>Lisbet</v>
      </c>
      <c r="J375" s="454" t="str">
        <f t="shared" si="83"/>
        <v>Stian</v>
      </c>
      <c r="K375" s="454" t="str">
        <f t="shared" si="83"/>
        <v>Janicke</v>
      </c>
      <c r="L375" s="454" t="str">
        <f t="shared" si="83"/>
        <v>Merete</v>
      </c>
      <c r="M375" s="454" t="str">
        <f t="shared" si="83"/>
        <v>Silje</v>
      </c>
      <c r="N375" s="454" t="str">
        <f t="shared" si="83"/>
        <v>Trine</v>
      </c>
      <c r="O375" s="454" t="str">
        <f t="shared" si="83"/>
        <v>Else</v>
      </c>
      <c r="P375" s="127"/>
      <c r="Q375" s="181"/>
      <c r="R375" s="138"/>
      <c r="S375" s="138"/>
      <c r="T375" s="138"/>
      <c r="U375" s="138"/>
      <c r="V375" s="138"/>
      <c r="W375" s="13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D375" s="11"/>
      <c r="BE375" s="11"/>
      <c r="BF375" s="11"/>
      <c r="BG375" s="11"/>
      <c r="BH375" s="11"/>
      <c r="BI375" s="11"/>
      <c r="BJ375" s="11"/>
      <c r="BK375" s="11"/>
      <c r="BL375" s="11"/>
      <c r="BM375" s="11"/>
      <c r="BN375" s="11"/>
      <c r="BO375" s="11"/>
      <c r="BP375" s="11"/>
      <c r="BQ375" s="11"/>
      <c r="BR375" s="11"/>
      <c r="BS375" s="11"/>
    </row>
    <row r="376" spans="1:71" ht="12.75" customHeight="1">
      <c r="A376" s="18"/>
      <c r="B376" s="18"/>
      <c r="C376" s="18"/>
      <c r="E376" s="124"/>
      <c r="F376" s="124"/>
      <c r="G376" s="130" t="str">
        <f>P4</f>
        <v>(R1-R5)</v>
      </c>
      <c r="H376" s="74">
        <f t="shared" si="83"/>
        <v>1</v>
      </c>
      <c r="I376" s="74">
        <f t="shared" si="83"/>
        <v>2</v>
      </c>
      <c r="J376" s="74">
        <f t="shared" si="83"/>
        <v>3</v>
      </c>
      <c r="K376" s="74">
        <f t="shared" si="83"/>
        <v>4</v>
      </c>
      <c r="L376" s="74">
        <f t="shared" si="83"/>
        <v>5</v>
      </c>
      <c r="M376" s="74">
        <f t="shared" si="83"/>
        <v>6</v>
      </c>
      <c r="N376" s="74">
        <f t="shared" si="83"/>
        <v>7</v>
      </c>
      <c r="O376" s="74">
        <f t="shared" si="83"/>
        <v>8</v>
      </c>
      <c r="P376" s="131" t="s">
        <v>38</v>
      </c>
      <c r="Q376" s="181"/>
      <c r="R376" s="138"/>
      <c r="S376" s="138"/>
      <c r="T376" s="138"/>
      <c r="U376" s="138"/>
      <c r="V376" s="138"/>
      <c r="W376" s="13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D376" s="11"/>
      <c r="BE376" s="11"/>
      <c r="BF376" s="11"/>
      <c r="BG376" s="11"/>
      <c r="BH376" s="11"/>
      <c r="BI376" s="11"/>
      <c r="BJ376" s="11"/>
      <c r="BK376" s="11"/>
      <c r="BL376" s="11"/>
      <c r="BM376" s="11"/>
      <c r="BN376" s="11"/>
      <c r="BO376" s="11"/>
      <c r="BP376" s="11"/>
      <c r="BQ376" s="11"/>
      <c r="BR376" s="11"/>
      <c r="BS376" s="11"/>
    </row>
    <row r="377" spans="1:71" ht="12.75" customHeight="1">
      <c r="A377" s="18"/>
      <c r="B377" s="18"/>
      <c r="C377" s="18"/>
      <c r="E377" s="133"/>
      <c r="F377" s="133"/>
      <c r="G377" s="147">
        <v>0</v>
      </c>
      <c r="H377" s="280" t="str">
        <f t="shared" ref="H377:O390" si="84">IF(H123="-","-",IF( H123&gt;1,H332-H311,"-"))</f>
        <v>-</v>
      </c>
      <c r="I377" s="280" t="str">
        <f t="shared" si="84"/>
        <v>-</v>
      </c>
      <c r="J377" s="280" t="str">
        <f t="shared" si="84"/>
        <v>-</v>
      </c>
      <c r="K377" s="280" t="str">
        <f t="shared" si="84"/>
        <v>-</v>
      </c>
      <c r="L377" s="280" t="str">
        <f t="shared" si="84"/>
        <v>-</v>
      </c>
      <c r="M377" s="280" t="str">
        <f t="shared" si="84"/>
        <v>-</v>
      </c>
      <c r="N377" s="280" t="str">
        <f t="shared" si="84"/>
        <v>-</v>
      </c>
      <c r="O377" s="280" t="str">
        <f t="shared" si="84"/>
        <v>-</v>
      </c>
      <c r="P377" s="316" t="str">
        <f t="shared" ref="P377:P393" si="85">IF( H123="-","-",P332-P311)</f>
        <v>-</v>
      </c>
      <c r="Q377" s="181"/>
      <c r="R377" s="138"/>
      <c r="S377" s="138"/>
      <c r="T377" s="138"/>
      <c r="U377" s="138"/>
      <c r="V377" s="138"/>
      <c r="W377" s="13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D377" s="11"/>
      <c r="BE377" s="11"/>
      <c r="BF377" s="11"/>
      <c r="BG377" s="11"/>
      <c r="BH377" s="11"/>
      <c r="BI377" s="11"/>
      <c r="BJ377" s="11"/>
      <c r="BK377" s="11"/>
      <c r="BL377" s="11"/>
      <c r="BM377" s="11"/>
      <c r="BN377" s="11"/>
      <c r="BO377" s="11"/>
      <c r="BP377" s="11"/>
      <c r="BQ377" s="11"/>
      <c r="BR377" s="11"/>
      <c r="BS377" s="11"/>
    </row>
    <row r="378" spans="1:71" ht="12.75" customHeight="1">
      <c r="A378" s="18"/>
      <c r="B378" s="18"/>
      <c r="C378" s="18"/>
      <c r="E378" s="133"/>
      <c r="F378" s="133"/>
      <c r="G378" s="150">
        <f t="shared" ref="G378:G393" si="86">G377+1</f>
        <v>1</v>
      </c>
      <c r="H378" s="283" t="str">
        <f t="shared" si="84"/>
        <v>-</v>
      </c>
      <c r="I378" s="283" t="str">
        <f t="shared" si="84"/>
        <v>-</v>
      </c>
      <c r="J378" s="283" t="str">
        <f t="shared" si="84"/>
        <v>-</v>
      </c>
      <c r="K378" s="283" t="str">
        <f t="shared" si="84"/>
        <v>-</v>
      </c>
      <c r="L378" s="283" t="str">
        <f t="shared" si="84"/>
        <v>-</v>
      </c>
      <c r="M378" s="283" t="str">
        <f t="shared" si="84"/>
        <v>-</v>
      </c>
      <c r="N378" s="283" t="str">
        <f t="shared" si="84"/>
        <v>-</v>
      </c>
      <c r="O378" s="283" t="str">
        <f t="shared" si="84"/>
        <v>-</v>
      </c>
      <c r="P378" s="317" t="str">
        <f t="shared" si="85"/>
        <v>-</v>
      </c>
      <c r="Q378" s="181"/>
      <c r="R378" s="138"/>
      <c r="S378" s="138"/>
      <c r="T378" s="138"/>
      <c r="U378" s="138"/>
      <c r="V378" s="138"/>
      <c r="W378" s="13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D378" s="11"/>
      <c r="BE378" s="11"/>
      <c r="BF378" s="11"/>
      <c r="BG378" s="11"/>
      <c r="BH378" s="11"/>
      <c r="BI378" s="11"/>
      <c r="BJ378" s="11"/>
      <c r="BK378" s="11"/>
      <c r="BL378" s="11"/>
      <c r="BM378" s="11"/>
      <c r="BN378" s="11"/>
      <c r="BO378" s="11"/>
      <c r="BP378" s="11"/>
      <c r="BQ378" s="11"/>
      <c r="BR378" s="11"/>
      <c r="BS378" s="11"/>
    </row>
    <row r="379" spans="1:71" ht="12.75" customHeight="1">
      <c r="A379" s="18"/>
      <c r="B379" s="18"/>
      <c r="C379" s="18"/>
      <c r="E379" s="133"/>
      <c r="F379" s="133"/>
      <c r="G379" s="150">
        <f t="shared" si="86"/>
        <v>2</v>
      </c>
      <c r="H379" s="283" t="str">
        <f t="shared" si="84"/>
        <v>-</v>
      </c>
      <c r="I379" s="283" t="str">
        <f t="shared" si="84"/>
        <v>-</v>
      </c>
      <c r="J379" s="283" t="str">
        <f t="shared" si="84"/>
        <v>-</v>
      </c>
      <c r="K379" s="283" t="str">
        <f t="shared" si="84"/>
        <v>-</v>
      </c>
      <c r="L379" s="283" t="str">
        <f t="shared" si="84"/>
        <v>-</v>
      </c>
      <c r="M379" s="283" t="str">
        <f t="shared" si="84"/>
        <v>-</v>
      </c>
      <c r="N379" s="283" t="str">
        <f t="shared" si="84"/>
        <v>-</v>
      </c>
      <c r="O379" s="283" t="str">
        <f t="shared" si="84"/>
        <v>-</v>
      </c>
      <c r="P379" s="317" t="str">
        <f t="shared" si="85"/>
        <v>-</v>
      </c>
      <c r="Q379" s="181"/>
      <c r="R379" s="138"/>
      <c r="S379" s="138"/>
      <c r="T379" s="138"/>
      <c r="U379" s="138"/>
      <c r="V379" s="138"/>
      <c r="W379" s="13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D379" s="11"/>
      <c r="BE379" s="11"/>
      <c r="BF379" s="11"/>
      <c r="BG379" s="11"/>
      <c r="BH379" s="11"/>
      <c r="BI379" s="11"/>
      <c r="BJ379" s="11"/>
      <c r="BK379" s="11"/>
      <c r="BL379" s="11"/>
      <c r="BM379" s="11"/>
      <c r="BN379" s="11"/>
      <c r="BO379" s="11"/>
      <c r="BP379" s="11"/>
      <c r="BQ379" s="11"/>
      <c r="BR379" s="11"/>
      <c r="BS379" s="11"/>
    </row>
    <row r="380" spans="1:71" ht="12.75" customHeight="1">
      <c r="A380" s="18"/>
      <c r="B380" s="18"/>
      <c r="C380" s="18"/>
      <c r="E380" s="133"/>
      <c r="F380" s="133"/>
      <c r="G380" s="150">
        <f t="shared" si="86"/>
        <v>3</v>
      </c>
      <c r="H380" s="283">
        <f t="shared" si="84"/>
        <v>3</v>
      </c>
      <c r="I380" s="283">
        <f t="shared" si="84"/>
        <v>3</v>
      </c>
      <c r="J380" s="283">
        <f t="shared" si="84"/>
        <v>3</v>
      </c>
      <c r="K380" s="283">
        <f t="shared" si="84"/>
        <v>3</v>
      </c>
      <c r="L380" s="283">
        <f t="shared" si="84"/>
        <v>3</v>
      </c>
      <c r="M380" s="283">
        <f t="shared" si="84"/>
        <v>3</v>
      </c>
      <c r="N380" s="283">
        <f t="shared" si="84"/>
        <v>2.1786327949540842</v>
      </c>
      <c r="O380" s="283">
        <f t="shared" si="84"/>
        <v>2.1786327949540842</v>
      </c>
      <c r="P380" s="317">
        <f t="shared" si="85"/>
        <v>2.5186736307600537</v>
      </c>
      <c r="Q380" s="181"/>
      <c r="R380" s="138"/>
      <c r="S380" s="138"/>
      <c r="T380" s="138"/>
      <c r="U380" s="138"/>
      <c r="V380" s="138"/>
      <c r="W380" s="13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D380" s="11"/>
      <c r="BE380" s="11"/>
      <c r="BF380" s="11"/>
      <c r="BG380" s="11"/>
      <c r="BH380" s="11"/>
      <c r="BI380" s="11"/>
      <c r="BJ380" s="11"/>
      <c r="BK380" s="11"/>
      <c r="BL380" s="11"/>
      <c r="BM380" s="11"/>
      <c r="BN380" s="11"/>
      <c r="BO380" s="11"/>
      <c r="BP380" s="11"/>
      <c r="BQ380" s="11"/>
      <c r="BR380" s="11"/>
      <c r="BS380" s="11"/>
    </row>
    <row r="381" spans="1:71" ht="12.75" customHeight="1">
      <c r="A381" s="18"/>
      <c r="B381" s="18"/>
      <c r="C381" s="18"/>
      <c r="E381" s="133"/>
      <c r="F381" s="133"/>
      <c r="G381" s="150">
        <f t="shared" si="86"/>
        <v>4</v>
      </c>
      <c r="H381" s="283">
        <f t="shared" si="84"/>
        <v>4</v>
      </c>
      <c r="I381" s="283">
        <f t="shared" si="84"/>
        <v>4</v>
      </c>
      <c r="J381" s="283">
        <f t="shared" si="84"/>
        <v>4</v>
      </c>
      <c r="K381" s="283">
        <f t="shared" si="84"/>
        <v>3.1678932188134525</v>
      </c>
      <c r="L381" s="283">
        <f t="shared" si="84"/>
        <v>3.1678932188134525</v>
      </c>
      <c r="M381" s="283">
        <f t="shared" si="84"/>
        <v>4</v>
      </c>
      <c r="N381" s="283">
        <f t="shared" si="84"/>
        <v>4</v>
      </c>
      <c r="O381" s="283">
        <f t="shared" si="84"/>
        <v>4</v>
      </c>
      <c r="P381" s="317">
        <f t="shared" si="85"/>
        <v>3.6180138127938992</v>
      </c>
      <c r="Q381" s="181"/>
      <c r="R381" s="138"/>
      <c r="S381" s="138"/>
      <c r="T381" s="138"/>
      <c r="U381" s="138"/>
      <c r="V381" s="138"/>
      <c r="W381" s="13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D381" s="11"/>
      <c r="BE381" s="11"/>
      <c r="BF381" s="11"/>
      <c r="BG381" s="11"/>
      <c r="BH381" s="11"/>
      <c r="BI381" s="11"/>
      <c r="BJ381" s="11"/>
      <c r="BK381" s="11"/>
      <c r="BL381" s="11"/>
      <c r="BM381" s="11"/>
      <c r="BN381" s="11"/>
      <c r="BO381" s="11"/>
      <c r="BP381" s="11"/>
      <c r="BQ381" s="11"/>
      <c r="BR381" s="11"/>
      <c r="BS381" s="11"/>
    </row>
    <row r="382" spans="1:71" ht="12.75" customHeight="1">
      <c r="A382" s="18"/>
      <c r="B382" s="18"/>
      <c r="C382" s="18"/>
      <c r="E382" s="133"/>
      <c r="F382" s="133"/>
      <c r="G382" s="150">
        <f t="shared" si="86"/>
        <v>5</v>
      </c>
      <c r="H382" s="283">
        <f t="shared" si="84"/>
        <v>4.2222222222222223</v>
      </c>
      <c r="I382" s="283">
        <f t="shared" si="84"/>
        <v>5</v>
      </c>
      <c r="J382" s="283">
        <f t="shared" si="84"/>
        <v>4.2222222222222223</v>
      </c>
      <c r="K382" s="283">
        <f t="shared" si="84"/>
        <v>5</v>
      </c>
      <c r="L382" s="283">
        <f t="shared" si="84"/>
        <v>3.8958606740895809</v>
      </c>
      <c r="M382" s="283">
        <f t="shared" si="84"/>
        <v>4.2222222222222223</v>
      </c>
      <c r="N382" s="283">
        <f t="shared" si="84"/>
        <v>5</v>
      </c>
      <c r="O382" s="283">
        <f t="shared" si="84"/>
        <v>4.2222222222222223</v>
      </c>
      <c r="P382" s="317">
        <f t="shared" si="85"/>
        <v>4.3600167273604837</v>
      </c>
      <c r="Q382" s="181"/>
      <c r="R382" s="138"/>
      <c r="S382" s="138"/>
      <c r="T382" s="138"/>
      <c r="U382" s="138"/>
      <c r="V382" s="138"/>
      <c r="W382" s="13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D382" s="11"/>
      <c r="BE382" s="11"/>
      <c r="BF382" s="11"/>
      <c r="BG382" s="11"/>
      <c r="BH382" s="11"/>
      <c r="BI382" s="11"/>
      <c r="BJ382" s="11"/>
      <c r="BK382" s="11"/>
      <c r="BL382" s="11"/>
      <c r="BM382" s="11"/>
      <c r="BN382" s="11"/>
      <c r="BO382" s="11"/>
      <c r="BP382" s="11"/>
      <c r="BQ382" s="11"/>
      <c r="BR382" s="11"/>
      <c r="BS382" s="11"/>
    </row>
    <row r="383" spans="1:71" ht="12.75" customHeight="1">
      <c r="A383" s="18"/>
      <c r="B383" s="18"/>
      <c r="C383" s="18"/>
      <c r="E383" s="133"/>
      <c r="F383" s="133"/>
      <c r="G383" s="150">
        <f t="shared" si="86"/>
        <v>6</v>
      </c>
      <c r="H383" s="283">
        <f t="shared" si="84"/>
        <v>5.5500850428694699</v>
      </c>
      <c r="I383" s="283">
        <f t="shared" si="84"/>
        <v>5.5500850428694699</v>
      </c>
      <c r="J383" s="283">
        <f t="shared" si="84"/>
        <v>6</v>
      </c>
      <c r="K383" s="283">
        <f t="shared" si="84"/>
        <v>5.1001700857389407</v>
      </c>
      <c r="L383" s="283">
        <f t="shared" si="84"/>
        <v>5.3520069640933867</v>
      </c>
      <c r="M383" s="283">
        <f t="shared" si="84"/>
        <v>6</v>
      </c>
      <c r="N383" s="283">
        <f t="shared" si="84"/>
        <v>5.241051830976561</v>
      </c>
      <c r="O383" s="283">
        <f t="shared" si="84"/>
        <v>6</v>
      </c>
      <c r="P383" s="317">
        <f t="shared" si="85"/>
        <v>5.489177023160507</v>
      </c>
      <c r="Q383" s="181"/>
      <c r="R383" s="138"/>
      <c r="S383" s="138"/>
      <c r="T383" s="138"/>
      <c r="U383" s="138"/>
      <c r="V383" s="138"/>
      <c r="W383" s="13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D383" s="11"/>
      <c r="BE383" s="11"/>
      <c r="BF383" s="11"/>
      <c r="BG383" s="11"/>
      <c r="BH383" s="11"/>
      <c r="BI383" s="11"/>
      <c r="BJ383" s="11"/>
      <c r="BK383" s="11"/>
      <c r="BL383" s="11"/>
      <c r="BM383" s="11"/>
      <c r="BN383" s="11"/>
      <c r="BO383" s="11"/>
      <c r="BP383" s="11"/>
      <c r="BQ383" s="11"/>
      <c r="BR383" s="11"/>
      <c r="BS383" s="11"/>
    </row>
    <row r="384" spans="1:71" ht="12.75" customHeight="1">
      <c r="A384" s="18"/>
      <c r="B384" s="18"/>
      <c r="C384" s="18"/>
      <c r="E384" s="133"/>
      <c r="F384" s="133"/>
      <c r="G384" s="150">
        <f t="shared" si="86"/>
        <v>7</v>
      </c>
      <c r="H384" s="283">
        <f t="shared" si="84"/>
        <v>6.5369060876037226</v>
      </c>
      <c r="I384" s="283">
        <f t="shared" si="84"/>
        <v>7</v>
      </c>
      <c r="J384" s="283">
        <f t="shared" si="84"/>
        <v>6.5369060876037226</v>
      </c>
      <c r="K384" s="283">
        <f t="shared" si="84"/>
        <v>6.2155354594472634</v>
      </c>
      <c r="L384" s="283">
        <f t="shared" si="84"/>
        <v>7</v>
      </c>
      <c r="M384" s="283">
        <f t="shared" si="84"/>
        <v>7</v>
      </c>
      <c r="N384" s="283">
        <f t="shared" si="84"/>
        <v>6.5369060876037226</v>
      </c>
      <c r="O384" s="283">
        <f t="shared" si="84"/>
        <v>7</v>
      </c>
      <c r="P384" s="317">
        <f t="shared" si="85"/>
        <v>6.6057341410973134</v>
      </c>
      <c r="Q384" s="181"/>
      <c r="R384" s="138"/>
      <c r="S384" s="138"/>
      <c r="T384" s="138"/>
      <c r="U384" s="138"/>
      <c r="V384" s="138"/>
      <c r="W384" s="13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D384" s="11"/>
      <c r="BE384" s="11"/>
      <c r="BF384" s="11"/>
      <c r="BG384" s="11"/>
      <c r="BH384" s="11"/>
      <c r="BI384" s="11"/>
      <c r="BJ384" s="11"/>
      <c r="BK384" s="11"/>
      <c r="BL384" s="11"/>
      <c r="BM384" s="11"/>
      <c r="BN384" s="11"/>
      <c r="BO384" s="11"/>
      <c r="BP384" s="11"/>
      <c r="BQ384" s="11"/>
      <c r="BR384" s="11"/>
      <c r="BS384" s="11"/>
    </row>
    <row r="385" spans="1:71" ht="12.75" customHeight="1">
      <c r="A385" s="18"/>
      <c r="B385" s="18"/>
      <c r="C385" s="18"/>
      <c r="E385" s="133"/>
      <c r="F385" s="133"/>
      <c r="G385" s="150">
        <f t="shared" si="86"/>
        <v>8</v>
      </c>
      <c r="H385" s="283">
        <f t="shared" si="84"/>
        <v>7.3511912502325405</v>
      </c>
      <c r="I385" s="283">
        <f t="shared" si="84"/>
        <v>6.5867857198222977</v>
      </c>
      <c r="J385" s="283">
        <f t="shared" si="84"/>
        <v>7.3719213287891741</v>
      </c>
      <c r="K385" s="283">
        <f t="shared" si="84"/>
        <v>6.9719213287891746</v>
      </c>
      <c r="L385" s="283">
        <f t="shared" si="84"/>
        <v>6.9719213287891746</v>
      </c>
      <c r="M385" s="283">
        <f t="shared" si="84"/>
        <v>6.8534523864889643</v>
      </c>
      <c r="N385" s="283">
        <f t="shared" si="84"/>
        <v>7.4296017827843359</v>
      </c>
      <c r="O385" s="283">
        <f t="shared" si="84"/>
        <v>7.0178579168992066</v>
      </c>
      <c r="P385" s="317">
        <f t="shared" si="85"/>
        <v>7.0130318161531608</v>
      </c>
      <c r="Q385" s="181"/>
      <c r="R385" s="138"/>
      <c r="S385" s="138"/>
      <c r="T385" s="138"/>
      <c r="U385" s="138"/>
      <c r="V385" s="138"/>
      <c r="W385" s="13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D385" s="11"/>
      <c r="BE385" s="11"/>
      <c r="BF385" s="11"/>
      <c r="BG385" s="11"/>
      <c r="BH385" s="11"/>
      <c r="BI385" s="11"/>
      <c r="BJ385" s="11"/>
      <c r="BK385" s="11"/>
      <c r="BL385" s="11"/>
      <c r="BM385" s="11"/>
      <c r="BN385" s="11"/>
      <c r="BO385" s="11"/>
      <c r="BP385" s="11"/>
      <c r="BQ385" s="11"/>
      <c r="BR385" s="11"/>
      <c r="BS385" s="11"/>
    </row>
    <row r="386" spans="1:71" ht="12.75" customHeight="1">
      <c r="A386" s="18"/>
      <c r="B386" s="18"/>
      <c r="C386" s="18"/>
      <c r="E386" s="133"/>
      <c r="F386" s="133"/>
      <c r="G386" s="150">
        <f t="shared" si="86"/>
        <v>9</v>
      </c>
      <c r="H386" s="283">
        <f t="shared" si="84"/>
        <v>6.0701778718652983</v>
      </c>
      <c r="I386" s="283">
        <f t="shared" si="84"/>
        <v>8.3060682199353817</v>
      </c>
      <c r="J386" s="283">
        <f t="shared" si="84"/>
        <v>7.9793876913615467</v>
      </c>
      <c r="K386" s="283">
        <f t="shared" si="84"/>
        <v>6.7455566937245823</v>
      </c>
      <c r="L386" s="283">
        <f t="shared" si="84"/>
        <v>7.6121364398707634</v>
      </c>
      <c r="M386" s="283">
        <f t="shared" si="84"/>
        <v>7.3166674311227222</v>
      </c>
      <c r="N386" s="283">
        <f t="shared" si="84"/>
        <v>7.6803037947590855</v>
      </c>
      <c r="O386" s="283">
        <f t="shared" si="84"/>
        <v>7.7930739942788989</v>
      </c>
      <c r="P386" s="317">
        <f t="shared" si="85"/>
        <v>7.3179559302627792</v>
      </c>
      <c r="Q386" s="181"/>
      <c r="R386" s="138"/>
      <c r="S386" s="138"/>
      <c r="T386" s="138"/>
      <c r="U386" s="138"/>
      <c r="V386" s="138"/>
      <c r="W386" s="13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D386" s="11"/>
      <c r="BE386" s="11"/>
      <c r="BF386" s="11"/>
      <c r="BG386" s="11"/>
      <c r="BH386" s="11"/>
      <c r="BI386" s="11"/>
      <c r="BJ386" s="11"/>
      <c r="BK386" s="11"/>
      <c r="BL386" s="11"/>
      <c r="BM386" s="11"/>
      <c r="BN386" s="11"/>
      <c r="BO386" s="11"/>
      <c r="BP386" s="11"/>
      <c r="BQ386" s="11"/>
      <c r="BR386" s="11"/>
      <c r="BS386" s="11"/>
    </row>
    <row r="387" spans="1:71" ht="12.75" customHeight="1">
      <c r="A387" s="18"/>
      <c r="B387" s="18"/>
      <c r="C387" s="18"/>
      <c r="E387" s="133"/>
      <c r="F387" s="133"/>
      <c r="G387" s="150">
        <f t="shared" si="86"/>
        <v>10</v>
      </c>
      <c r="H387" s="283">
        <f t="shared" si="84"/>
        <v>10</v>
      </c>
      <c r="I387" s="283">
        <f t="shared" si="84"/>
        <v>7.6611213612485045</v>
      </c>
      <c r="J387" s="283">
        <f t="shared" si="84"/>
        <v>10</v>
      </c>
      <c r="K387" s="283">
        <f t="shared" si="84"/>
        <v>7.6611213612485045</v>
      </c>
      <c r="L387" s="283">
        <f t="shared" si="84"/>
        <v>8.8266799469318489</v>
      </c>
      <c r="M387" s="283">
        <f t="shared" si="84"/>
        <v>10</v>
      </c>
      <c r="N387" s="283">
        <f t="shared" si="84"/>
        <v>9.0336735048112136</v>
      </c>
      <c r="O387" s="283">
        <f t="shared" si="84"/>
        <v>8.4045548849896683</v>
      </c>
      <c r="P387" s="317">
        <f t="shared" si="85"/>
        <v>8.3521247798423488</v>
      </c>
      <c r="Q387" s="181"/>
      <c r="R387" s="138"/>
      <c r="S387" s="138"/>
      <c r="T387" s="138"/>
      <c r="U387" s="138"/>
      <c r="V387" s="138"/>
      <c r="W387" s="13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D387" s="11"/>
      <c r="BE387" s="11"/>
      <c r="BF387" s="11"/>
      <c r="BG387" s="11"/>
      <c r="BH387" s="11"/>
      <c r="BI387" s="11"/>
      <c r="BJ387" s="11"/>
      <c r="BK387" s="11"/>
      <c r="BL387" s="11"/>
      <c r="BM387" s="11"/>
      <c r="BN387" s="11"/>
      <c r="BO387" s="11"/>
      <c r="BP387" s="11"/>
      <c r="BQ387" s="11"/>
      <c r="BR387" s="11"/>
      <c r="BS387" s="11"/>
    </row>
    <row r="388" spans="1:71" ht="12.75" customHeight="1">
      <c r="A388" s="18"/>
      <c r="B388" s="18"/>
      <c r="C388" s="18"/>
      <c r="E388" s="133"/>
      <c r="F388" s="133"/>
      <c r="G388" s="150">
        <f t="shared" si="86"/>
        <v>11</v>
      </c>
      <c r="H388" s="283">
        <f t="shared" si="84"/>
        <v>10.305572809000083</v>
      </c>
      <c r="I388" s="283">
        <f t="shared" si="84"/>
        <v>10.101213911124404</v>
      </c>
      <c r="J388" s="283">
        <f t="shared" si="84"/>
        <v>9.3670068381445475</v>
      </c>
      <c r="K388" s="283">
        <f t="shared" si="84"/>
        <v>8.3833348232916034</v>
      </c>
      <c r="L388" s="283">
        <f t="shared" si="84"/>
        <v>8.6196284255315057</v>
      </c>
      <c r="M388" s="283">
        <f t="shared" si="84"/>
        <v>7.6340189045483466</v>
      </c>
      <c r="N388" s="283">
        <f t="shared" si="84"/>
        <v>8.4524863063189422</v>
      </c>
      <c r="O388" s="283">
        <f t="shared" si="84"/>
        <v>7.7128855576813145</v>
      </c>
      <c r="P388" s="317">
        <f t="shared" si="85"/>
        <v>8.6358291308119863</v>
      </c>
      <c r="Q388" s="181"/>
      <c r="R388" s="138"/>
      <c r="S388" s="138"/>
      <c r="T388" s="138"/>
      <c r="U388" s="138"/>
      <c r="V388" s="138"/>
      <c r="W388" s="13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D388" s="11"/>
      <c r="BE388" s="11"/>
      <c r="BF388" s="11"/>
      <c r="BG388" s="11"/>
      <c r="BH388" s="11"/>
      <c r="BI388" s="11"/>
      <c r="BJ388" s="11"/>
      <c r="BK388" s="11"/>
      <c r="BL388" s="11"/>
      <c r="BM388" s="11"/>
      <c r="BN388" s="11"/>
      <c r="BO388" s="11"/>
      <c r="BP388" s="11"/>
      <c r="BQ388" s="11"/>
      <c r="BR388" s="11"/>
      <c r="BS388" s="11"/>
    </row>
    <row r="389" spans="1:71" ht="12.75" customHeight="1">
      <c r="A389" s="18"/>
      <c r="B389" s="18"/>
      <c r="C389" s="18"/>
      <c r="E389" s="133"/>
      <c r="F389" s="133"/>
      <c r="G389" s="150">
        <f t="shared" si="86"/>
        <v>12</v>
      </c>
      <c r="H389" s="283" t="str">
        <f t="shared" si="84"/>
        <v>-</v>
      </c>
      <c r="I389" s="283" t="str">
        <f t="shared" si="84"/>
        <v>-</v>
      </c>
      <c r="J389" s="283" t="str">
        <f t="shared" si="84"/>
        <v>-</v>
      </c>
      <c r="K389" s="283" t="str">
        <f t="shared" si="84"/>
        <v>-</v>
      </c>
      <c r="L389" s="283" t="str">
        <f t="shared" si="84"/>
        <v>-</v>
      </c>
      <c r="M389" s="283" t="str">
        <f t="shared" si="84"/>
        <v>-</v>
      </c>
      <c r="N389" s="283" t="str">
        <f t="shared" si="84"/>
        <v>-</v>
      </c>
      <c r="O389" s="283" t="str">
        <f t="shared" si="84"/>
        <v>-</v>
      </c>
      <c r="P389" s="317">
        <f t="shared" si="85"/>
        <v>8.8730167470807935</v>
      </c>
      <c r="Q389" s="181"/>
      <c r="R389" s="138"/>
      <c r="S389" s="138"/>
      <c r="T389" s="138"/>
      <c r="U389" s="138"/>
      <c r="V389" s="138"/>
      <c r="W389" s="13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D389" s="11"/>
      <c r="BE389" s="11"/>
      <c r="BF389" s="11"/>
      <c r="BG389" s="11"/>
      <c r="BH389" s="11"/>
      <c r="BI389" s="11"/>
      <c r="BJ389" s="11"/>
      <c r="BK389" s="11"/>
      <c r="BL389" s="11"/>
      <c r="BM389" s="11"/>
      <c r="BN389" s="11"/>
      <c r="BO389" s="11"/>
      <c r="BP389" s="11"/>
      <c r="BQ389" s="11"/>
      <c r="BR389" s="11"/>
      <c r="BS389" s="11"/>
    </row>
    <row r="390" spans="1:71" ht="12.75" customHeight="1">
      <c r="A390" s="18"/>
      <c r="B390" s="18"/>
      <c r="C390" s="18"/>
      <c r="E390" s="133"/>
      <c r="F390" s="133"/>
      <c r="G390" s="150">
        <f t="shared" si="86"/>
        <v>13</v>
      </c>
      <c r="H390" s="283" t="str">
        <f t="shared" si="84"/>
        <v>-</v>
      </c>
      <c r="I390" s="283" t="str">
        <f t="shared" si="84"/>
        <v>-</v>
      </c>
      <c r="J390" s="283" t="str">
        <f t="shared" si="84"/>
        <v>-</v>
      </c>
      <c r="K390" s="283" t="str">
        <f t="shared" si="84"/>
        <v>-</v>
      </c>
      <c r="L390" s="283" t="str">
        <f t="shared" si="84"/>
        <v>-</v>
      </c>
      <c r="M390" s="283" t="str">
        <f t="shared" si="84"/>
        <v>-</v>
      </c>
      <c r="N390" s="283" t="str">
        <f t="shared" si="84"/>
        <v>-</v>
      </c>
      <c r="O390" s="283" t="str">
        <f t="shared" si="84"/>
        <v>-</v>
      </c>
      <c r="P390" s="317" t="str">
        <f t="shared" si="85"/>
        <v>-</v>
      </c>
      <c r="Q390" s="181"/>
      <c r="R390" s="138"/>
      <c r="S390" s="138"/>
      <c r="T390" s="138"/>
      <c r="U390" s="138"/>
      <c r="V390" s="138"/>
      <c r="W390" s="13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D390" s="11"/>
      <c r="BE390" s="11"/>
      <c r="BF390" s="11"/>
      <c r="BG390" s="11"/>
      <c r="BH390" s="11"/>
      <c r="BI390" s="11"/>
      <c r="BJ390" s="11"/>
      <c r="BK390" s="11"/>
      <c r="BL390" s="11"/>
      <c r="BM390" s="11"/>
      <c r="BN390" s="11"/>
      <c r="BO390" s="11"/>
      <c r="BP390" s="11"/>
      <c r="BQ390" s="11"/>
      <c r="BR390" s="11"/>
      <c r="BS390" s="11"/>
    </row>
    <row r="391" spans="1:71" ht="12.75" customHeight="1">
      <c r="A391" s="18"/>
      <c r="B391" s="18"/>
      <c r="C391" s="18"/>
      <c r="E391" s="133"/>
      <c r="F391" s="133"/>
      <c r="G391" s="150">
        <f t="shared" si="86"/>
        <v>14</v>
      </c>
      <c r="H391" s="283" t="str">
        <f t="shared" ref="H391:O391" si="87">IF(H137="-","-",IF( H137&gt;1,H346-H325,"-"))</f>
        <v>-</v>
      </c>
      <c r="I391" s="283" t="str">
        <f t="shared" si="87"/>
        <v>-</v>
      </c>
      <c r="J391" s="283" t="str">
        <f t="shared" si="87"/>
        <v>-</v>
      </c>
      <c r="K391" s="283" t="str">
        <f t="shared" si="87"/>
        <v>-</v>
      </c>
      <c r="L391" s="283" t="str">
        <f t="shared" si="87"/>
        <v>-</v>
      </c>
      <c r="M391" s="283" t="str">
        <f t="shared" si="87"/>
        <v>-</v>
      </c>
      <c r="N391" s="283" t="str">
        <f t="shared" si="87"/>
        <v>-</v>
      </c>
      <c r="O391" s="283" t="str">
        <f t="shared" si="87"/>
        <v>-</v>
      </c>
      <c r="P391" s="317">
        <f t="shared" si="85"/>
        <v>12.824179900227449</v>
      </c>
      <c r="Q391" s="181"/>
      <c r="R391" s="138"/>
      <c r="S391" s="138"/>
      <c r="T391" s="138"/>
      <c r="U391" s="138"/>
      <c r="V391" s="138"/>
      <c r="W391" s="13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D391" s="11"/>
      <c r="BE391" s="11"/>
      <c r="BF391" s="11"/>
      <c r="BG391" s="11"/>
      <c r="BH391" s="11"/>
      <c r="BI391" s="11"/>
      <c r="BJ391" s="11"/>
      <c r="BK391" s="11"/>
      <c r="BL391" s="11"/>
      <c r="BM391" s="11"/>
      <c r="BN391" s="11"/>
      <c r="BO391" s="11"/>
      <c r="BP391" s="11"/>
      <c r="BQ391" s="11"/>
      <c r="BR391" s="11"/>
      <c r="BS391" s="11"/>
    </row>
    <row r="392" spans="1:71" ht="12.75" customHeight="1">
      <c r="A392" s="18"/>
      <c r="B392" s="18"/>
      <c r="C392" s="18"/>
      <c r="E392" s="133"/>
      <c r="F392" s="133"/>
      <c r="G392" s="150">
        <f t="shared" si="86"/>
        <v>15</v>
      </c>
      <c r="H392" s="283" t="str">
        <f t="shared" ref="H392:O392" si="88">IF(H138="-","-",IF( H138&gt;1,H347-H326,"-"))</f>
        <v>-</v>
      </c>
      <c r="I392" s="283" t="str">
        <f t="shared" si="88"/>
        <v>-</v>
      </c>
      <c r="J392" s="283" t="str">
        <f t="shared" si="88"/>
        <v>-</v>
      </c>
      <c r="K392" s="283" t="str">
        <f t="shared" si="88"/>
        <v>-</v>
      </c>
      <c r="L392" s="283" t="str">
        <f t="shared" si="88"/>
        <v>-</v>
      </c>
      <c r="M392" s="283" t="str">
        <f t="shared" si="88"/>
        <v>-</v>
      </c>
      <c r="N392" s="283" t="str">
        <f t="shared" si="88"/>
        <v>-</v>
      </c>
      <c r="O392" s="283" t="str">
        <f t="shared" si="88"/>
        <v>-</v>
      </c>
      <c r="P392" s="317" t="str">
        <f t="shared" si="85"/>
        <v>-</v>
      </c>
      <c r="Q392" s="181"/>
      <c r="R392" s="138"/>
      <c r="S392" s="138"/>
      <c r="T392" s="138"/>
      <c r="U392" s="138"/>
      <c r="V392" s="138"/>
      <c r="W392" s="13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D392" s="11"/>
      <c r="BE392" s="11"/>
      <c r="BF392" s="11"/>
      <c r="BG392" s="11"/>
      <c r="BH392" s="11"/>
      <c r="BI392" s="11"/>
      <c r="BJ392" s="11"/>
      <c r="BK392" s="11"/>
      <c r="BL392" s="11"/>
      <c r="BM392" s="11"/>
      <c r="BN392" s="11"/>
      <c r="BO392" s="11"/>
      <c r="BP392" s="11"/>
      <c r="BQ392" s="11"/>
      <c r="BR392" s="11"/>
      <c r="BS392" s="11"/>
    </row>
    <row r="393" spans="1:71" ht="12.75" customHeight="1">
      <c r="A393" s="18"/>
      <c r="B393" s="18"/>
      <c r="C393" s="18"/>
      <c r="E393" s="133"/>
      <c r="F393" s="133"/>
      <c r="G393" s="150">
        <f t="shared" si="86"/>
        <v>16</v>
      </c>
      <c r="H393" s="283" t="str">
        <f t="shared" ref="H393:O393" si="89">IF(H139="-","-",IF( H139&gt;1,H348-H327,"-"))</f>
        <v>-</v>
      </c>
      <c r="I393" s="283" t="str">
        <f t="shared" si="89"/>
        <v>-</v>
      </c>
      <c r="J393" s="283" t="str">
        <f t="shared" si="89"/>
        <v>-</v>
      </c>
      <c r="K393" s="283" t="str">
        <f t="shared" si="89"/>
        <v>-</v>
      </c>
      <c r="L393" s="283" t="str">
        <f t="shared" si="89"/>
        <v>-</v>
      </c>
      <c r="M393" s="283" t="str">
        <f t="shared" si="89"/>
        <v>-</v>
      </c>
      <c r="N393" s="283" t="str">
        <f t="shared" si="89"/>
        <v>-</v>
      </c>
      <c r="O393" s="283" t="str">
        <f t="shared" si="89"/>
        <v>-</v>
      </c>
      <c r="P393" s="317" t="str">
        <f t="shared" si="85"/>
        <v>-</v>
      </c>
      <c r="Q393" s="181"/>
      <c r="R393" s="138"/>
      <c r="S393" s="138"/>
      <c r="T393" s="138"/>
      <c r="U393" s="138"/>
      <c r="V393" s="138"/>
      <c r="W393" s="13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D393" s="11"/>
      <c r="BE393" s="11"/>
      <c r="BF393" s="11"/>
      <c r="BG393" s="11"/>
      <c r="BH393" s="11"/>
      <c r="BI393" s="11"/>
      <c r="BJ393" s="11"/>
      <c r="BK393" s="11"/>
      <c r="BL393" s="11"/>
      <c r="BM393" s="11"/>
      <c r="BN393" s="11"/>
      <c r="BO393" s="11"/>
      <c r="BP393" s="11"/>
      <c r="BQ393" s="11"/>
      <c r="BR393" s="11"/>
      <c r="BS393" s="11"/>
    </row>
    <row r="394" spans="1:71" ht="12.75" customHeight="1">
      <c r="A394" s="18"/>
      <c r="B394" s="18"/>
      <c r="C394" s="18"/>
      <c r="E394" s="88"/>
      <c r="F394" s="88"/>
      <c r="G394" s="319"/>
      <c r="H394" s="319"/>
      <c r="I394" s="319"/>
      <c r="J394" s="319"/>
      <c r="K394" s="319"/>
      <c r="L394" s="319"/>
      <c r="M394" s="319"/>
      <c r="N394" s="319"/>
      <c r="O394" s="319"/>
      <c r="P394" s="320"/>
      <c r="Q394" s="7"/>
      <c r="R394" s="138"/>
      <c r="S394" s="138"/>
      <c r="T394" s="138"/>
      <c r="U394" s="138"/>
      <c r="V394" s="138"/>
      <c r="W394" s="13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D394" s="11"/>
      <c r="BE394" s="11"/>
      <c r="BF394" s="11"/>
      <c r="BG394" s="11"/>
      <c r="BH394" s="11"/>
      <c r="BI394" s="11"/>
      <c r="BJ394" s="11"/>
      <c r="BK394" s="11"/>
      <c r="BL394" s="11"/>
      <c r="BM394" s="11"/>
      <c r="BN394" s="11"/>
      <c r="BO394" s="11"/>
      <c r="BP394" s="11"/>
      <c r="BQ394" s="11"/>
      <c r="BR394" s="11"/>
      <c r="BS394" s="11"/>
    </row>
    <row r="395" spans="1:71">
      <c r="A395" s="18"/>
      <c r="B395" s="18"/>
      <c r="C395" s="18"/>
      <c r="E395" s="18"/>
      <c r="F395" s="18"/>
      <c r="G395" s="18"/>
      <c r="H395" s="18"/>
      <c r="I395" s="18"/>
      <c r="J395" s="18"/>
      <c r="K395" s="18"/>
      <c r="L395" s="18"/>
      <c r="M395" s="18"/>
      <c r="N395" s="18"/>
      <c r="O395" s="18"/>
      <c r="P395" s="138"/>
      <c r="Q395" s="138"/>
      <c r="R395" s="138"/>
      <c r="S395" s="138"/>
      <c r="T395" s="138"/>
      <c r="U395" s="138"/>
      <c r="V395" s="138"/>
      <c r="W395" s="13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D395" s="11"/>
      <c r="BE395" s="11"/>
      <c r="BF395" s="11"/>
      <c r="BG395" s="11"/>
      <c r="BH395" s="11"/>
      <c r="BI395" s="11"/>
      <c r="BJ395" s="11"/>
      <c r="BK395" s="11"/>
      <c r="BL395" s="11"/>
      <c r="BM395" s="11"/>
      <c r="BN395" s="11"/>
      <c r="BO395" s="11"/>
      <c r="BP395" s="11"/>
      <c r="BQ395" s="11"/>
      <c r="BR395" s="11"/>
      <c r="BS395" s="11"/>
    </row>
    <row r="396" spans="1:71" ht="20.25">
      <c r="A396" s="18"/>
      <c r="B396" s="18"/>
      <c r="C396" s="18"/>
      <c r="E396" s="88"/>
      <c r="F396" s="88"/>
      <c r="G396" s="18"/>
      <c r="H396" s="89"/>
      <c r="I396" s="89"/>
      <c r="J396" s="89"/>
      <c r="K396" s="18"/>
      <c r="L396" s="18"/>
      <c r="M396" s="18"/>
      <c r="N396" s="18"/>
      <c r="O396" s="18"/>
      <c r="P396" s="138"/>
      <c r="Q396" s="138"/>
      <c r="R396" s="138"/>
      <c r="S396" s="138"/>
      <c r="T396" s="138"/>
      <c r="U396" s="138"/>
      <c r="V396" s="138"/>
      <c r="W396" s="138"/>
      <c r="X396" s="18"/>
      <c r="Y396" s="18"/>
      <c r="Z396" s="18"/>
      <c r="AA396" s="91" t="str">
        <f>$H$1</f>
        <v>Seilesing HI 2016, ALDER</v>
      </c>
      <c r="AB396" s="215"/>
      <c r="AC396" s="321"/>
      <c r="AD396" s="110"/>
      <c r="AE396" s="110"/>
      <c r="AF396" s="110"/>
      <c r="AG396" s="110"/>
      <c r="AH396" s="110"/>
      <c r="AI396" s="110"/>
      <c r="AJ396" s="110"/>
      <c r="AK396" s="110"/>
      <c r="AL396" s="110"/>
      <c r="AM396" s="110"/>
      <c r="AN396" s="110"/>
      <c r="AO396" s="18"/>
      <c r="AP396" s="18"/>
      <c r="AQ396" s="18"/>
      <c r="AR396" s="18"/>
      <c r="AS396" s="18"/>
      <c r="AT396" s="18"/>
      <c r="AU396" s="18"/>
      <c r="AV396" s="18"/>
      <c r="AW396" s="18"/>
      <c r="AX396" s="18"/>
      <c r="AY396" s="18"/>
      <c r="AZ396" s="18"/>
      <c r="BA396" s="18"/>
      <c r="BD396" s="11"/>
      <c r="BE396" s="11"/>
      <c r="BF396" s="11"/>
      <c r="BG396" s="11"/>
      <c r="BH396" s="11"/>
      <c r="BI396" s="11"/>
      <c r="BJ396" s="11"/>
      <c r="BK396" s="11"/>
      <c r="BL396" s="11"/>
      <c r="BM396" s="11"/>
      <c r="BN396" s="11"/>
      <c r="BO396" s="11"/>
      <c r="BP396" s="11"/>
      <c r="BQ396" s="11"/>
      <c r="BR396" s="11"/>
      <c r="BS396" s="11"/>
    </row>
    <row r="397" spans="1:71" ht="12.75" customHeight="1">
      <c r="A397" s="209"/>
      <c r="B397" s="209"/>
      <c r="C397" s="209"/>
      <c r="E397" s="322"/>
      <c r="F397" s="322"/>
      <c r="G397" s="209"/>
      <c r="H397" s="323"/>
      <c r="I397" s="323"/>
      <c r="J397" s="323"/>
      <c r="K397" s="209"/>
      <c r="L397" s="209"/>
      <c r="M397" s="209"/>
      <c r="N397" s="209"/>
      <c r="O397" s="209"/>
      <c r="P397" s="241"/>
      <c r="Q397" s="241"/>
      <c r="R397" s="241"/>
      <c r="S397" s="241"/>
      <c r="T397" s="241"/>
      <c r="U397" s="241"/>
      <c r="V397" s="241"/>
      <c r="W397" s="241"/>
      <c r="X397" s="209"/>
      <c r="Y397" s="209"/>
      <c r="Z397" s="18"/>
      <c r="AA397" s="324"/>
      <c r="AB397" s="324"/>
      <c r="AC397" s="324"/>
      <c r="AD397" s="110"/>
      <c r="AE397" s="110"/>
      <c r="AF397" s="110"/>
      <c r="AG397" s="110"/>
      <c r="AH397" s="110"/>
      <c r="AI397" s="110"/>
      <c r="AJ397" s="110"/>
      <c r="AK397" s="110"/>
      <c r="AL397" s="110"/>
      <c r="AM397" s="110"/>
      <c r="AN397" s="110"/>
      <c r="AO397" s="18"/>
      <c r="AP397" s="18"/>
      <c r="AQ397" s="18"/>
      <c r="AR397" s="18"/>
      <c r="AS397" s="18"/>
      <c r="AT397" s="18"/>
      <c r="AU397" s="18"/>
      <c r="AV397" s="18"/>
      <c r="AW397" s="18"/>
      <c r="AX397" s="18"/>
      <c r="AY397" s="18"/>
      <c r="AZ397" s="18"/>
      <c r="BA397" s="18"/>
      <c r="BD397" s="11"/>
      <c r="BE397" s="11"/>
      <c r="BF397" s="11"/>
      <c r="BG397" s="11"/>
      <c r="BH397" s="11"/>
      <c r="BI397" s="11"/>
      <c r="BJ397" s="11"/>
      <c r="BK397" s="11"/>
      <c r="BL397" s="11"/>
      <c r="BM397" s="11"/>
      <c r="BN397" s="11"/>
      <c r="BO397" s="11"/>
      <c r="BP397" s="11"/>
      <c r="BQ397" s="11"/>
      <c r="BR397" s="11"/>
      <c r="BS397" s="11"/>
    </row>
    <row r="398" spans="1:71" ht="18">
      <c r="A398" s="325" t="s">
        <v>65</v>
      </c>
      <c r="B398" s="326"/>
      <c r="C398" s="327"/>
      <c r="D398" s="637" t="s">
        <v>66</v>
      </c>
      <c r="E398" s="328"/>
      <c r="F398" s="326" t="s">
        <v>66</v>
      </c>
      <c r="G398" s="327"/>
      <c r="H398" s="326" t="s">
        <v>66</v>
      </c>
      <c r="I398" s="326"/>
      <c r="J398" s="326"/>
      <c r="K398" s="327"/>
      <c r="L398" s="327"/>
      <c r="M398" s="326"/>
      <c r="N398" s="327"/>
      <c r="O398" s="327"/>
      <c r="P398" s="329"/>
      <c r="Q398" s="326" t="s">
        <v>66</v>
      </c>
      <c r="R398" s="329"/>
      <c r="S398" s="326" t="s">
        <v>66</v>
      </c>
      <c r="T398" s="329"/>
      <c r="U398" s="326" t="s">
        <v>66</v>
      </c>
      <c r="V398" s="329"/>
      <c r="W398" s="329"/>
      <c r="X398" s="326" t="s">
        <v>66</v>
      </c>
      <c r="Y398" s="327"/>
      <c r="Z398" s="18"/>
      <c r="AA398" s="215" t="s">
        <v>67</v>
      </c>
      <c r="AB398" s="324"/>
      <c r="AC398" s="324" t="str">
        <f>IF(P3="modal","Otoliths read, CV's, percentage agreement and RELATIVE bias by month and by MODAL age.","Otoliths read, CV's, percentage agreement and ABSOLUTE bias by month and by ACTUAL age.")</f>
        <v>Otoliths read, CV's, percentage agreement and RELATIVE bias by month and by MODAL age.</v>
      </c>
      <c r="AD398" s="110"/>
      <c r="AE398" s="110"/>
      <c r="AF398" s="110"/>
      <c r="AG398" s="110"/>
      <c r="AH398" s="110"/>
      <c r="AI398" s="110"/>
      <c r="AJ398" s="110"/>
      <c r="AK398" s="110"/>
      <c r="AL398" s="110"/>
      <c r="AM398" s="110"/>
      <c r="AN398" s="110"/>
      <c r="AO398" s="18"/>
      <c r="AP398" s="18"/>
      <c r="AQ398" s="18"/>
      <c r="AR398" s="18"/>
      <c r="AS398" s="18"/>
      <c r="AT398" s="18"/>
      <c r="AU398" s="18"/>
      <c r="AV398" s="18"/>
      <c r="AW398" s="18"/>
      <c r="AX398" s="18"/>
      <c r="AY398" s="18"/>
      <c r="AZ398" s="18"/>
      <c r="BA398" s="18"/>
      <c r="BD398" s="11"/>
      <c r="BE398" s="11"/>
      <c r="BF398" s="11"/>
      <c r="BG398" s="11"/>
      <c r="BH398" s="11"/>
      <c r="BI398" s="11"/>
      <c r="BJ398" s="11"/>
      <c r="BK398" s="11"/>
      <c r="BL398" s="11"/>
      <c r="BM398" s="11"/>
      <c r="BN398" s="11"/>
      <c r="BO398" s="11"/>
      <c r="BP398" s="11"/>
      <c r="BQ398" s="11"/>
      <c r="BR398" s="11"/>
      <c r="BS398" s="11"/>
    </row>
    <row r="399" spans="1:71" ht="15">
      <c r="A399" s="209"/>
      <c r="B399" s="209"/>
      <c r="C399" s="209"/>
      <c r="E399" s="322"/>
      <c r="F399" s="322"/>
      <c r="G399" s="209"/>
      <c r="H399" s="323"/>
      <c r="I399" s="323"/>
      <c r="J399" s="323"/>
      <c r="K399" s="209"/>
      <c r="L399" s="209"/>
      <c r="M399" s="209"/>
      <c r="N399" s="209"/>
      <c r="O399" s="209"/>
      <c r="P399" s="209"/>
      <c r="Q399" s="209"/>
      <c r="R399" s="209"/>
      <c r="S399" s="209"/>
      <c r="T399" s="209"/>
      <c r="U399" s="209"/>
      <c r="V399" s="209"/>
      <c r="W399" s="209"/>
      <c r="X399" s="209"/>
      <c r="Y399" s="209"/>
      <c r="Z399" s="18"/>
      <c r="AA399" s="324"/>
      <c r="AB399" s="324"/>
      <c r="AC399" s="324"/>
      <c r="AD399" s="110"/>
      <c r="AE399" s="110"/>
      <c r="AF399" s="110"/>
      <c r="AG399" s="110"/>
      <c r="AH399" s="110"/>
      <c r="AI399" s="110"/>
      <c r="AJ399" s="110"/>
      <c r="AK399" s="110"/>
      <c r="AL399" s="110"/>
      <c r="AM399" s="110"/>
      <c r="AN399" s="110"/>
      <c r="AO399" s="18"/>
      <c r="AP399" s="18"/>
      <c r="AQ399" s="18"/>
      <c r="AR399" s="18"/>
      <c r="AS399" s="18"/>
      <c r="AT399" s="18"/>
      <c r="AU399" s="18"/>
      <c r="AV399" s="18"/>
      <c r="AW399" s="18"/>
      <c r="AX399" s="18"/>
      <c r="AY399" s="18"/>
      <c r="AZ399" s="18"/>
      <c r="BA399" s="18"/>
      <c r="BD399" s="11"/>
      <c r="BE399" s="11"/>
      <c r="BF399" s="11"/>
      <c r="BG399" s="11"/>
      <c r="BH399" s="11"/>
      <c r="BI399" s="11"/>
      <c r="BJ399" s="11"/>
      <c r="BK399" s="11"/>
      <c r="BL399" s="11"/>
      <c r="BM399" s="11"/>
      <c r="BN399" s="11"/>
      <c r="BO399" s="11"/>
      <c r="BP399" s="11"/>
      <c r="BQ399" s="11"/>
      <c r="BR399" s="11"/>
      <c r="BS399" s="11"/>
    </row>
    <row r="400" spans="1:71" ht="15.75">
      <c r="A400" s="18"/>
      <c r="B400" s="18"/>
      <c r="C400" s="18"/>
      <c r="E400" s="88"/>
      <c r="F400" s="88"/>
      <c r="G400" s="18"/>
      <c r="H400" s="89"/>
      <c r="I400" s="89"/>
      <c r="J400" s="89"/>
      <c r="K400" s="18"/>
      <c r="L400" s="18"/>
      <c r="M400" s="18"/>
      <c r="N400" s="18"/>
      <c r="O400" s="18"/>
      <c r="P400" s="138"/>
      <c r="Q400" s="138"/>
      <c r="R400" s="138"/>
      <c r="S400" s="138"/>
      <c r="T400" s="138"/>
      <c r="U400" s="138"/>
      <c r="V400" s="138"/>
      <c r="W400" s="138"/>
      <c r="X400" s="18"/>
      <c r="Y400" s="18"/>
      <c r="Z400" s="18"/>
      <c r="AA400" s="642" t="s">
        <v>68</v>
      </c>
      <c r="AB400" s="643"/>
      <c r="AC400" s="643"/>
      <c r="AD400" s="644"/>
      <c r="AE400" s="330"/>
      <c r="AF400" s="117"/>
      <c r="AG400" s="117"/>
      <c r="AH400" s="117"/>
      <c r="AI400" s="110"/>
      <c r="AJ400" s="110"/>
      <c r="AK400" s="110"/>
      <c r="AL400" s="110"/>
      <c r="AM400" s="110"/>
      <c r="AN400" s="110"/>
      <c r="AO400" s="18"/>
      <c r="AP400" s="18"/>
      <c r="AQ400" s="18"/>
      <c r="AR400" s="18"/>
      <c r="AS400" s="18"/>
      <c r="AT400" s="18"/>
      <c r="AU400" s="18"/>
      <c r="AV400" s="18"/>
      <c r="AW400" s="18"/>
      <c r="AX400" s="18"/>
      <c r="AY400" s="18"/>
      <c r="AZ400" s="18"/>
      <c r="BA400" s="18"/>
      <c r="BD400" s="11"/>
      <c r="BE400" s="11"/>
      <c r="BF400" s="11"/>
      <c r="BG400" s="11"/>
      <c r="BH400" s="11"/>
      <c r="BI400" s="11"/>
      <c r="BJ400" s="11"/>
      <c r="BK400" s="11"/>
      <c r="BL400" s="11"/>
      <c r="BM400" s="11"/>
      <c r="BN400" s="11"/>
      <c r="BO400" s="11"/>
      <c r="BP400" s="11"/>
      <c r="BQ400" s="11"/>
      <c r="BR400" s="11"/>
      <c r="BS400" s="11"/>
    </row>
    <row r="401" spans="1:71">
      <c r="A401" s="18"/>
      <c r="B401" s="18"/>
      <c r="C401" s="18"/>
      <c r="E401" s="88"/>
      <c r="F401" s="88"/>
      <c r="G401" s="18"/>
      <c r="H401" s="89"/>
      <c r="I401" s="89"/>
      <c r="J401" s="89"/>
      <c r="K401" s="18"/>
      <c r="L401" s="18"/>
      <c r="M401" s="18"/>
      <c r="N401" s="18"/>
      <c r="O401" s="18"/>
      <c r="P401" s="138"/>
      <c r="Q401" s="138"/>
      <c r="R401" s="138"/>
      <c r="S401" s="138"/>
      <c r="T401" s="138"/>
      <c r="U401" s="138"/>
      <c r="V401" s="138"/>
      <c r="W401" s="138"/>
      <c r="X401" s="18"/>
      <c r="Y401" s="18"/>
      <c r="Z401" s="18"/>
      <c r="AA401" s="135" t="str">
        <f>$P$3</f>
        <v>MODAL</v>
      </c>
      <c r="AB401" s="331">
        <v>1</v>
      </c>
      <c r="AC401" s="331">
        <v>2</v>
      </c>
      <c r="AD401" s="331">
        <v>3</v>
      </c>
      <c r="AE401" s="331">
        <v>4</v>
      </c>
      <c r="AF401" s="331">
        <v>5</v>
      </c>
      <c r="AG401" s="331">
        <v>6</v>
      </c>
      <c r="AH401" s="331">
        <v>7</v>
      </c>
      <c r="AI401" s="331">
        <v>8</v>
      </c>
      <c r="AJ401" s="331">
        <v>9</v>
      </c>
      <c r="AK401" s="331">
        <v>10</v>
      </c>
      <c r="AL401" s="331">
        <v>11</v>
      </c>
      <c r="AM401" s="332">
        <v>12</v>
      </c>
      <c r="AN401" s="19" t="s">
        <v>69</v>
      </c>
      <c r="AO401" s="18"/>
      <c r="AP401" s="18"/>
      <c r="AQ401" s="18"/>
      <c r="AR401" s="18"/>
      <c r="AS401" s="18"/>
      <c r="AT401" s="18"/>
      <c r="AU401" s="18"/>
      <c r="AV401" s="18"/>
      <c r="AW401" s="18"/>
      <c r="AX401" s="18"/>
      <c r="AY401" s="18"/>
      <c r="AZ401" s="18"/>
      <c r="BA401" s="18"/>
      <c r="BD401" s="11"/>
      <c r="BE401" s="11"/>
      <c r="BF401" s="11"/>
      <c r="BG401" s="11"/>
      <c r="BH401" s="11"/>
      <c r="BI401" s="11"/>
      <c r="BJ401" s="11"/>
      <c r="BK401" s="11"/>
      <c r="BL401" s="11"/>
      <c r="BM401" s="11"/>
      <c r="BN401" s="11"/>
      <c r="BO401" s="11"/>
      <c r="BP401" s="11"/>
      <c r="BQ401" s="11"/>
      <c r="BR401" s="11"/>
      <c r="BS401" s="11"/>
    </row>
    <row r="402" spans="1:71">
      <c r="A402" s="18"/>
      <c r="B402" s="18"/>
      <c r="C402" s="18"/>
      <c r="E402" s="88"/>
      <c r="F402" s="88"/>
      <c r="G402" s="18"/>
      <c r="H402" s="89"/>
      <c r="I402" s="89"/>
      <c r="J402" s="89"/>
      <c r="K402" s="18"/>
      <c r="L402" s="18"/>
      <c r="M402" s="18"/>
      <c r="N402" s="18"/>
      <c r="O402" s="18"/>
      <c r="P402" s="138"/>
      <c r="Q402" s="138"/>
      <c r="R402" s="138"/>
      <c r="S402" s="138"/>
      <c r="T402" s="138"/>
      <c r="U402" s="138"/>
      <c r="V402" s="138"/>
      <c r="W402" s="138"/>
      <c r="X402" s="18"/>
      <c r="Y402" s="18"/>
      <c r="Z402" s="18"/>
      <c r="AA402" s="130" t="str">
        <f>$P$4</f>
        <v>(R1-R5)</v>
      </c>
      <c r="AB402" s="333" t="s">
        <v>70</v>
      </c>
      <c r="AC402" s="333" t="s">
        <v>71</v>
      </c>
      <c r="AD402" s="333" t="s">
        <v>72</v>
      </c>
      <c r="AE402" s="333" t="s">
        <v>73</v>
      </c>
      <c r="AF402" s="333" t="s">
        <v>74</v>
      </c>
      <c r="AG402" s="333" t="s">
        <v>75</v>
      </c>
      <c r="AH402" s="333" t="s">
        <v>76</v>
      </c>
      <c r="AI402" s="333" t="s">
        <v>77</v>
      </c>
      <c r="AJ402" s="333" t="s">
        <v>78</v>
      </c>
      <c r="AK402" s="333" t="s">
        <v>79</v>
      </c>
      <c r="AL402" s="333" t="s">
        <v>80</v>
      </c>
      <c r="AM402" s="334" t="s">
        <v>81</v>
      </c>
      <c r="AN402" s="24" t="s">
        <v>82</v>
      </c>
      <c r="AO402" s="18"/>
      <c r="AP402" s="18"/>
      <c r="AQ402" s="18"/>
      <c r="AR402" s="18"/>
      <c r="AS402" s="18"/>
      <c r="AT402" s="18"/>
      <c r="AU402" s="18"/>
      <c r="AV402" s="18"/>
      <c r="AW402" s="18"/>
      <c r="AX402" s="18"/>
      <c r="AY402" s="18"/>
      <c r="AZ402" s="18"/>
      <c r="BA402" s="18"/>
      <c r="BD402" s="11"/>
      <c r="BE402" s="11"/>
      <c r="BF402" s="11"/>
      <c r="BG402" s="11"/>
      <c r="BH402" s="11"/>
      <c r="BI402" s="11"/>
      <c r="BJ402" s="11"/>
      <c r="BK402" s="11"/>
      <c r="BL402" s="11"/>
      <c r="BM402" s="11"/>
      <c r="BN402" s="11"/>
      <c r="BO402" s="11"/>
      <c r="BP402" s="11"/>
      <c r="BQ402" s="11"/>
      <c r="BR402" s="11"/>
      <c r="BS402" s="11"/>
    </row>
    <row r="403" spans="1:71">
      <c r="A403" s="18"/>
      <c r="B403" s="18"/>
      <c r="C403" s="18"/>
      <c r="E403" s="88"/>
      <c r="F403" s="88"/>
      <c r="G403" s="18"/>
      <c r="H403" s="89"/>
      <c r="I403" s="89"/>
      <c r="J403" s="89"/>
      <c r="K403" s="18"/>
      <c r="L403" s="18"/>
      <c r="M403" s="18"/>
      <c r="N403" s="18"/>
      <c r="O403" s="18"/>
      <c r="P403" s="138"/>
      <c r="Q403" s="138"/>
      <c r="R403" s="138"/>
      <c r="S403" s="138"/>
      <c r="T403" s="138"/>
      <c r="U403" s="138"/>
      <c r="V403" s="138"/>
      <c r="W403" s="138"/>
      <c r="X403" s="18"/>
      <c r="Y403" s="18"/>
      <c r="Z403" s="18"/>
      <c r="AA403" s="229">
        <v>0</v>
      </c>
      <c r="AB403" s="335" t="str">
        <f t="array" ref="AB403">IF(COUNT(IF($P$5:$P$104=$AA403,IF($G$5:$G$104=AB$423,$R$5:$R$104,"-")))=0,"-",COUNT(IF($P$5:$P$104=$AA403,IF($G$5:$G$104=AB$423,$R$5:$R$104,"-"))))</f>
        <v>-</v>
      </c>
      <c r="AC403" s="335" t="str">
        <f t="array" ref="AC403">IF(COUNT(IF($P$5:$P$104=$AA403,IF($G$5:$G$104=AC$423,$R$5:$R$104,"-")))=0,"-",COUNT(IF($P$5:$P$104=$AA403,IF($G$5:$G$104=AC$423,$R$5:$R$104,"-"))))</f>
        <v>-</v>
      </c>
      <c r="AD403" s="335" t="str">
        <f t="array" ref="AD403">IF(COUNT(IF($P$5:$P$104=$AA403,IF($G$5:$G$104=AD$423,$R$5:$R$104,"-")))=0,"-",COUNT(IF($P$5:$P$104=$AA403,IF($G$5:$G$104=AD$423,$R$5:$R$104,"-"))))</f>
        <v>-</v>
      </c>
      <c r="AE403" s="335" t="str">
        <f t="array" ref="AE403">IF(COUNT(IF($P$5:$P$104=$AA403,IF($G$5:$G$104=AE$423,$R$5:$R$104,"-")))=0,"-",COUNT(IF($P$5:$P$104=$AA403,IF($G$5:$G$104=AE$423,$R$5:$R$104,"-"))))</f>
        <v>-</v>
      </c>
      <c r="AF403" s="335" t="str">
        <f t="array" ref="AF403">IF(COUNT(IF($P$5:$P$104=$AA403,IF($G$5:$G$104=AF$423,$R$5:$R$104,"-")))=0,"-",COUNT(IF($P$5:$P$104=$AA403,IF($G$5:$G$104=AF$423,$R$5:$R$104,"-"))))</f>
        <v>-</v>
      </c>
      <c r="AG403" s="335" t="str">
        <f t="array" ref="AG403">IF(COUNT(IF($P$5:$P$104=$AA403,IF($G$5:$G$104=AG$423,$R$5:$R$104,"-")))=0,"-",COUNT(IF($P$5:$P$104=$AA403,IF($G$5:$G$104=AG$423,$R$5:$R$104,"-"))))</f>
        <v>-</v>
      </c>
      <c r="AH403" s="335" t="str">
        <f t="array" ref="AH403">IF(COUNT(IF($P$5:$P$104=$AA403,IF($G$5:$G$104=AH$423,$R$5:$R$104,"-")))=0,"-",COUNT(IF($P$5:$P$104=$AA403,IF($G$5:$G$104=AH$423,$R$5:$R$104,"-"))))</f>
        <v>-</v>
      </c>
      <c r="AI403" s="335" t="str">
        <f t="array" ref="AI403">IF(COUNT(IF($P$5:$P$104=$AA403,IF($G$5:$G$104=AI$423,$R$5:$R$104,"-")))=0,"-",COUNT(IF($P$5:$P$104=$AA403,IF($G$5:$G$104=AI$423,$R$5:$R$104,"-"))))</f>
        <v>-</v>
      </c>
      <c r="AJ403" s="335" t="str">
        <f t="array" ref="AJ403">IF(COUNT(IF($P$5:$P$104=$AA403,IF($G$5:$G$104=AJ$423,$R$5:$R$104,"-")))=0,"-",COUNT(IF($P$5:$P$104=$AA403,IF($G$5:$G$104=AJ$423,$R$5:$R$104,"-"))))</f>
        <v>-</v>
      </c>
      <c r="AK403" s="335" t="str">
        <f t="array" ref="AK403">IF(COUNT(IF($P$5:$P$104=$AA403,IF($G$5:$G$104=AK$423,$R$5:$R$104,"-")))=0,"-",COUNT(IF($P$5:$P$104=$AA403,IF($G$5:$G$104=AK$423,$R$5:$R$104,"-"))))</f>
        <v>-</v>
      </c>
      <c r="AL403" s="335" t="str">
        <f t="array" ref="AL403">IF(COUNT(IF($P$5:$P$104=$AA403,IF($G$5:$G$104=AL$423,$R$5:$R$104,"-")))=0,"-",COUNT(IF($P$5:$P$104=$AA403,IF($G$5:$G$104=AL$423,$R$5:$R$104,"-"))))</f>
        <v>-</v>
      </c>
      <c r="AM403" s="335" t="str">
        <f t="array" ref="AM403">IF(COUNT(IF($P$5:$P$104=$AA403,IF($G$5:$G$104=AM$423,$R$5:$R$104,"-")))=0,"-",COUNT(IF($P$5:$P$104=$AA403,IF($G$5:$G$104=AM$423,$R$5:$R$104,"-"))))</f>
        <v>-</v>
      </c>
      <c r="AN403" s="336">
        <f t="shared" ref="AN403:AN418" si="90">SUM(AB403:AM403)</f>
        <v>0</v>
      </c>
      <c r="AO403" s="18"/>
      <c r="AP403" s="18"/>
      <c r="AQ403" s="18"/>
      <c r="AR403" s="18"/>
      <c r="AS403" s="18"/>
      <c r="AT403" s="18"/>
      <c r="AU403" s="18"/>
      <c r="AV403" s="18"/>
      <c r="AW403" s="18"/>
      <c r="AX403" s="18"/>
      <c r="AY403" s="18"/>
      <c r="AZ403" s="18"/>
      <c r="BA403" s="18"/>
      <c r="BD403" s="11"/>
      <c r="BE403" s="11"/>
      <c r="BF403" s="11"/>
      <c r="BG403" s="11"/>
      <c r="BH403" s="11"/>
      <c r="BI403" s="11"/>
      <c r="BJ403" s="11"/>
      <c r="BK403" s="11"/>
      <c r="BL403" s="11"/>
      <c r="BM403" s="11"/>
      <c r="BN403" s="11"/>
      <c r="BO403" s="11"/>
      <c r="BP403" s="11"/>
      <c r="BQ403" s="11"/>
      <c r="BR403" s="11"/>
      <c r="BS403" s="11"/>
    </row>
    <row r="404" spans="1:71">
      <c r="A404" s="18"/>
      <c r="B404" s="18"/>
      <c r="C404" s="18"/>
      <c r="E404" s="88"/>
      <c r="F404" s="88"/>
      <c r="G404" s="18"/>
      <c r="H404" s="89"/>
      <c r="I404" s="89"/>
      <c r="J404" s="89"/>
      <c r="K404" s="18"/>
      <c r="L404" s="18"/>
      <c r="M404" s="18"/>
      <c r="N404" s="18"/>
      <c r="O404" s="18"/>
      <c r="P404" s="138"/>
      <c r="Q404" s="138"/>
      <c r="R404" s="138"/>
      <c r="S404" s="138"/>
      <c r="T404" s="138"/>
      <c r="U404" s="138"/>
      <c r="V404" s="138"/>
      <c r="W404" s="138"/>
      <c r="X404" s="18"/>
      <c r="Y404" s="18"/>
      <c r="Z404" s="18"/>
      <c r="AA404" s="137">
        <v>1</v>
      </c>
      <c r="AB404" s="335" t="str">
        <f>IF(COUNT(IF($P$5:$P$104=$AA404,IF($G$5:$G$104=AB$423,$R$5:$R$104,"-")))=0,"-",COUNT(IF($P$5:$P$104=$AA404,IF($G$5:$G$104=AB$423,$R$5:$R$104,"-"))))</f>
        <v>-</v>
      </c>
      <c r="AC404" s="335" t="str">
        <f t="array" ref="AC404">IF(COUNT(IF($P$5:$P$104=$AA404,IF($G$5:$G$104=AC$423,$R$5:$R$104,"-")))=0,"-",COUNT(IF($P$5:$P$104=$AA404,IF($G$5:$G$104=AC$423,$R$5:$R$104,"-"))))</f>
        <v>-</v>
      </c>
      <c r="AD404" s="335" t="str">
        <f t="array" ref="AD404">IF(COUNT(IF($P$5:$P$104=$AA404,IF($G$5:$G$104=AD$423,$R$5:$R$104,"-")))=0,"-",COUNT(IF($P$5:$P$104=$AA404,IF($G$5:$G$104=AD$423,$R$5:$R$104,"-"))))</f>
        <v>-</v>
      </c>
      <c r="AE404" s="335" t="str">
        <f t="array" ref="AE404">IF(COUNT(IF($P$5:$P$104=$AA404,IF($G$5:$G$104=AE$423,$R$5:$R$104,"-")))=0,"-",COUNT(IF($P$5:$P$104=$AA404,IF($G$5:$G$104=AE$423,$R$5:$R$104,"-"))))</f>
        <v>-</v>
      </c>
      <c r="AF404" s="335" t="str">
        <f t="array" ref="AF404">IF(COUNT(IF($P$5:$P$104=$AA404,IF($G$5:$G$104=AF$423,$R$5:$R$104,"-")))=0,"-",COUNT(IF($P$5:$P$104=$AA404,IF($G$5:$G$104=AF$423,$R$5:$R$104,"-"))))</f>
        <v>-</v>
      </c>
      <c r="AG404" s="335" t="str">
        <f t="array" ref="AG404">IF(COUNT(IF($P$5:$P$104=$AA404,IF($G$5:$G$104=AG$423,$R$5:$R$104,"-")))=0,"-",COUNT(IF($P$5:$P$104=$AA404,IF($G$5:$G$104=AG$423,$R$5:$R$104,"-"))))</f>
        <v>-</v>
      </c>
      <c r="AH404" s="335" t="str">
        <f t="array" ref="AH404">IF(COUNT(IF($P$5:$P$104=$AA404,IF($G$5:$G$104=AH$423,$R$5:$R$104,"-")))=0,"-",COUNT(IF($P$5:$P$104=$AA404,IF($G$5:$G$104=AH$423,$R$5:$R$104,"-"))))</f>
        <v>-</v>
      </c>
      <c r="AI404" s="335" t="str">
        <f t="array" ref="AI404">IF(COUNT(IF($P$5:$P$104=$AA404,IF($G$5:$G$104=AI$423,$R$5:$R$104,"-")))=0,"-",COUNT(IF($P$5:$P$104=$AA404,IF($G$5:$G$104=AI$423,$R$5:$R$104,"-"))))</f>
        <v>-</v>
      </c>
      <c r="AJ404" s="335" t="str">
        <f t="array" ref="AJ404">IF(COUNT(IF($P$5:$P$104=$AA404,IF($G$5:$G$104=AJ$423,$R$5:$R$104,"-")))=0,"-",COUNT(IF($P$5:$P$104=$AA404,IF($G$5:$G$104=AJ$423,$R$5:$R$104,"-"))))</f>
        <v>-</v>
      </c>
      <c r="AK404" s="335" t="str">
        <f t="array" ref="AK404">IF(COUNT(IF($P$5:$P$104=$AA404,IF($G$5:$G$104=AK$423,$R$5:$R$104,"-")))=0,"-",COUNT(IF($P$5:$P$104=$AA404,IF($G$5:$G$104=AK$423,$R$5:$R$104,"-"))))</f>
        <v>-</v>
      </c>
      <c r="AL404" s="335" t="str">
        <f t="array" ref="AL404">IF(COUNT(IF($P$5:$P$104=$AA404,IF($G$5:$G$104=AL$423,$R$5:$R$104,"-")))=0,"-",COUNT(IF($P$5:$P$104=$AA404,IF($G$5:$G$104=AL$423,$R$5:$R$104,"-"))))</f>
        <v>-</v>
      </c>
      <c r="AM404" s="335" t="str">
        <f t="array" ref="AM404">IF(COUNT(IF($P$5:$P$104=$AA404,IF($G$5:$G$104=AM$423,$R$5:$R$104,"-")))=0,"-",COUNT(IF($P$5:$P$104=$AA404,IF($G$5:$G$104=AM$423,$R$5:$R$104,"-"))))</f>
        <v>-</v>
      </c>
      <c r="AN404" s="337">
        <f t="shared" si="90"/>
        <v>0</v>
      </c>
      <c r="AO404" s="18"/>
      <c r="AP404" s="18"/>
      <c r="AQ404" s="18"/>
      <c r="AR404" s="18"/>
      <c r="AS404" s="18"/>
      <c r="AT404" s="18"/>
      <c r="AU404" s="18"/>
      <c r="AV404" s="18"/>
      <c r="AW404" s="18"/>
      <c r="AX404" s="18"/>
      <c r="AY404" s="18"/>
      <c r="AZ404" s="18"/>
      <c r="BA404" s="18"/>
      <c r="BD404" s="11"/>
      <c r="BE404" s="11"/>
      <c r="BF404" s="11"/>
      <c r="BG404" s="11"/>
      <c r="BH404" s="11"/>
      <c r="BI404" s="11"/>
      <c r="BJ404" s="11"/>
      <c r="BK404" s="11"/>
      <c r="BL404" s="11"/>
      <c r="BM404" s="11"/>
      <c r="BN404" s="11"/>
      <c r="BO404" s="11"/>
      <c r="BP404" s="11"/>
      <c r="BQ404" s="11"/>
      <c r="BR404" s="11"/>
      <c r="BS404" s="11"/>
    </row>
    <row r="405" spans="1:71">
      <c r="A405" s="18"/>
      <c r="B405" s="18"/>
      <c r="C405" s="18"/>
      <c r="E405" s="88"/>
      <c r="F405" s="88"/>
      <c r="G405" s="18"/>
      <c r="H405" s="89"/>
      <c r="I405" s="89"/>
      <c r="J405" s="89"/>
      <c r="K405" s="18"/>
      <c r="L405" s="18"/>
      <c r="M405" s="18"/>
      <c r="N405" s="18"/>
      <c r="O405" s="18"/>
      <c r="P405" s="138"/>
      <c r="Q405" s="138"/>
      <c r="R405" s="138"/>
      <c r="S405" s="138"/>
      <c r="T405" s="138"/>
      <c r="U405" s="138"/>
      <c r="V405" s="138"/>
      <c r="W405" s="138"/>
      <c r="X405" s="18"/>
      <c r="Y405" s="18"/>
      <c r="Z405" s="18"/>
      <c r="AA405" s="137">
        <v>2</v>
      </c>
      <c r="AB405" s="335" t="str">
        <f t="array" ref="AB405">IF(COUNT(IF($P$5:$P$104=$AA405,IF($G$5:$G$104=AB$423,$R$5:$R$104,"-")))=0,"-",COUNT(IF($P$5:$P$104=$AA405,IF($G$5:$G$104=AB$423,$R$5:$R$104,"-"))))</f>
        <v>-</v>
      </c>
      <c r="AC405" s="335" t="str">
        <f t="array" ref="AC405">IF(COUNT(IF($P$5:$P$104=$AA405,IF($G$5:$G$104=AC$423,$R$5:$R$104,"-")))=0,"-",COUNT(IF($P$5:$P$104=$AA405,IF($G$5:$G$104=AC$423,$R$5:$R$104,"-"))))</f>
        <v>-</v>
      </c>
      <c r="AD405" s="335" t="str">
        <f t="array" ref="AD405">IF(COUNT(IF($P$5:$P$104=$AA405,IF($G$5:$G$104=AD$423,$R$5:$R$104,"-")))=0,"-",COUNT(IF($P$5:$P$104=$AA405,IF($G$5:$G$104=AD$423,$R$5:$R$104,"-"))))</f>
        <v>-</v>
      </c>
      <c r="AE405" s="335" t="str">
        <f t="array" ref="AE405">IF(COUNT(IF($P$5:$P$104=$AA405,IF($G$5:$G$104=AE$423,$R$5:$R$104,"-")))=0,"-",COUNT(IF($P$5:$P$104=$AA405,IF($G$5:$G$104=AE$423,$R$5:$R$104,"-"))))</f>
        <v>-</v>
      </c>
      <c r="AF405" s="335" t="str">
        <f t="array" ref="AF405">IF(COUNT(IF($P$5:$P$104=$AA405,IF($G$5:$G$104=AF$423,$R$5:$R$104,"-")))=0,"-",COUNT(IF($P$5:$P$104=$AA405,IF($G$5:$G$104=AF$423,$R$5:$R$104,"-"))))</f>
        <v>-</v>
      </c>
      <c r="AG405" s="335" t="str">
        <f t="array" ref="AG405">IF(COUNT(IF($P$5:$P$104=$AA405,IF($G$5:$G$104=AG$423,$R$5:$R$104,"-")))=0,"-",COUNT(IF($P$5:$P$104=$AA405,IF($G$5:$G$104=AG$423,$R$5:$R$104,"-"))))</f>
        <v>-</v>
      </c>
      <c r="AH405" s="335" t="str">
        <f t="array" ref="AH405">IF(COUNT(IF($P$5:$P$104=$AA405,IF($G$5:$G$104=AH$423,$R$5:$R$104,"-")))=0,"-",COUNT(IF($P$5:$P$104=$AA405,IF($G$5:$G$104=AH$423,$R$5:$R$104,"-"))))</f>
        <v>-</v>
      </c>
      <c r="AI405" s="335" t="str">
        <f t="array" ref="AI405">IF(COUNT(IF($P$5:$P$104=$AA405,IF($G$5:$G$104=AI$423,$R$5:$R$104,"-")))=0,"-",COUNT(IF($P$5:$P$104=$AA405,IF($G$5:$G$104=AI$423,$R$5:$R$104,"-"))))</f>
        <v>-</v>
      </c>
      <c r="AJ405" s="335" t="str">
        <f t="array" ref="AJ405">IF(COUNT(IF($P$5:$P$104=$AA405,IF($G$5:$G$104=AJ$423,$R$5:$R$104,"-")))=0,"-",COUNT(IF($P$5:$P$104=$AA405,IF($G$5:$G$104=AJ$423,$R$5:$R$104,"-"))))</f>
        <v>-</v>
      </c>
      <c r="AK405" s="335" t="str">
        <f t="array" ref="AK405">IF(COUNT(IF($P$5:$P$104=$AA405,IF($G$5:$G$104=AK$423,$R$5:$R$104,"-")))=0,"-",COUNT(IF($P$5:$P$104=$AA405,IF($G$5:$G$104=AK$423,$R$5:$R$104,"-"))))</f>
        <v>-</v>
      </c>
      <c r="AL405" s="335" t="str">
        <f t="array" ref="AL405">IF(COUNT(IF($P$5:$P$104=$AA405,IF($G$5:$G$104=AL$423,$R$5:$R$104,"-")))=0,"-",COUNT(IF($P$5:$P$104=$AA405,IF($G$5:$G$104=AL$423,$R$5:$R$104,"-"))))</f>
        <v>-</v>
      </c>
      <c r="AM405" s="335" t="str">
        <f t="array" ref="AM405">IF(COUNT(IF($P$5:$P$104=$AA405,IF($G$5:$G$104=AM$423,$R$5:$R$104,"-")))=0,"-",COUNT(IF($P$5:$P$104=$AA405,IF($G$5:$G$104=AM$423,$R$5:$R$104,"-"))))</f>
        <v>-</v>
      </c>
      <c r="AN405" s="337">
        <f t="shared" si="90"/>
        <v>0</v>
      </c>
      <c r="AO405" s="18"/>
      <c r="AP405" s="18"/>
      <c r="AQ405" s="18"/>
      <c r="AR405" s="18"/>
      <c r="AS405" s="18"/>
      <c r="AT405" s="18"/>
      <c r="AU405" s="18"/>
      <c r="AV405" s="18"/>
      <c r="AW405" s="18"/>
      <c r="AX405" s="18"/>
      <c r="AY405" s="18"/>
      <c r="AZ405" s="18"/>
      <c r="BA405" s="18"/>
      <c r="BD405" s="11"/>
      <c r="BE405" s="11"/>
      <c r="BF405" s="11"/>
      <c r="BG405" s="11"/>
      <c r="BH405" s="11"/>
      <c r="BI405" s="11"/>
      <c r="BJ405" s="11"/>
      <c r="BK405" s="11"/>
      <c r="BL405" s="11"/>
      <c r="BM405" s="11"/>
      <c r="BN405" s="11"/>
      <c r="BO405" s="11"/>
      <c r="BP405" s="11"/>
      <c r="BQ405" s="11"/>
      <c r="BR405" s="11"/>
      <c r="BS405" s="11"/>
    </row>
    <row r="406" spans="1:71">
      <c r="A406" s="18"/>
      <c r="B406" s="18"/>
      <c r="C406" s="18"/>
      <c r="E406" s="88"/>
      <c r="F406" s="88"/>
      <c r="G406" s="18"/>
      <c r="H406" s="89"/>
      <c r="I406" s="89"/>
      <c r="J406" s="89"/>
      <c r="K406" s="18"/>
      <c r="L406" s="18"/>
      <c r="M406" s="18"/>
      <c r="N406" s="18"/>
      <c r="O406" s="18"/>
      <c r="P406" s="138"/>
      <c r="Q406" s="138"/>
      <c r="R406" s="138"/>
      <c r="S406" s="138"/>
      <c r="T406" s="138"/>
      <c r="U406" s="138"/>
      <c r="V406" s="138"/>
      <c r="W406" s="138"/>
      <c r="X406" s="18"/>
      <c r="Y406" s="18"/>
      <c r="Z406" s="18"/>
      <c r="AA406" s="137">
        <v>3</v>
      </c>
      <c r="AB406" s="335" t="str">
        <f t="array" ref="AB406">IF(COUNT(IF($P$5:$P$104=$AA406,IF($G$5:$G$104=AB$423,$R$5:$R$104,"-")))=0,"-",COUNT(IF($P$5:$P$104=$AA406,IF($G$5:$G$104=AB$423,$R$5:$R$104,"-"))))</f>
        <v>-</v>
      </c>
      <c r="AC406" s="335" t="str">
        <f t="array" ref="AC406">IF(COUNT(IF($P$5:$P$104=$AA406,IF($G$5:$G$104=AC$423,$R$5:$R$104,"-")))=0,"-",COUNT(IF($P$5:$P$104=$AA406,IF($G$5:$G$104=AC$423,$R$5:$R$104,"-"))))</f>
        <v>-</v>
      </c>
      <c r="AD406" s="335" t="str">
        <f t="array" ref="AD406">IF(COUNT(IF($P$5:$P$104=$AA406,IF($G$5:$G$104=AD$423,$R$5:$R$104,"-")))=0,"-",COUNT(IF($P$5:$P$104=$AA406,IF($G$5:$G$104=AD$423,$R$5:$R$104,"-"))))</f>
        <v>-</v>
      </c>
      <c r="AE406" s="335" t="str">
        <f t="array" ref="AE406">IF(COUNT(IF($P$5:$P$104=$AA406,IF($G$5:$G$104=AE$423,$R$5:$R$104,"-")))=0,"-",COUNT(IF($P$5:$P$104=$AA406,IF($G$5:$G$104=AE$423,$R$5:$R$104,"-"))))</f>
        <v>-</v>
      </c>
      <c r="AF406" s="335" t="str">
        <f t="array" ref="AF406">IF(COUNT(IF($P$5:$P$104=$AA406,IF($G$5:$G$104=AF$423,$R$5:$R$104,"-")))=0,"-",COUNT(IF($P$5:$P$104=$AA406,IF($G$5:$G$104=AF$423,$R$5:$R$104,"-"))))</f>
        <v>-</v>
      </c>
      <c r="AG406" s="335" t="str">
        <f t="array" ref="AG406">IF(COUNT(IF($P$5:$P$104=$AA406,IF($G$5:$G$104=AG$423,$R$5:$R$104,"-")))=0,"-",COUNT(IF($P$5:$P$104=$AA406,IF($G$5:$G$104=AG$423,$R$5:$R$104,"-"))))</f>
        <v>-</v>
      </c>
      <c r="AH406" s="335" t="str">
        <f t="array" ref="AH406">IF(COUNT(IF($P$5:$P$104=$AA406,IF($G$5:$G$104=AH$423,$R$5:$R$104,"-")))=0,"-",COUNT(IF($P$5:$P$104=$AA406,IF($G$5:$G$104=AH$423,$R$5:$R$104,"-"))))</f>
        <v>-</v>
      </c>
      <c r="AI406" s="335" t="str">
        <f t="array" ref="AI406">IF(COUNT(IF($P$5:$P$104=$AA406,IF($G$5:$G$104=AI$423,$R$5:$R$104,"-")))=0,"-",COUNT(IF($P$5:$P$104=$AA406,IF($G$5:$G$104=AI$423,$R$5:$R$104,"-"))))</f>
        <v>-</v>
      </c>
      <c r="AJ406" s="335" t="str">
        <f t="array" ref="AJ406">IF(COUNT(IF($P$5:$P$104=$AA406,IF($G$5:$G$104=AJ$423,$R$5:$R$104,"-")))=0,"-",COUNT(IF($P$5:$P$104=$AA406,IF($G$5:$G$104=AJ$423,$R$5:$R$104,"-"))))</f>
        <v>-</v>
      </c>
      <c r="AK406" s="335">
        <f t="array" ref="AK406">IF(COUNT(IF($P$5:$P$104=$AA406,IF($G$5:$G$104=AK$423,$R$5:$R$104,"-")))=0,"-",COUNT(IF($P$5:$P$104=$AA406,IF($G$5:$G$104=AK$423,$R$5:$R$104,"-"))))</f>
        <v>3</v>
      </c>
      <c r="AL406" s="335" t="str">
        <f t="array" ref="AL406">IF(COUNT(IF($P$5:$P$104=$AA406,IF($G$5:$G$104=AL$423,$R$5:$R$104,"-")))=0,"-",COUNT(IF($P$5:$P$104=$AA406,IF($G$5:$G$104=AL$423,$R$5:$R$104,"-"))))</f>
        <v>-</v>
      </c>
      <c r="AM406" s="335" t="str">
        <f t="array" ref="AM406">IF(COUNT(IF($P$5:$P$104=$AA406,IF($G$5:$G$104=AM$423,$R$5:$R$104,"-")))=0,"-",COUNT(IF($P$5:$P$104=$AA406,IF($G$5:$G$104=AM$423,$R$5:$R$104,"-"))))</f>
        <v>-</v>
      </c>
      <c r="AN406" s="337">
        <f t="shared" si="90"/>
        <v>3</v>
      </c>
      <c r="AO406" s="18"/>
      <c r="AP406" s="18"/>
      <c r="AQ406" s="18"/>
      <c r="AR406" s="18"/>
      <c r="AS406" s="18"/>
      <c r="AT406" s="18"/>
      <c r="AU406" s="18"/>
      <c r="AV406" s="18"/>
      <c r="AW406" s="18"/>
      <c r="AX406" s="18"/>
      <c r="AY406" s="18"/>
      <c r="AZ406" s="18"/>
      <c r="BA406" s="18"/>
      <c r="BD406" s="11"/>
      <c r="BE406" s="11"/>
      <c r="BF406" s="11"/>
      <c r="BG406" s="11"/>
      <c r="BH406" s="11"/>
      <c r="BI406" s="11"/>
      <c r="BJ406" s="11"/>
      <c r="BK406" s="11"/>
      <c r="BL406" s="11"/>
      <c r="BM406" s="11"/>
      <c r="BN406" s="11"/>
      <c r="BO406" s="11"/>
      <c r="BP406" s="11"/>
      <c r="BQ406" s="11"/>
      <c r="BR406" s="11"/>
      <c r="BS406" s="11"/>
    </row>
    <row r="407" spans="1:71">
      <c r="A407" s="18"/>
      <c r="B407" s="18"/>
      <c r="C407" s="18"/>
      <c r="E407" s="88"/>
      <c r="F407" s="88"/>
      <c r="G407" s="18"/>
      <c r="H407" s="89"/>
      <c r="I407" s="89"/>
      <c r="J407" s="89"/>
      <c r="K407" s="18"/>
      <c r="L407" s="18"/>
      <c r="M407" s="18"/>
      <c r="N407" s="18"/>
      <c r="O407" s="18"/>
      <c r="P407" s="138"/>
      <c r="Q407" s="138"/>
      <c r="R407" s="138"/>
      <c r="S407" s="138"/>
      <c r="T407" s="138"/>
      <c r="U407" s="138"/>
      <c r="V407" s="138"/>
      <c r="W407" s="138"/>
      <c r="X407" s="18"/>
      <c r="Y407" s="18"/>
      <c r="Z407" s="18"/>
      <c r="AA407" s="137">
        <v>4</v>
      </c>
      <c r="AB407" s="335" t="str">
        <f t="array" ref="AB407">IF(COUNT(IF($P$5:$P$104=$AA407,IF($G$5:$G$104=AB$423,$R$5:$R$104,"-")))=0,"-",COUNT(IF($P$5:$P$104=$AA407,IF($G$5:$G$104=AB$423,$R$5:$R$104,"-"))))</f>
        <v>-</v>
      </c>
      <c r="AC407" s="335">
        <f t="array" ref="AC407">IF(COUNT(IF($P$5:$P$104=$AA407,IF($G$5:$G$104=AC$423,$R$5:$R$104,"-")))=0,"-",COUNT(IF($P$5:$P$104=$AA407,IF($G$5:$G$104=AC$423,$R$5:$R$104,"-"))))</f>
        <v>2</v>
      </c>
      <c r="AD407" s="335" t="str">
        <f t="array" ref="AD407">IF(COUNT(IF($P$5:$P$104=$AA407,IF($G$5:$G$104=AD$423,$R$5:$R$104,"-")))=0,"-",COUNT(IF($P$5:$P$104=$AA407,IF($G$5:$G$104=AD$423,$R$5:$R$104,"-"))))</f>
        <v>-</v>
      </c>
      <c r="AE407" s="335" t="str">
        <f t="array" ref="AE407">IF(COUNT(IF($P$5:$P$104=$AA407,IF($G$5:$G$104=AE$423,$R$5:$R$104,"-")))=0,"-",COUNT(IF($P$5:$P$104=$AA407,IF($G$5:$G$104=AE$423,$R$5:$R$104,"-"))))</f>
        <v>-</v>
      </c>
      <c r="AF407" s="335" t="str">
        <f t="array" ref="AF407">IF(COUNT(IF($P$5:$P$104=$AA407,IF($G$5:$G$104=AF$423,$R$5:$R$104,"-")))=0,"-",COUNT(IF($P$5:$P$104=$AA407,IF($G$5:$G$104=AF$423,$R$5:$R$104,"-"))))</f>
        <v>-</v>
      </c>
      <c r="AG407" s="335" t="str">
        <f t="array" ref="AG407">IF(COUNT(IF($P$5:$P$104=$AA407,IF($G$5:$G$104=AG$423,$R$5:$R$104,"-")))=0,"-",COUNT(IF($P$5:$P$104=$AA407,IF($G$5:$G$104=AG$423,$R$5:$R$104,"-"))))</f>
        <v>-</v>
      </c>
      <c r="AH407" s="335" t="str">
        <f t="array" ref="AH407">IF(COUNT(IF($P$5:$P$104=$AA407,IF($G$5:$G$104=AH$423,$R$5:$R$104,"-")))=0,"-",COUNT(IF($P$5:$P$104=$AA407,IF($G$5:$G$104=AH$423,$R$5:$R$104,"-"))))</f>
        <v>-</v>
      </c>
      <c r="AI407" s="335">
        <f t="array" ref="AI407">IF(COUNT(IF($P$5:$P$104=$AA407,IF($G$5:$G$104=AI$423,$R$5:$R$104,"-")))=0,"-",COUNT(IF($P$5:$P$104=$AA407,IF($G$5:$G$104=AI$423,$R$5:$R$104,"-"))))</f>
        <v>2</v>
      </c>
      <c r="AJ407" s="335">
        <f t="array" ref="AJ407">IF(COUNT(IF($P$5:$P$104=$AA407,IF($G$5:$G$104=AJ$423,$R$5:$R$104,"-")))=0,"-",COUNT(IF($P$5:$P$104=$AA407,IF($G$5:$G$104=AJ$423,$R$5:$R$104,"-"))))</f>
        <v>3</v>
      </c>
      <c r="AK407" s="335">
        <f t="array" ref="AK407">IF(COUNT(IF($P$5:$P$104=$AA407,IF($G$5:$G$104=AK$423,$R$5:$R$104,"-")))=0,"-",COUNT(IF($P$5:$P$104=$AA407,IF($G$5:$G$104=AK$423,$R$5:$R$104,"-"))))</f>
        <v>1</v>
      </c>
      <c r="AL407" s="335" t="str">
        <f t="array" ref="AL407">IF(COUNT(IF($P$5:$P$104=$AA407,IF($G$5:$G$104=AL$423,$R$5:$R$104,"-")))=0,"-",COUNT(IF($P$5:$P$104=$AA407,IF($G$5:$G$104=AL$423,$R$5:$R$104,"-"))))</f>
        <v>-</v>
      </c>
      <c r="AM407" s="335" t="str">
        <f t="array" ref="AM407">IF(COUNT(IF($P$5:$P$104=$AA407,IF($G$5:$G$104=AM$423,$R$5:$R$104,"-")))=0,"-",COUNT(IF($P$5:$P$104=$AA407,IF($G$5:$G$104=AM$423,$R$5:$R$104,"-"))))</f>
        <v>-</v>
      </c>
      <c r="AN407" s="337">
        <f t="shared" si="90"/>
        <v>8</v>
      </c>
      <c r="AO407" s="18"/>
      <c r="AP407" s="18"/>
      <c r="AQ407" s="18"/>
      <c r="AR407" s="18"/>
      <c r="AS407" s="18"/>
      <c r="AT407" s="18"/>
      <c r="AU407" s="18"/>
      <c r="AV407" s="18"/>
      <c r="AW407" s="18"/>
      <c r="AX407" s="18"/>
      <c r="AY407" s="18"/>
      <c r="AZ407" s="18"/>
      <c r="BA407" s="18"/>
      <c r="BD407" s="11"/>
      <c r="BE407" s="11"/>
      <c r="BF407" s="11"/>
      <c r="BG407" s="11"/>
      <c r="BH407" s="11"/>
      <c r="BI407" s="11"/>
      <c r="BJ407" s="11"/>
      <c r="BK407" s="11"/>
      <c r="BL407" s="11"/>
      <c r="BM407" s="11"/>
      <c r="BN407" s="11"/>
      <c r="BO407" s="11"/>
      <c r="BP407" s="11"/>
      <c r="BQ407" s="11"/>
      <c r="BR407" s="11"/>
      <c r="BS407" s="11"/>
    </row>
    <row r="408" spans="1:71">
      <c r="A408" s="18"/>
      <c r="B408" s="18"/>
      <c r="C408" s="18"/>
      <c r="E408" s="88"/>
      <c r="F408" s="88"/>
      <c r="G408" s="18"/>
      <c r="H408" s="89"/>
      <c r="I408" s="89"/>
      <c r="J408" s="89"/>
      <c r="K408" s="18"/>
      <c r="L408" s="18"/>
      <c r="M408" s="18"/>
      <c r="N408" s="18"/>
      <c r="O408" s="18"/>
      <c r="P408" s="138"/>
      <c r="Q408" s="138"/>
      <c r="R408" s="138"/>
      <c r="S408" s="138"/>
      <c r="T408" s="138"/>
      <c r="U408" s="138"/>
      <c r="V408" s="138"/>
      <c r="W408" s="138"/>
      <c r="X408" s="18"/>
      <c r="Y408" s="18"/>
      <c r="Z408" s="18"/>
      <c r="AA408" s="137">
        <v>5</v>
      </c>
      <c r="AB408" s="335" t="str">
        <f t="array" ref="AB408">IF(COUNT(IF($P$5:$P$104=$AA408,IF($G$5:$G$104=AB$423,$R$5:$R$104,"-")))=0,"-",COUNT(IF($P$5:$P$104=$AA408,IF($G$5:$G$104=AB$423,$R$5:$R$104,"-"))))</f>
        <v>-</v>
      </c>
      <c r="AC408" s="335">
        <f t="array" ref="AC408">IF(COUNT(IF($P$5:$P$104=$AA408,IF($G$5:$G$104=AC$423,$R$5:$R$104,"-")))=0,"-",COUNT(IF($P$5:$P$104=$AA408,IF($G$5:$G$104=AC$423,$R$5:$R$104,"-"))))</f>
        <v>3</v>
      </c>
      <c r="AD408" s="335" t="str">
        <f t="array" ref="AD408">IF(COUNT(IF($P$5:$P$104=$AA408,IF($G$5:$G$104=AD$423,$R$5:$R$104,"-")))=0,"-",COUNT(IF($P$5:$P$104=$AA408,IF($G$5:$G$104=AD$423,$R$5:$R$104,"-"))))</f>
        <v>-</v>
      </c>
      <c r="AE408" s="335">
        <f t="array" ref="AE408">IF(COUNT(IF($P$5:$P$104=$AA408,IF($G$5:$G$104=AE$423,$R$5:$R$104,"-")))=0,"-",COUNT(IF($P$5:$P$104=$AA408,IF($G$5:$G$104=AE$423,$R$5:$R$104,"-"))))</f>
        <v>2</v>
      </c>
      <c r="AF408" s="335" t="str">
        <f t="array" ref="AF408">IF(COUNT(IF($P$5:$P$104=$AA408,IF($G$5:$G$104=AF$423,$R$5:$R$104,"-")))=0,"-",COUNT(IF($P$5:$P$104=$AA408,IF($G$5:$G$104=AF$423,$R$5:$R$104,"-"))))</f>
        <v>-</v>
      </c>
      <c r="AG408" s="335" t="str">
        <f t="array" ref="AG408">IF(COUNT(IF($P$5:$P$104=$AA408,IF($G$5:$G$104=AG$423,$R$5:$R$104,"-")))=0,"-",COUNT(IF($P$5:$P$104=$AA408,IF($G$5:$G$104=AG$423,$R$5:$R$104,"-"))))</f>
        <v>-</v>
      </c>
      <c r="AH408" s="335" t="str">
        <f t="array" ref="AH408">IF(COUNT(IF($P$5:$P$104=$AA408,IF($G$5:$G$104=AH$423,$R$5:$R$104,"-")))=0,"-",COUNT(IF($P$5:$P$104=$AA408,IF($G$5:$G$104=AH$423,$R$5:$R$104,"-"))))</f>
        <v>-</v>
      </c>
      <c r="AI408" s="335">
        <f t="array" ref="AI408">IF(COUNT(IF($P$5:$P$104=$AA408,IF($G$5:$G$104=AI$423,$R$5:$R$104,"-")))=0,"-",COUNT(IF($P$5:$P$104=$AA408,IF($G$5:$G$104=AI$423,$R$5:$R$104,"-"))))</f>
        <v>1</v>
      </c>
      <c r="AJ408" s="335">
        <f t="array" ref="AJ408">IF(COUNT(IF($P$5:$P$104=$AA408,IF($G$5:$G$104=AJ$423,$R$5:$R$104,"-")))=0,"-",COUNT(IF($P$5:$P$104=$AA408,IF($G$5:$G$104=AJ$423,$R$5:$R$104,"-"))))</f>
        <v>2</v>
      </c>
      <c r="AK408" s="335" t="str">
        <f t="array" ref="AK408">IF(COUNT(IF($P$5:$P$104=$AA408,IF($G$5:$G$104=AK$423,$R$5:$R$104,"-")))=0,"-",COUNT(IF($P$5:$P$104=$AA408,IF($G$5:$G$104=AK$423,$R$5:$R$104,"-"))))</f>
        <v>-</v>
      </c>
      <c r="AL408" s="335" t="str">
        <f t="array" ref="AL408">IF(COUNT(IF($P$5:$P$104=$AA408,IF($G$5:$G$104=AL$423,$R$5:$R$104,"-")))=0,"-",COUNT(IF($P$5:$P$104=$AA408,IF($G$5:$G$104=AL$423,$R$5:$R$104,"-"))))</f>
        <v>-</v>
      </c>
      <c r="AM408" s="335">
        <f t="array" ref="AM408">IF(COUNT(IF($P$5:$P$104=$AA408,IF($G$5:$G$104=AM$423,$R$5:$R$104,"-")))=0,"-",COUNT(IF($P$5:$P$104=$AA408,IF($G$5:$G$104=AM$423,$R$5:$R$104,"-"))))</f>
        <v>1</v>
      </c>
      <c r="AN408" s="337">
        <f t="shared" si="90"/>
        <v>9</v>
      </c>
      <c r="AO408" s="18"/>
      <c r="AP408" s="18"/>
      <c r="AQ408" s="18"/>
      <c r="AR408" s="18"/>
      <c r="AS408" s="18"/>
      <c r="AT408" s="18"/>
      <c r="AU408" s="18"/>
      <c r="AV408" s="18"/>
      <c r="AW408" s="18"/>
      <c r="AX408" s="18"/>
      <c r="AY408" s="18"/>
      <c r="AZ408" s="18"/>
      <c r="BA408" s="18"/>
      <c r="BD408" s="11"/>
      <c r="BE408" s="11"/>
      <c r="BF408" s="11"/>
      <c r="BG408" s="11"/>
      <c r="BH408" s="11"/>
      <c r="BI408" s="11"/>
      <c r="BJ408" s="11"/>
      <c r="BK408" s="11"/>
      <c r="BL408" s="11"/>
      <c r="BM408" s="11"/>
      <c r="BN408" s="11"/>
      <c r="BO408" s="11"/>
      <c r="BP408" s="11"/>
      <c r="BQ408" s="11"/>
      <c r="BR408" s="11"/>
      <c r="BS408" s="11"/>
    </row>
    <row r="409" spans="1:71">
      <c r="A409" s="18"/>
      <c r="B409" s="18"/>
      <c r="C409" s="18"/>
      <c r="E409" s="88"/>
      <c r="F409" s="88"/>
      <c r="G409" s="18"/>
      <c r="H409" s="89"/>
      <c r="I409" s="89"/>
      <c r="J409" s="89"/>
      <c r="K409" s="18"/>
      <c r="L409" s="18"/>
      <c r="M409" s="18"/>
      <c r="N409" s="18"/>
      <c r="O409" s="18"/>
      <c r="P409" s="138"/>
      <c r="Q409" s="138"/>
      <c r="R409" s="138"/>
      <c r="S409" s="138"/>
      <c r="T409" s="138"/>
      <c r="U409" s="138"/>
      <c r="V409" s="138"/>
      <c r="W409" s="138"/>
      <c r="X409" s="18"/>
      <c r="Y409" s="18"/>
      <c r="Z409" s="18"/>
      <c r="AA409" s="137">
        <v>6</v>
      </c>
      <c r="AB409" s="335" t="str">
        <f t="array" ref="AB409">IF(COUNT(IF($P$5:$P$104=$AA409,IF($G$5:$G$104=AB$423,$R$5:$R$104,"-")))=0,"-",COUNT(IF($P$5:$P$104=$AA409,IF($G$5:$G$104=AB$423,$R$5:$R$104,"-"))))</f>
        <v>-</v>
      </c>
      <c r="AC409" s="335">
        <f t="array" ref="AC409">IF(COUNT(IF($P$5:$P$104=$AA409,IF($G$5:$G$104=AC$423,$R$5:$R$104,"-")))=0,"-",COUNT(IF($P$5:$P$104=$AA409,IF($G$5:$G$104=AC$423,$R$5:$R$104,"-"))))</f>
        <v>4</v>
      </c>
      <c r="AD409" s="335" t="str">
        <f t="array" ref="AD409">IF(COUNT(IF($P$5:$P$104=$AA409,IF($G$5:$G$104=AD$423,$R$5:$R$104,"-")))=0,"-",COUNT(IF($P$5:$P$104=$AA409,IF($G$5:$G$104=AD$423,$R$5:$R$104,"-"))))</f>
        <v>-</v>
      </c>
      <c r="AE409" s="335">
        <f t="array" ref="AE409">IF(COUNT(IF($P$5:$P$104=$AA409,IF($G$5:$G$104=AE$423,$R$5:$R$104,"-")))=0,"-",COUNT(IF($P$5:$P$104=$AA409,IF($G$5:$G$104=AE$423,$R$5:$R$104,"-"))))</f>
        <v>4</v>
      </c>
      <c r="AF409" s="335" t="str">
        <f t="array" ref="AF409">IF(COUNT(IF($P$5:$P$104=$AA409,IF($G$5:$G$104=AF$423,$R$5:$R$104,"-")))=0,"-",COUNT(IF($P$5:$P$104=$AA409,IF($G$5:$G$104=AF$423,$R$5:$R$104,"-"))))</f>
        <v>-</v>
      </c>
      <c r="AG409" s="335" t="str">
        <f t="array" ref="AG409">IF(COUNT(IF($P$5:$P$104=$AA409,IF($G$5:$G$104=AG$423,$R$5:$R$104,"-")))=0,"-",COUNT(IF($P$5:$P$104=$AA409,IF($G$5:$G$104=AG$423,$R$5:$R$104,"-"))))</f>
        <v>-</v>
      </c>
      <c r="AH409" s="335">
        <f t="array" ref="AH409">IF(COUNT(IF($P$5:$P$104=$AA409,IF($G$5:$G$104=AH$423,$R$5:$R$104,"-")))=0,"-",COUNT(IF($P$5:$P$104=$AA409,IF($G$5:$G$104=AH$423,$R$5:$R$104,"-"))))</f>
        <v>2</v>
      </c>
      <c r="AI409" s="335">
        <f t="array" ref="AI409">IF(COUNT(IF($P$5:$P$104=$AA409,IF($G$5:$G$104=AI$423,$R$5:$R$104,"-")))=0,"-",COUNT(IF($P$5:$P$104=$AA409,IF($G$5:$G$104=AI$423,$R$5:$R$104,"-"))))</f>
        <v>6</v>
      </c>
      <c r="AJ409" s="335">
        <f t="array" ref="AJ409">IF(COUNT(IF($P$5:$P$104=$AA409,IF($G$5:$G$104=AJ$423,$R$5:$R$104,"-")))=0,"-",COUNT(IF($P$5:$P$104=$AA409,IF($G$5:$G$104=AJ$423,$R$5:$R$104,"-"))))</f>
        <v>4</v>
      </c>
      <c r="AK409" s="335">
        <f t="array" ref="AK409">IF(COUNT(IF($P$5:$P$104=$AA409,IF($G$5:$G$104=AK$423,$R$5:$R$104,"-")))=0,"-",COUNT(IF($P$5:$P$104=$AA409,IF($G$5:$G$104=AK$423,$R$5:$R$104,"-"))))</f>
        <v>3</v>
      </c>
      <c r="AL409" s="335" t="str">
        <f t="array" ref="AL409">IF(COUNT(IF($P$5:$P$104=$AA409,IF($G$5:$G$104=AL$423,$R$5:$R$104,"-")))=0,"-",COUNT(IF($P$5:$P$104=$AA409,IF($G$5:$G$104=AL$423,$R$5:$R$104,"-"))))</f>
        <v>-</v>
      </c>
      <c r="AM409" s="335">
        <f t="array" ref="AM409">IF(COUNT(IF($P$5:$P$104=$AA409,IF($G$5:$G$104=AM$423,$R$5:$R$104,"-")))=0,"-",COUNT(IF($P$5:$P$104=$AA409,IF($G$5:$G$104=AM$423,$R$5:$R$104,"-"))))</f>
        <v>1</v>
      </c>
      <c r="AN409" s="337">
        <f t="shared" si="90"/>
        <v>24</v>
      </c>
      <c r="AO409" s="18"/>
      <c r="AP409" s="18"/>
      <c r="AQ409" s="18"/>
      <c r="AR409" s="18"/>
      <c r="AS409" s="18"/>
      <c r="AT409" s="18"/>
      <c r="AU409" s="18"/>
      <c r="AV409" s="18"/>
      <c r="AW409" s="18"/>
      <c r="AX409" s="18"/>
      <c r="AY409" s="18"/>
      <c r="AZ409" s="18"/>
      <c r="BA409" s="18"/>
      <c r="BD409" s="11"/>
      <c r="BE409" s="11"/>
      <c r="BF409" s="11"/>
      <c r="BG409" s="11"/>
      <c r="BH409" s="11"/>
      <c r="BI409" s="11"/>
      <c r="BJ409" s="11"/>
      <c r="BK409" s="11"/>
      <c r="BL409" s="11"/>
      <c r="BM409" s="11"/>
      <c r="BN409" s="11"/>
      <c r="BO409" s="11"/>
      <c r="BP409" s="11"/>
      <c r="BQ409" s="11"/>
      <c r="BR409" s="11"/>
      <c r="BS409" s="11"/>
    </row>
    <row r="410" spans="1:71">
      <c r="A410" s="18"/>
      <c r="B410" s="18"/>
      <c r="C410" s="18"/>
      <c r="E410" s="88"/>
      <c r="F410" s="88"/>
      <c r="G410" s="18"/>
      <c r="H410" s="89"/>
      <c r="I410" s="89"/>
      <c r="J410" s="89"/>
      <c r="K410" s="18"/>
      <c r="L410" s="18"/>
      <c r="M410" s="18"/>
      <c r="N410" s="18"/>
      <c r="O410" s="18"/>
      <c r="P410" s="138"/>
      <c r="Q410" s="138"/>
      <c r="R410" s="138"/>
      <c r="S410" s="138"/>
      <c r="T410" s="138"/>
      <c r="U410" s="138"/>
      <c r="V410" s="138"/>
      <c r="W410" s="138"/>
      <c r="X410" s="18"/>
      <c r="Y410" s="18"/>
      <c r="Z410" s="18"/>
      <c r="AA410" s="137">
        <v>7</v>
      </c>
      <c r="AB410" s="335" t="str">
        <f t="array" ref="AB410">IF(COUNT(IF($P$5:$P$104=$AA410,IF($G$5:$G$104=AB$423,$R$5:$R$104,"-")))=0,"-",COUNT(IF($P$5:$P$104=$AA410,IF($G$5:$G$104=AB$423,$R$5:$R$104,"-"))))</f>
        <v>-</v>
      </c>
      <c r="AC410" s="335">
        <f t="array" ref="AC410">IF(COUNT(IF($P$5:$P$104=$AA410,IF($G$5:$G$104=AC$423,$R$5:$R$104,"-")))=0,"-",COUNT(IF($P$5:$P$104=$AA410,IF($G$5:$G$104=AC$423,$R$5:$R$104,"-"))))</f>
        <v>3</v>
      </c>
      <c r="AD410" s="335" t="str">
        <f t="array" ref="AD410">IF(COUNT(IF($P$5:$P$104=$AA410,IF($G$5:$G$104=AD$423,$R$5:$R$104,"-")))=0,"-",COUNT(IF($P$5:$P$104=$AA410,IF($G$5:$G$104=AD$423,$R$5:$R$104,"-"))))</f>
        <v>-</v>
      </c>
      <c r="AE410" s="335">
        <f t="array" ref="AE410">IF(COUNT(IF($P$5:$P$104=$AA410,IF($G$5:$G$104=AE$423,$R$5:$R$104,"-")))=0,"-",COUNT(IF($P$5:$P$104=$AA410,IF($G$5:$G$104=AE$423,$R$5:$R$104,"-"))))</f>
        <v>1</v>
      </c>
      <c r="AF410" s="335" t="str">
        <f t="array" ref="AF410">IF(COUNT(IF($P$5:$P$104=$AA410,IF($G$5:$G$104=AF$423,$R$5:$R$104,"-")))=0,"-",COUNT(IF($P$5:$P$104=$AA410,IF($G$5:$G$104=AF$423,$R$5:$R$104,"-"))))</f>
        <v>-</v>
      </c>
      <c r="AG410" s="335" t="str">
        <f t="array" ref="AG410">IF(COUNT(IF($P$5:$P$104=$AA410,IF($G$5:$G$104=AG$423,$R$5:$R$104,"-")))=0,"-",COUNT(IF($P$5:$P$104=$AA410,IF($G$5:$G$104=AG$423,$R$5:$R$104,"-"))))</f>
        <v>-</v>
      </c>
      <c r="AH410" s="335">
        <f t="array" ref="AH410">IF(COUNT(IF($P$5:$P$104=$AA410,IF($G$5:$G$104=AH$423,$R$5:$R$104,"-")))=0,"-",COUNT(IF($P$5:$P$104=$AA410,IF($G$5:$G$104=AH$423,$R$5:$R$104,"-"))))</f>
        <v>1</v>
      </c>
      <c r="AI410" s="335">
        <f t="array" ref="AI410">IF(COUNT(IF($P$5:$P$104=$AA410,IF($G$5:$G$104=AI$423,$R$5:$R$104,"-")))=0,"-",COUNT(IF($P$5:$P$104=$AA410,IF($G$5:$G$104=AI$423,$R$5:$R$104,"-"))))</f>
        <v>3</v>
      </c>
      <c r="AJ410" s="335">
        <f t="array" ref="AJ410">IF(COUNT(IF($P$5:$P$104=$AA410,IF($G$5:$G$104=AJ$423,$R$5:$R$104,"-")))=0,"-",COUNT(IF($P$5:$P$104=$AA410,IF($G$5:$G$104=AJ$423,$R$5:$R$104,"-"))))</f>
        <v>1</v>
      </c>
      <c r="AK410" s="335">
        <f t="array" ref="AK410">IF(COUNT(IF($P$5:$P$104=$AA410,IF($G$5:$G$104=AK$423,$R$5:$R$104,"-")))=0,"-",COUNT(IF($P$5:$P$104=$AA410,IF($G$5:$G$104=AK$423,$R$5:$R$104,"-"))))</f>
        <v>1</v>
      </c>
      <c r="AL410" s="335" t="str">
        <f t="array" ref="AL410">IF(COUNT(IF($P$5:$P$104=$AA410,IF($G$5:$G$104=AL$423,$R$5:$R$104,"-")))=0,"-",COUNT(IF($P$5:$P$104=$AA410,IF($G$5:$G$104=AL$423,$R$5:$R$104,"-"))))</f>
        <v>-</v>
      </c>
      <c r="AM410" s="335">
        <f t="array" ref="AM410">IF(COUNT(IF($P$5:$P$104=$AA410,IF($G$5:$G$104=AM$423,$R$5:$R$104,"-")))=0,"-",COUNT(IF($P$5:$P$104=$AA410,IF($G$5:$G$104=AM$423,$R$5:$R$104,"-"))))</f>
        <v>4</v>
      </c>
      <c r="AN410" s="337">
        <f t="shared" si="90"/>
        <v>14</v>
      </c>
      <c r="AO410" s="18"/>
      <c r="AP410" s="18"/>
      <c r="AQ410" s="18"/>
      <c r="AR410" s="18"/>
      <c r="AS410" s="18"/>
      <c r="AT410" s="18"/>
      <c r="AU410" s="18"/>
      <c r="AV410" s="18"/>
      <c r="AW410" s="18"/>
      <c r="AX410" s="18"/>
      <c r="AY410" s="18"/>
      <c r="AZ410" s="18"/>
      <c r="BA410" s="18"/>
      <c r="BD410" s="11"/>
      <c r="BE410" s="11"/>
      <c r="BF410" s="11"/>
      <c r="BG410" s="11"/>
      <c r="BH410" s="11"/>
      <c r="BI410" s="11"/>
      <c r="BJ410" s="11"/>
      <c r="BK410" s="11"/>
      <c r="BL410" s="11"/>
      <c r="BM410" s="11"/>
      <c r="BN410" s="11"/>
      <c r="BO410" s="11"/>
      <c r="BP410" s="11"/>
      <c r="BQ410" s="11"/>
      <c r="BR410" s="11"/>
      <c r="BS410" s="11"/>
    </row>
    <row r="411" spans="1:71">
      <c r="A411" s="18"/>
      <c r="B411" s="18"/>
      <c r="C411" s="18"/>
      <c r="E411" s="88"/>
      <c r="F411" s="88"/>
      <c r="G411" s="18"/>
      <c r="H411" s="89"/>
      <c r="I411" s="89"/>
      <c r="J411" s="89"/>
      <c r="K411" s="18"/>
      <c r="L411" s="18"/>
      <c r="M411" s="18"/>
      <c r="N411" s="18"/>
      <c r="O411" s="18"/>
      <c r="P411" s="138"/>
      <c r="Q411" s="138"/>
      <c r="R411" s="138"/>
      <c r="S411" s="138"/>
      <c r="T411" s="138"/>
      <c r="U411" s="138"/>
      <c r="V411" s="138"/>
      <c r="W411" s="138"/>
      <c r="X411" s="18"/>
      <c r="Y411" s="18"/>
      <c r="Z411" s="18"/>
      <c r="AA411" s="137">
        <v>8</v>
      </c>
      <c r="AB411" s="335" t="str">
        <f t="array" ref="AB411">IF(COUNT(IF($P$5:$P$104=$AA411,IF($G$5:$G$104=AB$423,$R$5:$R$104,"-")))=0,"-",COUNT(IF($P$5:$P$104=$AA411,IF($G$5:$G$104=AB$423,$R$5:$R$104,"-"))))</f>
        <v>-</v>
      </c>
      <c r="AC411" s="335">
        <f t="array" ref="AC411">IF(COUNT(IF($P$5:$P$104=$AA411,IF($G$5:$G$104=AC$423,$R$5:$R$104,"-")))=0,"-",COUNT(IF($P$5:$P$104=$AA411,IF($G$5:$G$104=AC$423,$R$5:$R$104,"-"))))</f>
        <v>1</v>
      </c>
      <c r="AD411" s="335" t="str">
        <f t="array" ref="AD411">IF(COUNT(IF($P$5:$P$104=$AA411,IF($G$5:$G$104=AD$423,$R$5:$R$104,"-")))=0,"-",COUNT(IF($P$5:$P$104=$AA411,IF($G$5:$G$104=AD$423,$R$5:$R$104,"-"))))</f>
        <v>-</v>
      </c>
      <c r="AE411" s="335">
        <f t="array" ref="AE411">IF(COUNT(IF($P$5:$P$104=$AA411,IF($G$5:$G$104=AE$423,$R$5:$R$104,"-")))=0,"-",COUNT(IF($P$5:$P$104=$AA411,IF($G$5:$G$104=AE$423,$R$5:$R$104,"-"))))</f>
        <v>2</v>
      </c>
      <c r="AF411" s="335" t="str">
        <f t="array" ref="AF411">IF(COUNT(IF($P$5:$P$104=$AA411,IF($G$5:$G$104=AF$423,$R$5:$R$104,"-")))=0,"-",COUNT(IF($P$5:$P$104=$AA411,IF($G$5:$G$104=AF$423,$R$5:$R$104,"-"))))</f>
        <v>-</v>
      </c>
      <c r="AG411" s="335" t="str">
        <f t="array" ref="AG411">IF(COUNT(IF($P$5:$P$104=$AA411,IF($G$5:$G$104=AG$423,$R$5:$R$104,"-")))=0,"-",COUNT(IF($P$5:$P$104=$AA411,IF($G$5:$G$104=AG$423,$R$5:$R$104,"-"))))</f>
        <v>-</v>
      </c>
      <c r="AH411" s="335">
        <f t="array" ref="AH411">IF(COUNT(IF($P$5:$P$104=$AA411,IF($G$5:$G$104=AH$423,$R$5:$R$104,"-")))=0,"-",COUNT(IF($P$5:$P$104=$AA411,IF($G$5:$G$104=AH$423,$R$5:$R$104,"-"))))</f>
        <v>3</v>
      </c>
      <c r="AI411" s="335">
        <f t="array" ref="AI411">IF(COUNT(IF($P$5:$P$104=$AA411,IF($G$5:$G$104=AI$423,$R$5:$R$104,"-")))=0,"-",COUNT(IF($P$5:$P$104=$AA411,IF($G$5:$G$104=AI$423,$R$5:$R$104,"-"))))</f>
        <v>1</v>
      </c>
      <c r="AJ411" s="335" t="str">
        <f t="array" ref="AJ411">IF(COUNT(IF($P$5:$P$104=$AA411,IF($G$5:$G$104=AJ$423,$R$5:$R$104,"-")))=0,"-",COUNT(IF($P$5:$P$104=$AA411,IF($G$5:$G$104=AJ$423,$R$5:$R$104,"-"))))</f>
        <v>-</v>
      </c>
      <c r="AK411" s="335">
        <f t="array" ref="AK411">IF(COUNT(IF($P$5:$P$104=$AA411,IF($G$5:$G$104=AK$423,$R$5:$R$104,"-")))=0,"-",COUNT(IF($P$5:$P$104=$AA411,IF($G$5:$G$104=AK$423,$R$5:$R$104,"-"))))</f>
        <v>2</v>
      </c>
      <c r="AL411" s="335" t="str">
        <f t="array" ref="AL411">IF(COUNT(IF($P$5:$P$104=$AA411,IF($G$5:$G$104=AL$423,$R$5:$R$104,"-")))=0,"-",COUNT(IF($P$5:$P$104=$AA411,IF($G$5:$G$104=AL$423,$R$5:$R$104,"-"))))</f>
        <v>-</v>
      </c>
      <c r="AM411" s="335">
        <f t="array" ref="AM411">IF(COUNT(IF($P$5:$P$104=$AA411,IF($G$5:$G$104=AM$423,$R$5:$R$104,"-")))=0,"-",COUNT(IF($P$5:$P$104=$AA411,IF($G$5:$G$104=AM$423,$R$5:$R$104,"-"))))</f>
        <v>6</v>
      </c>
      <c r="AN411" s="337">
        <f t="shared" si="90"/>
        <v>15</v>
      </c>
      <c r="AO411" s="18"/>
      <c r="AP411" s="18"/>
      <c r="AQ411" s="18"/>
      <c r="AR411" s="18"/>
      <c r="AS411" s="18"/>
      <c r="AT411" s="18"/>
      <c r="AU411" s="18"/>
      <c r="AV411" s="18"/>
      <c r="AW411" s="18"/>
      <c r="AX411" s="18"/>
      <c r="AY411" s="18"/>
      <c r="AZ411" s="18"/>
      <c r="BA411" s="18"/>
      <c r="BD411" s="11"/>
      <c r="BE411" s="11"/>
      <c r="BF411" s="11"/>
      <c r="BG411" s="11"/>
      <c r="BH411" s="11"/>
      <c r="BI411" s="11"/>
      <c r="BJ411" s="11"/>
      <c r="BK411" s="11"/>
      <c r="BL411" s="11"/>
      <c r="BM411" s="11"/>
      <c r="BN411" s="11"/>
      <c r="BO411" s="11"/>
      <c r="BP411" s="11"/>
      <c r="BQ411" s="11"/>
      <c r="BR411" s="11"/>
      <c r="BS411" s="11"/>
    </row>
    <row r="412" spans="1:71">
      <c r="A412" s="18"/>
      <c r="B412" s="18"/>
      <c r="C412" s="18"/>
      <c r="E412" s="88"/>
      <c r="F412" s="88"/>
      <c r="G412" s="18"/>
      <c r="H412" s="89"/>
      <c r="I412" s="89"/>
      <c r="J412" s="89"/>
      <c r="K412" s="18"/>
      <c r="L412" s="18"/>
      <c r="M412" s="18"/>
      <c r="N412" s="18"/>
      <c r="O412" s="18"/>
      <c r="P412" s="138"/>
      <c r="Q412" s="138"/>
      <c r="R412" s="138"/>
      <c r="S412" s="138"/>
      <c r="T412" s="138"/>
      <c r="U412" s="138"/>
      <c r="V412" s="138"/>
      <c r="W412" s="138"/>
      <c r="X412" s="18"/>
      <c r="Y412" s="18"/>
      <c r="Z412" s="18"/>
      <c r="AA412" s="137">
        <v>9</v>
      </c>
      <c r="AB412" s="335" t="str">
        <f t="array" ref="AB412">IF(COUNT(IF($P$5:$P$104=$AA412,IF($G$5:$G$104=AB$423,$R$5:$R$104,"-")))=0,"-",COUNT(IF($P$5:$P$104=$AA412,IF($G$5:$G$104=AB$423,$R$5:$R$104,"-"))))</f>
        <v>-</v>
      </c>
      <c r="AC412" s="335">
        <f t="array" ref="AC412">IF(COUNT(IF($P$5:$P$104=$AA412,IF($G$5:$G$104=AC$423,$R$5:$R$104,"-")))=0,"-",COUNT(IF($P$5:$P$104=$AA412,IF($G$5:$G$104=AC$423,$R$5:$R$104,"-"))))</f>
        <v>3</v>
      </c>
      <c r="AD412" s="335" t="str">
        <f t="array" ref="AD412">IF(COUNT(IF($P$5:$P$104=$AA412,IF($G$5:$G$104=AD$423,$R$5:$R$104,"-")))=0,"-",COUNT(IF($P$5:$P$104=$AA412,IF($G$5:$G$104=AD$423,$R$5:$R$104,"-"))))</f>
        <v>-</v>
      </c>
      <c r="AE412" s="335">
        <f t="array" ref="AE412">IF(COUNT(IF($P$5:$P$104=$AA412,IF($G$5:$G$104=AE$423,$R$5:$R$104,"-")))=0,"-",COUNT(IF($P$5:$P$104=$AA412,IF($G$5:$G$104=AE$423,$R$5:$R$104,"-"))))</f>
        <v>2</v>
      </c>
      <c r="AF412" s="335" t="str">
        <f t="array" ref="AF412">IF(COUNT(IF($P$5:$P$104=$AA412,IF($G$5:$G$104=AF$423,$R$5:$R$104,"-")))=0,"-",COUNT(IF($P$5:$P$104=$AA412,IF($G$5:$G$104=AF$423,$R$5:$R$104,"-"))))</f>
        <v>-</v>
      </c>
      <c r="AG412" s="335" t="str">
        <f t="array" ref="AG412">IF(COUNT(IF($P$5:$P$104=$AA412,IF($G$5:$G$104=AG$423,$R$5:$R$104,"-")))=0,"-",COUNT(IF($P$5:$P$104=$AA412,IF($G$5:$G$104=AG$423,$R$5:$R$104,"-"))))</f>
        <v>-</v>
      </c>
      <c r="AH412" s="335">
        <f t="array" ref="AH412">IF(COUNT(IF($P$5:$P$104=$AA412,IF($G$5:$G$104=AH$423,$R$5:$R$104,"-")))=0,"-",COUNT(IF($P$5:$P$104=$AA412,IF($G$5:$G$104=AH$423,$R$5:$R$104,"-"))))</f>
        <v>4</v>
      </c>
      <c r="AI412" s="335" t="str">
        <f t="array" ref="AI412">IF(COUNT(IF($P$5:$P$104=$AA412,IF($G$5:$G$104=AI$423,$R$5:$R$104,"-")))=0,"-",COUNT(IF($P$5:$P$104=$AA412,IF($G$5:$G$104=AI$423,$R$5:$R$104,"-"))))</f>
        <v>-</v>
      </c>
      <c r="AJ412" s="335" t="str">
        <f t="array" ref="AJ412">IF(COUNT(IF($P$5:$P$104=$AA412,IF($G$5:$G$104=AJ$423,$R$5:$R$104,"-")))=0,"-",COUNT(IF($P$5:$P$104=$AA412,IF($G$5:$G$104=AJ$423,$R$5:$R$104,"-"))))</f>
        <v>-</v>
      </c>
      <c r="AK412" s="335" t="str">
        <f t="array" ref="AK412">IF(COUNT(IF($P$5:$P$104=$AA412,IF($G$5:$G$104=AK$423,$R$5:$R$104,"-")))=0,"-",COUNT(IF($P$5:$P$104=$AA412,IF($G$5:$G$104=AK$423,$R$5:$R$104,"-"))))</f>
        <v>-</v>
      </c>
      <c r="AL412" s="335" t="str">
        <f t="array" ref="AL412">IF(COUNT(IF($P$5:$P$104=$AA412,IF($G$5:$G$104=AL$423,$R$5:$R$104,"-")))=0,"-",COUNT(IF($P$5:$P$104=$AA412,IF($G$5:$G$104=AL$423,$R$5:$R$104,"-"))))</f>
        <v>-</v>
      </c>
      <c r="AM412" s="335">
        <f t="array" ref="AM412">IF(COUNT(IF($P$5:$P$104=$AA412,IF($G$5:$G$104=AM$423,$R$5:$R$104,"-")))=0,"-",COUNT(IF($P$5:$P$104=$AA412,IF($G$5:$G$104=AM$423,$R$5:$R$104,"-"))))</f>
        <v>2</v>
      </c>
      <c r="AN412" s="337">
        <f t="shared" si="90"/>
        <v>11</v>
      </c>
      <c r="AO412" s="18"/>
      <c r="AP412" s="18"/>
      <c r="AQ412" s="18"/>
      <c r="AR412" s="18"/>
      <c r="AS412" s="18"/>
      <c r="AT412" s="18"/>
      <c r="AU412" s="18"/>
      <c r="AV412" s="18"/>
      <c r="AW412" s="18"/>
      <c r="AX412" s="18"/>
      <c r="AY412" s="18"/>
      <c r="AZ412" s="18"/>
      <c r="BA412" s="18"/>
      <c r="BD412" s="11"/>
      <c r="BE412" s="11"/>
      <c r="BF412" s="11"/>
      <c r="BG412" s="11"/>
      <c r="BH412" s="11"/>
      <c r="BI412" s="11"/>
      <c r="BJ412" s="11"/>
      <c r="BK412" s="11"/>
      <c r="BL412" s="11"/>
      <c r="BM412" s="11"/>
      <c r="BN412" s="11"/>
      <c r="BO412" s="11"/>
      <c r="BP412" s="11"/>
      <c r="BQ412" s="11"/>
      <c r="BR412" s="11"/>
      <c r="BS412" s="11"/>
    </row>
    <row r="413" spans="1:71">
      <c r="A413" s="18"/>
      <c r="B413" s="18"/>
      <c r="C413" s="18"/>
      <c r="E413" s="88"/>
      <c r="F413" s="88"/>
      <c r="G413" s="18"/>
      <c r="H413" s="89"/>
      <c r="I413" s="89"/>
      <c r="J413" s="89"/>
      <c r="K413" s="18"/>
      <c r="L413" s="18"/>
      <c r="M413" s="18"/>
      <c r="N413" s="18"/>
      <c r="O413" s="18"/>
      <c r="P413" s="138"/>
      <c r="Q413" s="138"/>
      <c r="R413" s="138"/>
      <c r="S413" s="138"/>
      <c r="T413" s="138"/>
      <c r="U413" s="138"/>
      <c r="V413" s="138"/>
      <c r="W413" s="138"/>
      <c r="X413" s="18"/>
      <c r="Y413" s="18"/>
      <c r="Z413" s="18"/>
      <c r="AA413" s="137">
        <v>10</v>
      </c>
      <c r="AB413" s="335" t="str">
        <f t="array" ref="AB413">IF(COUNT(IF($P$5:$P$104=$AA413,IF($G$5:$G$104=AB$423,$R$5:$R$104,"-")))=0,"-",COUNT(IF($P$5:$P$104=$AA413,IF($G$5:$G$104=AB$423,$R$5:$R$104,"-"))))</f>
        <v>-</v>
      </c>
      <c r="AC413" s="335">
        <f t="array" ref="AC413">IF(COUNT(IF($P$5:$P$104=$AA413,IF($G$5:$G$104=AC$423,$R$5:$R$104,"-")))=0,"-",COUNT(IF($P$5:$P$104=$AA413,IF($G$5:$G$104=AC$423,$R$5:$R$104,"-"))))</f>
        <v>2</v>
      </c>
      <c r="AD413" s="335" t="str">
        <f t="array" ref="AD413">IF(COUNT(IF($P$5:$P$104=$AA413,IF($G$5:$G$104=AD$423,$R$5:$R$104,"-")))=0,"-",COUNT(IF($P$5:$P$104=$AA413,IF($G$5:$G$104=AD$423,$R$5:$R$104,"-"))))</f>
        <v>-</v>
      </c>
      <c r="AE413" s="335" t="str">
        <f t="array" ref="AE413">IF(COUNT(IF($P$5:$P$104=$AA413,IF($G$5:$G$104=AE$423,$R$5:$R$104,"-")))=0,"-",COUNT(IF($P$5:$P$104=$AA413,IF($G$5:$G$104=AE$423,$R$5:$R$104,"-"))))</f>
        <v>-</v>
      </c>
      <c r="AF413" s="335" t="str">
        <f t="array" ref="AF413">IF(COUNT(IF($P$5:$P$104=$AA413,IF($G$5:$G$104=AF$423,$R$5:$R$104,"-")))=0,"-",COUNT(IF($P$5:$P$104=$AA413,IF($G$5:$G$104=AF$423,$R$5:$R$104,"-"))))</f>
        <v>-</v>
      </c>
      <c r="AG413" s="335" t="str">
        <f t="array" ref="AG413">IF(COUNT(IF($P$5:$P$104=$AA413,IF($G$5:$G$104=AG$423,$R$5:$R$104,"-")))=0,"-",COUNT(IF($P$5:$P$104=$AA413,IF($G$5:$G$104=AG$423,$R$5:$R$104,"-"))))</f>
        <v>-</v>
      </c>
      <c r="AH413" s="335" t="str">
        <f t="array" ref="AH413">IF(COUNT(IF($P$5:$P$104=$AA413,IF($G$5:$G$104=AH$423,$R$5:$R$104,"-")))=0,"-",COUNT(IF($P$5:$P$104=$AA413,IF($G$5:$G$104=AH$423,$R$5:$R$104,"-"))))</f>
        <v>-</v>
      </c>
      <c r="AI413" s="335" t="str">
        <f t="array" ref="AI413">IF(COUNT(IF($P$5:$P$104=$AA413,IF($G$5:$G$104=AI$423,$R$5:$R$104,"-")))=0,"-",COUNT(IF($P$5:$P$104=$AA413,IF($G$5:$G$104=AI$423,$R$5:$R$104,"-"))))</f>
        <v>-</v>
      </c>
      <c r="AJ413" s="335" t="str">
        <f t="array" ref="AJ413">IF(COUNT(IF($P$5:$P$104=$AA413,IF($G$5:$G$104=AJ$423,$R$5:$R$104,"-")))=0,"-",COUNT(IF($P$5:$P$104=$AA413,IF($G$5:$G$104=AJ$423,$R$5:$R$104,"-"))))</f>
        <v>-</v>
      </c>
      <c r="AK413" s="335" t="str">
        <f t="array" ref="AK413">IF(COUNT(IF($P$5:$P$104=$AA413,IF($G$5:$G$104=AK$423,$R$5:$R$104,"-")))=0,"-",COUNT(IF($P$5:$P$104=$AA413,IF($G$5:$G$104=AK$423,$R$5:$R$104,"-"))))</f>
        <v>-</v>
      </c>
      <c r="AL413" s="335" t="str">
        <f t="array" ref="AL413">IF(COUNT(IF($P$5:$P$104=$AA413,IF($G$5:$G$104=AL$423,$R$5:$R$104,"-")))=0,"-",COUNT(IF($P$5:$P$104=$AA413,IF($G$5:$G$104=AL$423,$R$5:$R$104,"-"))))</f>
        <v>-</v>
      </c>
      <c r="AM413" s="335">
        <f t="array" ref="AM413">IF(COUNT(IF($P$5:$P$104=$AA413,IF($G$5:$G$104=AM$423,$R$5:$R$104,"-")))=0,"-",COUNT(IF($P$5:$P$104=$AA413,IF($G$5:$G$104=AM$423,$R$5:$R$104,"-"))))</f>
        <v>4</v>
      </c>
      <c r="AN413" s="337">
        <f t="shared" si="90"/>
        <v>6</v>
      </c>
      <c r="AO413" s="18"/>
      <c r="AP413" s="18"/>
      <c r="AQ413" s="18"/>
      <c r="AR413" s="18"/>
      <c r="AS413" s="18"/>
      <c r="AT413" s="18"/>
      <c r="AU413" s="18"/>
      <c r="AV413" s="18"/>
      <c r="AW413" s="18"/>
      <c r="AX413" s="18"/>
      <c r="AY413" s="18"/>
      <c r="AZ413" s="18"/>
      <c r="BA413" s="18"/>
      <c r="BD413" s="11"/>
      <c r="BE413" s="11"/>
      <c r="BF413" s="11"/>
      <c r="BG413" s="11"/>
      <c r="BH413" s="11"/>
      <c r="BI413" s="11"/>
      <c r="BJ413" s="11"/>
      <c r="BK413" s="11"/>
      <c r="BL413" s="11"/>
      <c r="BM413" s="11"/>
      <c r="BN413" s="11"/>
      <c r="BO413" s="11"/>
      <c r="BP413" s="11"/>
      <c r="BQ413" s="11"/>
      <c r="BR413" s="11"/>
      <c r="BS413" s="11"/>
    </row>
    <row r="414" spans="1:71">
      <c r="A414" s="18"/>
      <c r="B414" s="18"/>
      <c r="C414" s="18"/>
      <c r="E414" s="88"/>
      <c r="F414" s="88"/>
      <c r="G414" s="18"/>
      <c r="H414" s="89"/>
      <c r="I414" s="89"/>
      <c r="J414" s="89"/>
      <c r="K414" s="18"/>
      <c r="L414" s="18"/>
      <c r="M414" s="18"/>
      <c r="N414" s="18"/>
      <c r="O414" s="18"/>
      <c r="P414" s="138"/>
      <c r="Q414" s="138"/>
      <c r="R414" s="138"/>
      <c r="S414" s="138"/>
      <c r="T414" s="138"/>
      <c r="U414" s="138"/>
      <c r="V414" s="138"/>
      <c r="W414" s="138"/>
      <c r="X414" s="18"/>
      <c r="Y414" s="18"/>
      <c r="Z414" s="18"/>
      <c r="AA414" s="137">
        <v>11</v>
      </c>
      <c r="AB414" s="335" t="str">
        <f t="array" ref="AB414">IF(COUNT(IF($P$5:$P$104=$AA414,IF($G$5:$G$104=AB$423,$R$5:$R$104,"-")))=0,"-",COUNT(IF($P$5:$P$104=$AA414,IF($G$5:$G$104=AB$423,$R$5:$R$104,"-"))))</f>
        <v>-</v>
      </c>
      <c r="AC414" s="335" t="str">
        <f t="array" ref="AC414">IF(COUNT(IF($P$5:$P$104=$AA414,IF($G$5:$G$104=AC$423,$R$5:$R$104,"-")))=0,"-",COUNT(IF($P$5:$P$104=$AA414,IF($G$5:$G$104=AC$423,$R$5:$R$104,"-"))))</f>
        <v>-</v>
      </c>
      <c r="AD414" s="335" t="str">
        <f t="array" ref="AD414">IF(COUNT(IF($P$5:$P$104=$AA414,IF($G$5:$G$104=AD$423,$R$5:$R$104,"-")))=0,"-",COUNT(IF($P$5:$P$104=$AA414,IF($G$5:$G$104=AD$423,$R$5:$R$104,"-"))))</f>
        <v>-</v>
      </c>
      <c r="AE414" s="335">
        <f t="array" ref="AE414">IF(COUNT(IF($P$5:$P$104=$AA414,IF($G$5:$G$104=AE$423,$R$5:$R$104,"-")))=0,"-",COUNT(IF($P$5:$P$104=$AA414,IF($G$5:$G$104=AE$423,$R$5:$R$104,"-"))))</f>
        <v>1</v>
      </c>
      <c r="AF414" s="335" t="str">
        <f t="array" ref="AF414">IF(COUNT(IF($P$5:$P$104=$AA414,IF($G$5:$G$104=AF$423,$R$5:$R$104,"-")))=0,"-",COUNT(IF($P$5:$P$104=$AA414,IF($G$5:$G$104=AF$423,$R$5:$R$104,"-"))))</f>
        <v>-</v>
      </c>
      <c r="AG414" s="335" t="str">
        <f t="array" ref="AG414">IF(COUNT(IF($P$5:$P$104=$AA414,IF($G$5:$G$104=AG$423,$R$5:$R$104,"-")))=0,"-",COUNT(IF($P$5:$P$104=$AA414,IF($G$5:$G$104=AG$423,$R$5:$R$104,"-"))))</f>
        <v>-</v>
      </c>
      <c r="AH414" s="335">
        <f t="array" ref="AH414">IF(COUNT(IF($P$5:$P$104=$AA414,IF($G$5:$G$104=AH$423,$R$5:$R$104,"-")))=0,"-",COUNT(IF($P$5:$P$104=$AA414,IF($G$5:$G$104=AH$423,$R$5:$R$104,"-"))))</f>
        <v>4</v>
      </c>
      <c r="AI414" s="335" t="str">
        <f t="array" ref="AI414">IF(COUNT(IF($P$5:$P$104=$AA414,IF($G$5:$G$104=AI$423,$R$5:$R$104,"-")))=0,"-",COUNT(IF($P$5:$P$104=$AA414,IF($G$5:$G$104=AI$423,$R$5:$R$104,"-"))))</f>
        <v>-</v>
      </c>
      <c r="AJ414" s="335">
        <f t="array" ref="AJ414">IF(COUNT(IF($P$5:$P$104=$AA414,IF($G$5:$G$104=AJ$423,$R$5:$R$104,"-")))=0,"-",COUNT(IF($P$5:$P$104=$AA414,IF($G$5:$G$104=AJ$423,$R$5:$R$104,"-"))))</f>
        <v>1</v>
      </c>
      <c r="AK414" s="335" t="str">
        <f t="array" ref="AK414">IF(COUNT(IF($P$5:$P$104=$AA414,IF($G$5:$G$104=AK$423,$R$5:$R$104,"-")))=0,"-",COUNT(IF($P$5:$P$104=$AA414,IF($G$5:$G$104=AK$423,$R$5:$R$104,"-"))))</f>
        <v>-</v>
      </c>
      <c r="AL414" s="335" t="str">
        <f t="array" ref="AL414">IF(COUNT(IF($P$5:$P$104=$AA414,IF($G$5:$G$104=AL$423,$R$5:$R$104,"-")))=0,"-",COUNT(IF($P$5:$P$104=$AA414,IF($G$5:$G$104=AL$423,$R$5:$R$104,"-"))))</f>
        <v>-</v>
      </c>
      <c r="AM414" s="335">
        <f t="array" ref="AM414">IF(COUNT(IF($P$5:$P$104=$AA414,IF($G$5:$G$104=AM$423,$R$5:$R$104,"-")))=0,"-",COUNT(IF($P$5:$P$104=$AA414,IF($G$5:$G$104=AM$423,$R$5:$R$104,"-"))))</f>
        <v>1</v>
      </c>
      <c r="AN414" s="337">
        <f t="shared" si="90"/>
        <v>7</v>
      </c>
      <c r="AO414" s="18"/>
      <c r="AP414" s="18"/>
      <c r="AQ414" s="18"/>
      <c r="AR414" s="18"/>
      <c r="AS414" s="18"/>
      <c r="AT414" s="18"/>
      <c r="AU414" s="18"/>
      <c r="AV414" s="18"/>
      <c r="AW414" s="18"/>
      <c r="AX414" s="18"/>
      <c r="AY414" s="18"/>
      <c r="AZ414" s="18"/>
      <c r="BA414" s="18"/>
      <c r="BD414" s="11"/>
      <c r="BE414" s="11"/>
      <c r="BF414" s="11"/>
      <c r="BG414" s="11"/>
      <c r="BH414" s="11"/>
      <c r="BI414" s="11"/>
      <c r="BJ414" s="11"/>
      <c r="BK414" s="11"/>
      <c r="BL414" s="11"/>
      <c r="BM414" s="11"/>
      <c r="BN414" s="11"/>
      <c r="BO414" s="11"/>
      <c r="BP414" s="11"/>
      <c r="BQ414" s="11"/>
      <c r="BR414" s="11"/>
      <c r="BS414" s="11"/>
    </row>
    <row r="415" spans="1:71">
      <c r="A415" s="18"/>
      <c r="B415" s="18"/>
      <c r="C415" s="18"/>
      <c r="E415" s="88"/>
      <c r="F415" s="88"/>
      <c r="G415" s="18"/>
      <c r="H415" s="89"/>
      <c r="I415" s="89"/>
      <c r="J415" s="89"/>
      <c r="K415" s="18"/>
      <c r="L415" s="18"/>
      <c r="M415" s="18"/>
      <c r="N415" s="18"/>
      <c r="O415" s="18"/>
      <c r="P415" s="138"/>
      <c r="Q415" s="138"/>
      <c r="R415" s="138"/>
      <c r="S415" s="138"/>
      <c r="T415" s="138"/>
      <c r="U415" s="138"/>
      <c r="V415" s="138"/>
      <c r="W415" s="138"/>
      <c r="X415" s="18"/>
      <c r="Y415" s="18"/>
      <c r="Z415" s="18"/>
      <c r="AA415" s="137">
        <v>12</v>
      </c>
      <c r="AB415" s="335" t="str">
        <f t="array" ref="AB415">IF(COUNT(IF($P$5:$P$104=$AA415,IF($G$5:$G$104=AB$423,$R$5:$R$104,"-")))=0,"-",COUNT(IF($P$5:$P$104=$AA415,IF($G$5:$G$104=AB$423,$R$5:$R$104,"-"))))</f>
        <v>-</v>
      </c>
      <c r="AC415" s="335" t="str">
        <f t="array" ref="AC415">IF(COUNT(IF($P$5:$P$104=$AA415,IF($G$5:$G$104=AC$423,$R$5:$R$104,"-")))=0,"-",COUNT(IF($P$5:$P$104=$AA415,IF($G$5:$G$104=AC$423,$R$5:$R$104,"-"))))</f>
        <v>-</v>
      </c>
      <c r="AD415" s="335" t="str">
        <f t="array" ref="AD415">IF(COUNT(IF($P$5:$P$104=$AA415,IF($G$5:$G$104=AD$423,$R$5:$R$104,"-")))=0,"-",COUNT(IF($P$5:$P$104=$AA415,IF($G$5:$G$104=AD$423,$R$5:$R$104,"-"))))</f>
        <v>-</v>
      </c>
      <c r="AE415" s="335" t="str">
        <f t="array" ref="AE415">IF(COUNT(IF($P$5:$P$104=$AA415,IF($G$5:$G$104=AE$423,$R$5:$R$104,"-")))=0,"-",COUNT(IF($P$5:$P$104=$AA415,IF($G$5:$G$104=AE$423,$R$5:$R$104,"-"))))</f>
        <v>-</v>
      </c>
      <c r="AF415" s="335" t="str">
        <f t="array" ref="AF415">IF(COUNT(IF($P$5:$P$104=$AA415,IF($G$5:$G$104=AF$423,$R$5:$R$104,"-")))=0,"-",COUNT(IF($P$5:$P$104=$AA415,IF($G$5:$G$104=AF$423,$R$5:$R$104,"-"))))</f>
        <v>-</v>
      </c>
      <c r="AG415" s="335" t="str">
        <f t="array" ref="AG415">IF(COUNT(IF($P$5:$P$104=$AA415,IF($G$5:$G$104=AG$423,$R$5:$R$104,"-")))=0,"-",COUNT(IF($P$5:$P$104=$AA415,IF($G$5:$G$104=AG$423,$R$5:$R$104,"-"))))</f>
        <v>-</v>
      </c>
      <c r="AH415" s="335">
        <f t="array" ref="AH415">IF(COUNT(IF($P$5:$P$104=$AA415,IF($G$5:$G$104=AH$423,$R$5:$R$104,"-")))=0,"-",COUNT(IF($P$5:$P$104=$AA415,IF($G$5:$G$104=AH$423,$R$5:$R$104,"-"))))</f>
        <v>1</v>
      </c>
      <c r="AI415" s="335" t="str">
        <f t="array" ref="AI415">IF(COUNT(IF($P$5:$P$104=$AA415,IF($G$5:$G$104=AI$423,$R$5:$R$104,"-")))=0,"-",COUNT(IF($P$5:$P$104=$AA415,IF($G$5:$G$104=AI$423,$R$5:$R$104,"-"))))</f>
        <v>-</v>
      </c>
      <c r="AJ415" s="335" t="str">
        <f t="array" ref="AJ415">IF(COUNT(IF($P$5:$P$104=$AA415,IF($G$5:$G$104=AJ$423,$R$5:$R$104,"-")))=0,"-",COUNT(IF($P$5:$P$104=$AA415,IF($G$5:$G$104=AJ$423,$R$5:$R$104,"-"))))</f>
        <v>-</v>
      </c>
      <c r="AK415" s="335" t="str">
        <f t="array" ref="AK415">IF(COUNT(IF($P$5:$P$104=$AA415,IF($G$5:$G$104=AK$423,$R$5:$R$104,"-")))=0,"-",COUNT(IF($P$5:$P$104=$AA415,IF($G$5:$G$104=AK$423,$R$5:$R$104,"-"))))</f>
        <v>-</v>
      </c>
      <c r="AL415" s="335" t="str">
        <f t="array" ref="AL415">IF(COUNT(IF($P$5:$P$104=$AA415,IF($G$5:$G$104=AL$423,$R$5:$R$104,"-")))=0,"-",COUNT(IF($P$5:$P$104=$AA415,IF($G$5:$G$104=AL$423,$R$5:$R$104,"-"))))</f>
        <v>-</v>
      </c>
      <c r="AM415" s="335" t="str">
        <f t="array" ref="AM415">IF(COUNT(IF($P$5:$P$104=$AA415,IF($G$5:$G$104=AM$423,$R$5:$R$104,"-")))=0,"-",COUNT(IF($P$5:$P$104=$AA415,IF($G$5:$G$104=AM$423,$R$5:$R$104,"-"))))</f>
        <v>-</v>
      </c>
      <c r="AN415" s="337">
        <f t="shared" si="90"/>
        <v>1</v>
      </c>
      <c r="AO415" s="18"/>
      <c r="AP415" s="18"/>
      <c r="AQ415" s="18"/>
      <c r="AR415" s="18"/>
      <c r="AS415" s="18"/>
      <c r="AT415" s="18"/>
      <c r="AU415" s="18"/>
      <c r="AV415" s="18"/>
      <c r="AW415" s="18"/>
      <c r="AX415" s="18"/>
      <c r="AY415" s="18"/>
      <c r="AZ415" s="18"/>
      <c r="BA415" s="18"/>
      <c r="BD415" s="11"/>
      <c r="BE415" s="11"/>
      <c r="BF415" s="11"/>
      <c r="BG415" s="11"/>
      <c r="BH415" s="11"/>
      <c r="BI415" s="11"/>
      <c r="BJ415" s="11"/>
      <c r="BK415" s="11"/>
      <c r="BL415" s="11"/>
      <c r="BM415" s="11"/>
      <c r="BN415" s="11"/>
      <c r="BO415" s="11"/>
      <c r="BP415" s="11"/>
      <c r="BQ415" s="11"/>
      <c r="BR415" s="11"/>
      <c r="BS415" s="11"/>
    </row>
    <row r="416" spans="1:71">
      <c r="A416" s="18"/>
      <c r="B416" s="18"/>
      <c r="C416" s="18"/>
      <c r="E416" s="88"/>
      <c r="F416" s="88"/>
      <c r="G416" s="18"/>
      <c r="H416" s="89"/>
      <c r="I416" s="89"/>
      <c r="J416" s="89"/>
      <c r="K416" s="18"/>
      <c r="L416" s="18"/>
      <c r="M416" s="18"/>
      <c r="N416" s="18"/>
      <c r="O416" s="18"/>
      <c r="P416" s="138"/>
      <c r="Q416" s="138"/>
      <c r="R416" s="138"/>
      <c r="S416" s="138"/>
      <c r="T416" s="138"/>
      <c r="U416" s="138"/>
      <c r="V416" s="138"/>
      <c r="W416" s="138"/>
      <c r="X416" s="18"/>
      <c r="Y416" s="18"/>
      <c r="Z416" s="18"/>
      <c r="AA416" s="137">
        <v>13</v>
      </c>
      <c r="AB416" s="335" t="str">
        <f t="array" ref="AB416">IF(COUNT(IF($P$5:$P$104=$AA416,IF($G$5:$G$104=AB$423,$R$5:$R$104,"-")))=0,"-",COUNT(IF($P$5:$P$104=$AA416,IF($G$5:$G$104=AB$423,$R$5:$R$104,"-"))))</f>
        <v>-</v>
      </c>
      <c r="AC416" s="335" t="str">
        <f t="array" ref="AC416">IF(COUNT(IF($P$5:$P$104=$AA416,IF($G$5:$G$104=AC$423,$R$5:$R$104,"-")))=0,"-",COUNT(IF($P$5:$P$104=$AA416,IF($G$5:$G$104=AC$423,$R$5:$R$104,"-"))))</f>
        <v>-</v>
      </c>
      <c r="AD416" s="335" t="str">
        <f t="array" ref="AD416">IF(COUNT(IF($P$5:$P$104=$AA416,IF($G$5:$G$104=AD$423,$R$5:$R$104,"-")))=0,"-",COUNT(IF($P$5:$P$104=$AA416,IF($G$5:$G$104=AD$423,$R$5:$R$104,"-"))))</f>
        <v>-</v>
      </c>
      <c r="AE416" s="335" t="str">
        <f t="array" ref="AE416">IF(COUNT(IF($P$5:$P$104=$AA416,IF($G$5:$G$104=AE$423,$R$5:$R$104,"-")))=0,"-",COUNT(IF($P$5:$P$104=$AA416,IF($G$5:$G$104=AE$423,$R$5:$R$104,"-"))))</f>
        <v>-</v>
      </c>
      <c r="AF416" s="335" t="str">
        <f t="array" ref="AF416">IF(COUNT(IF($P$5:$P$104=$AA416,IF($G$5:$G$104=AF$423,$R$5:$R$104,"-")))=0,"-",COUNT(IF($P$5:$P$104=$AA416,IF($G$5:$G$104=AF$423,$R$5:$R$104,"-"))))</f>
        <v>-</v>
      </c>
      <c r="AG416" s="335" t="str">
        <f t="array" ref="AG416">IF(COUNT(IF($P$5:$P$104=$AA416,IF($G$5:$G$104=AG$423,$R$5:$R$104,"-")))=0,"-",COUNT(IF($P$5:$P$104=$AA416,IF($G$5:$G$104=AG$423,$R$5:$R$104,"-"))))</f>
        <v>-</v>
      </c>
      <c r="AH416" s="335" t="str">
        <f t="array" ref="AH416">IF(COUNT(IF($P$5:$P$104=$AA416,IF($G$5:$G$104=AH$423,$R$5:$R$104,"-")))=0,"-",COUNT(IF($P$5:$P$104=$AA416,IF($G$5:$G$104=AH$423,$R$5:$R$104,"-"))))</f>
        <v>-</v>
      </c>
      <c r="AI416" s="335" t="str">
        <f t="array" ref="AI416">IF(COUNT(IF($P$5:$P$104=$AA416,IF($G$5:$G$104=AI$423,$R$5:$R$104,"-")))=0,"-",COUNT(IF($P$5:$P$104=$AA416,IF($G$5:$G$104=AI$423,$R$5:$R$104,"-"))))</f>
        <v>-</v>
      </c>
      <c r="AJ416" s="335" t="str">
        <f t="array" ref="AJ416">IF(COUNT(IF($P$5:$P$104=$AA416,IF($G$5:$G$104=AJ$423,$R$5:$R$104,"-")))=0,"-",COUNT(IF($P$5:$P$104=$AA416,IF($G$5:$G$104=AJ$423,$R$5:$R$104,"-"))))</f>
        <v>-</v>
      </c>
      <c r="AK416" s="335" t="str">
        <f t="array" ref="AK416">IF(COUNT(IF($P$5:$P$104=$AA416,IF($G$5:$G$104=AK$423,$R$5:$R$104,"-")))=0,"-",COUNT(IF($P$5:$P$104=$AA416,IF($G$5:$G$104=AK$423,$R$5:$R$104,"-"))))</f>
        <v>-</v>
      </c>
      <c r="AL416" s="335" t="str">
        <f t="array" ref="AL416">IF(COUNT(IF($P$5:$P$104=$AA416,IF($G$5:$G$104=AL$423,$R$5:$R$104,"-")))=0,"-",COUNT(IF($P$5:$P$104=$AA416,IF($G$5:$G$104=AL$423,$R$5:$R$104,"-"))))</f>
        <v>-</v>
      </c>
      <c r="AM416" s="335" t="str">
        <f t="array" ref="AM416">IF(COUNT(IF($P$5:$P$104=$AA416,IF($G$5:$G$104=AM$423,$R$5:$R$104,"-")))=0,"-",COUNT(IF($P$5:$P$104=$AA416,IF($G$5:$G$104=AM$423,$R$5:$R$104,"-"))))</f>
        <v>-</v>
      </c>
      <c r="AN416" s="337">
        <f t="shared" si="90"/>
        <v>0</v>
      </c>
      <c r="AO416" s="18"/>
      <c r="AP416" s="18"/>
      <c r="AQ416" s="18"/>
      <c r="AR416" s="18"/>
      <c r="AS416" s="18"/>
      <c r="AT416" s="18"/>
      <c r="AU416" s="18"/>
      <c r="AV416" s="18"/>
      <c r="AW416" s="18"/>
      <c r="AX416" s="18"/>
      <c r="AY416" s="18"/>
      <c r="AZ416" s="18"/>
      <c r="BA416" s="18"/>
      <c r="BD416" s="11"/>
      <c r="BE416" s="11"/>
      <c r="BF416" s="11"/>
      <c r="BG416" s="11"/>
      <c r="BH416" s="11"/>
      <c r="BI416" s="11"/>
      <c r="BJ416" s="11"/>
      <c r="BK416" s="11"/>
      <c r="BL416" s="11"/>
      <c r="BM416" s="11"/>
      <c r="BN416" s="11"/>
      <c r="BO416" s="11"/>
      <c r="BP416" s="11"/>
      <c r="BQ416" s="11"/>
      <c r="BR416" s="11"/>
      <c r="BS416" s="11"/>
    </row>
    <row r="417" spans="1:71">
      <c r="A417" s="18"/>
      <c r="B417" s="18"/>
      <c r="C417" s="18"/>
      <c r="E417" s="88"/>
      <c r="F417" s="88"/>
      <c r="G417" s="18"/>
      <c r="H417" s="89"/>
      <c r="I417" s="89"/>
      <c r="J417" s="89"/>
      <c r="K417" s="18"/>
      <c r="L417" s="18"/>
      <c r="M417" s="18"/>
      <c r="N417" s="18"/>
      <c r="O417" s="18"/>
      <c r="P417" s="138"/>
      <c r="Q417" s="138"/>
      <c r="R417" s="138"/>
      <c r="S417" s="138"/>
      <c r="T417" s="138"/>
      <c r="U417" s="138"/>
      <c r="V417" s="138"/>
      <c r="W417" s="138"/>
      <c r="X417" s="18"/>
      <c r="Y417" s="18"/>
      <c r="Z417" s="18"/>
      <c r="AA417" s="137">
        <v>14</v>
      </c>
      <c r="AB417" s="335" t="str">
        <f t="array" ref="AB417">IF(COUNT(IF($P$5:$P$104=$AA417,IF($G$5:$G$104=AB$423,$R$5:$R$104,"-")))=0,"-",COUNT(IF($P$5:$P$104=$AA417,IF($G$5:$G$104=AB$423,$R$5:$R$104,"-"))))</f>
        <v>-</v>
      </c>
      <c r="AC417" s="335">
        <f t="array" ref="AC417">IF(COUNT(IF($P$5:$P$104=$AA417,IF($G$5:$G$104=AC$423,$R$5:$R$104,"-")))=0,"-",COUNT(IF($P$5:$P$104=$AA417,IF($G$5:$G$104=AC$423,$R$5:$R$104,"-"))))</f>
        <v>1</v>
      </c>
      <c r="AD417" s="335" t="str">
        <f t="array" ref="AD417">IF(COUNT(IF($P$5:$P$104=$AA417,IF($G$5:$G$104=AD$423,$R$5:$R$104,"-")))=0,"-",COUNT(IF($P$5:$P$104=$AA417,IF($G$5:$G$104=AD$423,$R$5:$R$104,"-"))))</f>
        <v>-</v>
      </c>
      <c r="AE417" s="335" t="str">
        <f t="array" ref="AE417">IF(COUNT(IF($P$5:$P$104=$AA417,IF($G$5:$G$104=AE$423,$R$5:$R$104,"-")))=0,"-",COUNT(IF($P$5:$P$104=$AA417,IF($G$5:$G$104=AE$423,$R$5:$R$104,"-"))))</f>
        <v>-</v>
      </c>
      <c r="AF417" s="335" t="str">
        <f t="array" ref="AF417">IF(COUNT(IF($P$5:$P$104=$AA417,IF($G$5:$G$104=AF$423,$R$5:$R$104,"-")))=0,"-",COUNT(IF($P$5:$P$104=$AA417,IF($G$5:$G$104=AF$423,$R$5:$R$104,"-"))))</f>
        <v>-</v>
      </c>
      <c r="AG417" s="335" t="str">
        <f t="array" ref="AG417">IF(COUNT(IF($P$5:$P$104=$AA417,IF($G$5:$G$104=AG$423,$R$5:$R$104,"-")))=0,"-",COUNT(IF($P$5:$P$104=$AA417,IF($G$5:$G$104=AG$423,$R$5:$R$104,"-"))))</f>
        <v>-</v>
      </c>
      <c r="AH417" s="335" t="str">
        <f t="array" ref="AH417">IF(COUNT(IF($P$5:$P$104=$AA417,IF($G$5:$G$104=AH$423,$R$5:$R$104,"-")))=0,"-",COUNT(IF($P$5:$P$104=$AA417,IF($G$5:$G$104=AH$423,$R$5:$R$104,"-"))))</f>
        <v>-</v>
      </c>
      <c r="AI417" s="335" t="str">
        <f t="array" ref="AI417">IF(COUNT(IF($P$5:$P$104=$AA417,IF($G$5:$G$104=AI$423,$R$5:$R$104,"-")))=0,"-",COUNT(IF($P$5:$P$104=$AA417,IF($G$5:$G$104=AI$423,$R$5:$R$104,"-"))))</f>
        <v>-</v>
      </c>
      <c r="AJ417" s="335" t="str">
        <f t="array" ref="AJ417">IF(COUNT(IF($P$5:$P$104=$AA417,IF($G$5:$G$104=AJ$423,$R$5:$R$104,"-")))=0,"-",COUNT(IF($P$5:$P$104=$AA417,IF($G$5:$G$104=AJ$423,$R$5:$R$104,"-"))))</f>
        <v>-</v>
      </c>
      <c r="AK417" s="335" t="str">
        <f t="array" ref="AK417">IF(COUNT(IF($P$5:$P$104=$AA417,IF($G$5:$G$104=AK$423,$R$5:$R$104,"-")))=0,"-",COUNT(IF($P$5:$P$104=$AA417,IF($G$5:$G$104=AK$423,$R$5:$R$104,"-"))))</f>
        <v>-</v>
      </c>
      <c r="AL417" s="335" t="str">
        <f t="array" ref="AL417">IF(COUNT(IF($P$5:$P$104=$AA417,IF($G$5:$G$104=AL$423,$R$5:$R$104,"-")))=0,"-",COUNT(IF($P$5:$P$104=$AA417,IF($G$5:$G$104=AL$423,$R$5:$R$104,"-"))))</f>
        <v>-</v>
      </c>
      <c r="AM417" s="335" t="str">
        <f t="array" ref="AM417">IF(COUNT(IF($P$5:$P$104=$AA417,IF($G$5:$G$104=AM$423,$R$5:$R$104,"-")))=0,"-",COUNT(IF($P$5:$P$104=$AA417,IF($G$5:$G$104=AM$423,$R$5:$R$104,"-"))))</f>
        <v>-</v>
      </c>
      <c r="AN417" s="337">
        <f t="shared" si="90"/>
        <v>1</v>
      </c>
      <c r="AO417" s="18"/>
      <c r="AP417" s="18"/>
      <c r="AQ417" s="18"/>
      <c r="AR417" s="18"/>
      <c r="AS417" s="18"/>
      <c r="AT417" s="18"/>
      <c r="AU417" s="18"/>
      <c r="AV417" s="18"/>
      <c r="AW417" s="18"/>
      <c r="AX417" s="18"/>
      <c r="AY417" s="18"/>
      <c r="AZ417" s="18"/>
      <c r="BA417" s="18"/>
      <c r="BD417" s="11"/>
      <c r="BE417" s="11"/>
      <c r="BF417" s="11"/>
      <c r="BG417" s="11"/>
      <c r="BH417" s="11"/>
      <c r="BI417" s="11"/>
      <c r="BJ417" s="11"/>
      <c r="BK417" s="11"/>
      <c r="BL417" s="11"/>
      <c r="BM417" s="11"/>
      <c r="BN417" s="11"/>
      <c r="BO417" s="11"/>
      <c r="BP417" s="11"/>
      <c r="BQ417" s="11"/>
      <c r="BR417" s="11"/>
      <c r="BS417" s="11"/>
    </row>
    <row r="418" spans="1:71">
      <c r="A418" s="18"/>
      <c r="B418" s="18"/>
      <c r="C418" s="18"/>
      <c r="E418" s="88"/>
      <c r="F418" s="88"/>
      <c r="G418" s="18"/>
      <c r="H418" s="89"/>
      <c r="I418" s="89"/>
      <c r="J418" s="89"/>
      <c r="K418" s="18"/>
      <c r="L418" s="18"/>
      <c r="M418" s="18"/>
      <c r="N418" s="18"/>
      <c r="O418" s="18"/>
      <c r="P418" s="138"/>
      <c r="Q418" s="138"/>
      <c r="R418" s="138"/>
      <c r="S418" s="138"/>
      <c r="T418" s="138"/>
      <c r="U418" s="138"/>
      <c r="V418" s="138"/>
      <c r="W418" s="138"/>
      <c r="X418" s="18"/>
      <c r="Y418" s="18"/>
      <c r="Z418" s="18"/>
      <c r="AA418" s="137">
        <v>15</v>
      </c>
      <c r="AB418" s="335" t="str">
        <f t="array" ref="AB418">IF(COUNT(IF($P$5:$P$104=$AA418,IF($G$5:$G$104=AB$423,$R$5:$R$104,"-")))=0,"-",COUNT(IF($P$5:$P$104=$AA418,IF($G$5:$G$104=AB$423,$R$5:$R$104,"-"))))</f>
        <v>-</v>
      </c>
      <c r="AC418" s="335" t="str">
        <f t="array" ref="AC418">IF(COUNT(IF($P$5:$P$104=$AA418,IF($G$5:$G$104=AC$423,$R$5:$R$104,"-")))=0,"-",COUNT(IF($P$5:$P$104=$AA418,IF($G$5:$G$104=AC$423,$R$5:$R$104,"-"))))</f>
        <v>-</v>
      </c>
      <c r="AD418" s="335" t="str">
        <f t="array" ref="AD418">IF(COUNT(IF($P$5:$P$104=$AA418,IF($G$5:$G$104=AD$423,$R$5:$R$104,"-")))=0,"-",COUNT(IF($P$5:$P$104=$AA418,IF($G$5:$G$104=AD$423,$R$5:$R$104,"-"))))</f>
        <v>-</v>
      </c>
      <c r="AE418" s="335" t="str">
        <f t="array" ref="AE418">IF(COUNT(IF($P$5:$P$104=$AA418,IF($G$5:$G$104=AE$423,$R$5:$R$104,"-")))=0,"-",COUNT(IF($P$5:$P$104=$AA418,IF($G$5:$G$104=AE$423,$R$5:$R$104,"-"))))</f>
        <v>-</v>
      </c>
      <c r="AF418" s="335" t="str">
        <f t="array" ref="AF418">IF(COUNT(IF($P$5:$P$104=$AA418,IF($G$5:$G$104=AF$423,$R$5:$R$104,"-")))=0,"-",COUNT(IF($P$5:$P$104=$AA418,IF($G$5:$G$104=AF$423,$R$5:$R$104,"-"))))</f>
        <v>-</v>
      </c>
      <c r="AG418" s="335" t="str">
        <f t="array" ref="AG418">IF(COUNT(IF($P$5:$P$104=$AA418,IF($G$5:$G$104=AG$423,$R$5:$R$104,"-")))=0,"-",COUNT(IF($P$5:$P$104=$AA418,IF($G$5:$G$104=AG$423,$R$5:$R$104,"-"))))</f>
        <v>-</v>
      </c>
      <c r="AH418" s="335" t="str">
        <f t="array" ref="AH418">IF(COUNT(IF($P$5:$P$104=$AA418,IF($G$5:$G$104=AH$423,$R$5:$R$104,"-")))=0,"-",COUNT(IF($P$5:$P$104=$AA418,IF($G$5:$G$104=AH$423,$R$5:$R$104,"-"))))</f>
        <v>-</v>
      </c>
      <c r="AI418" s="335" t="str">
        <f t="array" ref="AI418">IF(COUNT(IF($P$5:$P$104=$AA418,IF($G$5:$G$104=AI$423,$R$5:$R$104,"-")))=0,"-",COUNT(IF($P$5:$P$104=$AA418,IF($G$5:$G$104=AI$423,$R$5:$R$104,"-"))))</f>
        <v>-</v>
      </c>
      <c r="AJ418" s="335" t="str">
        <f t="array" ref="AJ418">IF(COUNT(IF($P$5:$P$104=$AA418,IF($G$5:$G$104=AJ$423,$R$5:$R$104,"-")))=0,"-",COUNT(IF($P$5:$P$104=$AA418,IF($G$5:$G$104=AJ$423,$R$5:$R$104,"-"))))</f>
        <v>-</v>
      </c>
      <c r="AK418" s="335" t="str">
        <f t="array" ref="AK418">IF(COUNT(IF($P$5:$P$104=$AA418,IF($G$5:$G$104=AK$423,$R$5:$R$104,"-")))=0,"-",COUNT(IF($P$5:$P$104=$AA418,IF($G$5:$G$104=AK$423,$R$5:$R$104,"-"))))</f>
        <v>-</v>
      </c>
      <c r="AL418" s="335" t="str">
        <f t="array" ref="AL418">IF(COUNT(IF($P$5:$P$104=$AA418,IF($G$5:$G$104=AL$423,$R$5:$R$104,"-")))=0,"-",COUNT(IF($P$5:$P$104=$AA418,IF($G$5:$G$104=AL$423,$R$5:$R$104,"-"))))</f>
        <v>-</v>
      </c>
      <c r="AM418" s="335" t="str">
        <f t="array" ref="AM418">IF(COUNT(IF($P$5:$P$104=$AA418,IF($G$5:$G$104=AM$423,$R$5:$R$104,"-")))=0,"-",COUNT(IF($P$5:$P$104=$AA418,IF($G$5:$G$104=AM$423,$R$5:$R$104,"-"))))</f>
        <v>-</v>
      </c>
      <c r="AN418" s="338">
        <f t="shared" si="90"/>
        <v>0</v>
      </c>
      <c r="AO418" s="18"/>
      <c r="AP418" s="18"/>
      <c r="AQ418" s="18"/>
      <c r="AR418" s="18"/>
      <c r="AS418" s="18"/>
      <c r="AT418" s="18"/>
      <c r="AU418" s="18"/>
      <c r="AV418" s="18"/>
      <c r="AW418" s="18"/>
      <c r="AX418" s="18"/>
      <c r="AY418" s="18"/>
      <c r="AZ418" s="18"/>
      <c r="BA418" s="18"/>
      <c r="BD418" s="11"/>
      <c r="BE418" s="11"/>
      <c r="BF418" s="11"/>
      <c r="BG418" s="11"/>
      <c r="BH418" s="11"/>
      <c r="BI418" s="11"/>
      <c r="BJ418" s="11"/>
      <c r="BK418" s="11"/>
      <c r="BL418" s="11"/>
      <c r="BM418" s="11"/>
      <c r="BN418" s="11"/>
      <c r="BO418" s="11"/>
      <c r="BP418" s="11"/>
      <c r="BQ418" s="11"/>
      <c r="BR418" s="11"/>
      <c r="BS418" s="11"/>
    </row>
    <row r="419" spans="1:71">
      <c r="A419" s="18"/>
      <c r="B419" s="18"/>
      <c r="C419" s="18"/>
      <c r="E419" s="88"/>
      <c r="F419" s="88"/>
      <c r="G419" s="18"/>
      <c r="H419" s="89"/>
      <c r="I419" s="89"/>
      <c r="J419" s="89"/>
      <c r="K419" s="18"/>
      <c r="L419" s="18"/>
      <c r="M419" s="18"/>
      <c r="N419" s="18"/>
      <c r="O419" s="18"/>
      <c r="P419" s="138"/>
      <c r="Q419" s="138"/>
      <c r="R419" s="138"/>
      <c r="S419" s="138"/>
      <c r="T419" s="138"/>
      <c r="U419" s="138"/>
      <c r="V419" s="138"/>
      <c r="W419" s="138"/>
      <c r="X419" s="18"/>
      <c r="Y419" s="18"/>
      <c r="Z419" s="18"/>
      <c r="AA419" s="158" t="s">
        <v>34</v>
      </c>
      <c r="AB419" s="339">
        <f t="shared" ref="AB419:AN419" si="91">SUM(AB403:AB418)</f>
        <v>0</v>
      </c>
      <c r="AC419" s="340">
        <f t="shared" si="91"/>
        <v>19</v>
      </c>
      <c r="AD419" s="340">
        <f t="shared" si="91"/>
        <v>0</v>
      </c>
      <c r="AE419" s="340">
        <f t="shared" si="91"/>
        <v>12</v>
      </c>
      <c r="AF419" s="340">
        <f t="shared" si="91"/>
        <v>0</v>
      </c>
      <c r="AG419" s="340">
        <f t="shared" si="91"/>
        <v>0</v>
      </c>
      <c r="AH419" s="340">
        <f t="shared" si="91"/>
        <v>15</v>
      </c>
      <c r="AI419" s="340">
        <f t="shared" si="91"/>
        <v>13</v>
      </c>
      <c r="AJ419" s="340">
        <f t="shared" si="91"/>
        <v>11</v>
      </c>
      <c r="AK419" s="340">
        <f t="shared" si="91"/>
        <v>10</v>
      </c>
      <c r="AL419" s="340">
        <f t="shared" si="91"/>
        <v>0</v>
      </c>
      <c r="AM419" s="341">
        <f t="shared" si="91"/>
        <v>19</v>
      </c>
      <c r="AN419" s="342">
        <f t="shared" si="91"/>
        <v>99</v>
      </c>
      <c r="AO419" s="18"/>
      <c r="AP419" s="18"/>
      <c r="AQ419" s="18"/>
      <c r="AR419" s="18"/>
      <c r="AS419" s="18"/>
      <c r="AT419" s="18"/>
      <c r="AU419" s="18"/>
      <c r="AV419" s="18"/>
      <c r="AW419" s="18"/>
      <c r="AX419" s="18"/>
      <c r="AY419" s="18"/>
      <c r="AZ419" s="18"/>
      <c r="BA419" s="18"/>
      <c r="BD419" s="11"/>
      <c r="BE419" s="11"/>
      <c r="BF419" s="11"/>
      <c r="BG419" s="11"/>
      <c r="BH419" s="11"/>
      <c r="BI419" s="11"/>
      <c r="BJ419" s="11"/>
      <c r="BK419" s="11"/>
      <c r="BL419" s="11"/>
      <c r="BM419" s="11"/>
      <c r="BN419" s="11"/>
      <c r="BO419" s="11"/>
      <c r="BP419" s="11"/>
      <c r="BQ419" s="11"/>
      <c r="BR419" s="11"/>
      <c r="BS419" s="11"/>
    </row>
    <row r="420" spans="1:71">
      <c r="A420" s="18"/>
      <c r="B420" s="18"/>
      <c r="C420" s="18"/>
      <c r="E420" s="88"/>
      <c r="F420" s="88"/>
      <c r="G420" s="18"/>
      <c r="H420" s="89"/>
      <c r="I420" s="89"/>
      <c r="J420" s="89"/>
      <c r="K420" s="18"/>
      <c r="L420" s="18"/>
      <c r="M420" s="18"/>
      <c r="N420" s="18"/>
      <c r="O420" s="18"/>
      <c r="P420" s="138"/>
      <c r="Q420" s="138"/>
      <c r="R420" s="138"/>
      <c r="S420" s="138"/>
      <c r="T420" s="138"/>
      <c r="U420" s="138"/>
      <c r="V420" s="138"/>
      <c r="W420" s="138"/>
      <c r="X420" s="18"/>
      <c r="Y420" s="18"/>
      <c r="Z420" s="18"/>
      <c r="AA420" s="165"/>
      <c r="AB420" s="343"/>
      <c r="AC420" s="343"/>
      <c r="AD420" s="343"/>
      <c r="AE420" s="343"/>
      <c r="AF420" s="343"/>
      <c r="AG420" s="343"/>
      <c r="AH420" s="343"/>
      <c r="AI420" s="343"/>
      <c r="AJ420" s="343"/>
      <c r="AK420" s="343"/>
      <c r="AL420" s="343"/>
      <c r="AM420" s="343"/>
      <c r="AN420" s="344"/>
      <c r="AO420" s="18"/>
      <c r="AP420" s="18"/>
      <c r="AQ420" s="18"/>
      <c r="AR420" s="18"/>
      <c r="AS420" s="18"/>
      <c r="AT420" s="18"/>
      <c r="AU420" s="18"/>
      <c r="AV420" s="18"/>
      <c r="AW420" s="18"/>
      <c r="AX420" s="18"/>
      <c r="AY420" s="18"/>
      <c r="AZ420" s="18"/>
      <c r="BA420" s="18"/>
      <c r="BD420" s="11"/>
      <c r="BE420" s="11"/>
      <c r="BF420" s="11"/>
      <c r="BG420" s="11"/>
      <c r="BH420" s="11"/>
      <c r="BI420" s="11"/>
      <c r="BJ420" s="11"/>
      <c r="BK420" s="11"/>
      <c r="BL420" s="11"/>
      <c r="BM420" s="11"/>
      <c r="BN420" s="11"/>
      <c r="BO420" s="11"/>
      <c r="BP420" s="11"/>
      <c r="BQ420" s="11"/>
      <c r="BR420" s="11"/>
      <c r="BS420" s="11"/>
    </row>
    <row r="421" spans="1:71">
      <c r="A421" s="18"/>
      <c r="B421" s="18"/>
      <c r="C421" s="18"/>
      <c r="E421" s="88"/>
      <c r="F421" s="88"/>
      <c r="G421" s="18"/>
      <c r="H421" s="89"/>
      <c r="I421" s="89"/>
      <c r="J421" s="89"/>
      <c r="K421" s="18"/>
      <c r="L421" s="18"/>
      <c r="M421" s="18"/>
      <c r="N421" s="18"/>
      <c r="O421" s="18"/>
      <c r="P421" s="138"/>
      <c r="Q421" s="138"/>
      <c r="R421" s="138"/>
      <c r="S421" s="138"/>
      <c r="T421" s="138"/>
      <c r="U421" s="138"/>
      <c r="V421" s="138"/>
      <c r="W421" s="138"/>
      <c r="X421" s="18"/>
      <c r="Y421" s="18"/>
      <c r="Z421" s="18"/>
      <c r="AA421" s="165"/>
      <c r="AB421" s="343"/>
      <c r="AC421" s="343"/>
      <c r="AD421" s="343"/>
      <c r="AE421" s="343"/>
      <c r="AF421" s="343"/>
      <c r="AG421" s="343"/>
      <c r="AH421" s="343"/>
      <c r="AI421" s="343"/>
      <c r="AJ421" s="343"/>
      <c r="AK421" s="343"/>
      <c r="AL421" s="343"/>
      <c r="AM421" s="343"/>
      <c r="AN421" s="344"/>
      <c r="AO421" s="18"/>
      <c r="AP421" s="18"/>
      <c r="AQ421" s="18"/>
      <c r="AR421" s="18"/>
      <c r="AS421" s="18"/>
      <c r="AT421" s="18"/>
      <c r="AU421" s="18"/>
      <c r="AV421" s="18"/>
      <c r="AW421" s="18"/>
      <c r="AX421" s="18"/>
      <c r="AY421" s="18"/>
      <c r="AZ421" s="18"/>
      <c r="BA421" s="18"/>
      <c r="BD421" s="11"/>
      <c r="BE421" s="11"/>
      <c r="BF421" s="11"/>
      <c r="BG421" s="11"/>
      <c r="BH421" s="11"/>
      <c r="BI421" s="11"/>
      <c r="BJ421" s="11"/>
      <c r="BK421" s="11"/>
      <c r="BL421" s="11"/>
      <c r="BM421" s="11"/>
      <c r="BN421" s="11"/>
      <c r="BO421" s="11"/>
      <c r="BP421" s="11"/>
      <c r="BQ421" s="11"/>
      <c r="BR421" s="11"/>
      <c r="BS421" s="11"/>
    </row>
    <row r="422" spans="1:71">
      <c r="A422" s="18"/>
      <c r="B422" s="18"/>
      <c r="C422" s="18"/>
      <c r="E422" s="88"/>
      <c r="F422" s="88"/>
      <c r="G422" s="18"/>
      <c r="H422" s="89"/>
      <c r="I422" s="89"/>
      <c r="J422" s="89"/>
      <c r="K422" s="18"/>
      <c r="L422" s="18"/>
      <c r="M422" s="18"/>
      <c r="N422" s="18"/>
      <c r="O422" s="18"/>
      <c r="P422" s="138"/>
      <c r="Q422" s="138"/>
      <c r="R422" s="138"/>
      <c r="S422" s="138"/>
      <c r="T422" s="138"/>
      <c r="U422" s="138"/>
      <c r="V422" s="138"/>
      <c r="W422" s="138"/>
      <c r="X422" s="18"/>
      <c r="Y422" s="18"/>
      <c r="Z422" s="18"/>
      <c r="AA422" s="639" t="s">
        <v>37</v>
      </c>
      <c r="AB422" s="640"/>
      <c r="AC422" s="640"/>
      <c r="AD422" s="640"/>
      <c r="AE422" s="641"/>
      <c r="AF422" s="133"/>
      <c r="AG422" s="117"/>
      <c r="AH422" s="117"/>
      <c r="AI422" s="117"/>
      <c r="AJ422" s="117"/>
      <c r="AK422" s="117"/>
      <c r="AL422" s="117"/>
      <c r="AM422" s="117"/>
      <c r="AN422" s="117"/>
      <c r="AO422" s="18"/>
      <c r="AP422" s="18"/>
      <c r="AQ422" s="18"/>
      <c r="AR422" s="18"/>
      <c r="AS422" s="18"/>
      <c r="AT422" s="18"/>
      <c r="AU422" s="18"/>
      <c r="AV422" s="18"/>
      <c r="AW422" s="18"/>
      <c r="AX422" s="18"/>
      <c r="AY422" s="18"/>
      <c r="AZ422" s="18"/>
      <c r="BA422" s="18"/>
      <c r="BD422" s="11"/>
      <c r="BE422" s="11"/>
      <c r="BF422" s="11"/>
      <c r="BG422" s="11"/>
      <c r="BH422" s="11"/>
      <c r="BI422" s="11"/>
      <c r="BJ422" s="11"/>
      <c r="BK422" s="11"/>
      <c r="BL422" s="11"/>
      <c r="BM422" s="11"/>
      <c r="BN422" s="11"/>
      <c r="BO422" s="11"/>
      <c r="BP422" s="11"/>
      <c r="BQ422" s="11"/>
      <c r="BR422" s="11"/>
      <c r="BS422" s="11"/>
    </row>
    <row r="423" spans="1:71">
      <c r="A423" s="18"/>
      <c r="B423" s="18"/>
      <c r="C423" s="18"/>
      <c r="E423" s="88"/>
      <c r="F423" s="88"/>
      <c r="G423" s="18"/>
      <c r="H423" s="89"/>
      <c r="I423" s="89"/>
      <c r="J423" s="89"/>
      <c r="K423" s="18"/>
      <c r="L423" s="18"/>
      <c r="M423" s="18"/>
      <c r="N423" s="18"/>
      <c r="O423" s="18"/>
      <c r="P423" s="138"/>
      <c r="Q423" s="138"/>
      <c r="R423" s="138"/>
      <c r="S423" s="138"/>
      <c r="T423" s="138"/>
      <c r="U423" s="138"/>
      <c r="V423" s="138"/>
      <c r="W423" s="138"/>
      <c r="X423" s="18"/>
      <c r="Y423" s="18"/>
      <c r="Z423" s="18"/>
      <c r="AA423" s="135" t="str">
        <f>$P$3</f>
        <v>MODAL</v>
      </c>
      <c r="AB423" s="331">
        <v>1</v>
      </c>
      <c r="AC423" s="331">
        <v>2</v>
      </c>
      <c r="AD423" s="331">
        <v>3</v>
      </c>
      <c r="AE423" s="331">
        <v>4</v>
      </c>
      <c r="AF423" s="331">
        <v>5</v>
      </c>
      <c r="AG423" s="331">
        <v>6</v>
      </c>
      <c r="AH423" s="331">
        <v>7</v>
      </c>
      <c r="AI423" s="331">
        <v>8</v>
      </c>
      <c r="AJ423" s="331">
        <v>9</v>
      </c>
      <c r="AK423" s="331">
        <v>10</v>
      </c>
      <c r="AL423" s="331">
        <v>11</v>
      </c>
      <c r="AM423" s="332">
        <v>12</v>
      </c>
      <c r="AN423" s="19" t="s">
        <v>4</v>
      </c>
      <c r="AO423" s="18"/>
      <c r="AP423" s="18"/>
      <c r="AQ423" s="18"/>
      <c r="AR423" s="18"/>
      <c r="AS423" s="18"/>
      <c r="AT423" s="18"/>
      <c r="AU423" s="18"/>
      <c r="AV423" s="18"/>
      <c r="AW423" s="18"/>
      <c r="AX423" s="18"/>
      <c r="AY423" s="18"/>
      <c r="AZ423" s="18"/>
      <c r="BA423" s="18"/>
      <c r="BD423" s="11"/>
      <c r="BE423" s="11"/>
      <c r="BF423" s="11"/>
      <c r="BG423" s="11"/>
      <c r="BH423" s="11"/>
      <c r="BI423" s="11"/>
      <c r="BJ423" s="11"/>
      <c r="BK423" s="11"/>
      <c r="BL423" s="11"/>
      <c r="BM423" s="11"/>
      <c r="BN423" s="11"/>
      <c r="BO423" s="11"/>
      <c r="BP423" s="11"/>
      <c r="BQ423" s="11"/>
      <c r="BR423" s="11"/>
      <c r="BS423" s="11"/>
    </row>
    <row r="424" spans="1:71">
      <c r="A424" s="18"/>
      <c r="B424" s="18"/>
      <c r="C424" s="18"/>
      <c r="E424" s="88"/>
      <c r="F424" s="88"/>
      <c r="G424" s="18"/>
      <c r="H424" s="89"/>
      <c r="I424" s="89"/>
      <c r="J424" s="89"/>
      <c r="K424" s="18"/>
      <c r="L424" s="18"/>
      <c r="M424" s="18"/>
      <c r="N424" s="18"/>
      <c r="O424" s="18"/>
      <c r="P424" s="138"/>
      <c r="Q424" s="138"/>
      <c r="R424" s="138"/>
      <c r="S424" s="138"/>
      <c r="T424" s="138"/>
      <c r="U424" s="138"/>
      <c r="V424" s="138"/>
      <c r="W424" s="138"/>
      <c r="X424" s="18"/>
      <c r="Y424" s="18"/>
      <c r="Z424" s="18"/>
      <c r="AA424" s="130" t="str">
        <f>$P$4</f>
        <v>(R1-R5)</v>
      </c>
      <c r="AB424" s="345" t="s">
        <v>70</v>
      </c>
      <c r="AC424" s="333" t="s">
        <v>71</v>
      </c>
      <c r="AD424" s="333" t="s">
        <v>72</v>
      </c>
      <c r="AE424" s="333" t="s">
        <v>73</v>
      </c>
      <c r="AF424" s="333" t="s">
        <v>74</v>
      </c>
      <c r="AG424" s="333" t="s">
        <v>75</v>
      </c>
      <c r="AH424" s="333" t="s">
        <v>76</v>
      </c>
      <c r="AI424" s="333" t="s">
        <v>77</v>
      </c>
      <c r="AJ424" s="333" t="s">
        <v>78</v>
      </c>
      <c r="AK424" s="333" t="s">
        <v>79</v>
      </c>
      <c r="AL424" s="333" t="s">
        <v>80</v>
      </c>
      <c r="AM424" s="334" t="s">
        <v>81</v>
      </c>
      <c r="AN424" s="346" t="s">
        <v>13</v>
      </c>
      <c r="AO424" s="18"/>
      <c r="AP424" s="18"/>
      <c r="AQ424" s="18"/>
      <c r="AR424" s="18"/>
      <c r="AS424" s="18"/>
      <c r="AT424" s="18"/>
      <c r="AU424" s="18"/>
      <c r="AV424" s="18"/>
      <c r="AW424" s="18"/>
      <c r="AX424" s="18"/>
      <c r="AY424" s="18"/>
      <c r="AZ424" s="18"/>
      <c r="BA424" s="18"/>
      <c r="BD424" s="11"/>
      <c r="BE424" s="11"/>
      <c r="BF424" s="11"/>
      <c r="BG424" s="11"/>
      <c r="BH424" s="11"/>
      <c r="BI424" s="11"/>
      <c r="BJ424" s="11"/>
      <c r="BK424" s="11"/>
      <c r="BL424" s="11"/>
      <c r="BM424" s="11"/>
      <c r="BN424" s="11"/>
      <c r="BO424" s="11"/>
      <c r="BP424" s="11"/>
      <c r="BQ424" s="11"/>
      <c r="BR424" s="11"/>
      <c r="BS424" s="11"/>
    </row>
    <row r="425" spans="1:71">
      <c r="A425" s="18"/>
      <c r="B425" s="18"/>
      <c r="C425" s="18"/>
      <c r="E425" s="88"/>
      <c r="F425" s="88"/>
      <c r="G425" s="18"/>
      <c r="H425" s="89"/>
      <c r="I425" s="89"/>
      <c r="J425" s="89"/>
      <c r="K425" s="18"/>
      <c r="L425" s="18"/>
      <c r="M425" s="18"/>
      <c r="N425" s="18"/>
      <c r="O425" s="18"/>
      <c r="P425" s="138"/>
      <c r="Q425" s="138"/>
      <c r="R425" s="138"/>
      <c r="S425" s="138"/>
      <c r="T425" s="138"/>
      <c r="U425" s="138"/>
      <c r="V425" s="138"/>
      <c r="W425" s="138"/>
      <c r="X425" s="18"/>
      <c r="Y425" s="18"/>
      <c r="Z425" s="18"/>
      <c r="AA425" s="229">
        <v>0</v>
      </c>
      <c r="AB425" s="347" t="str">
        <f t="array" ref="AB425">IF(COUNT(IF($P$5:$P$104=$AA425,IF($G$5:$G$104=AB$423,$R$5:$R$104,""),""))=0,"-",AVERAGE(IF($P$5:$P$104=$AA425,IF($G$5:$G$104=AB$423,$R$5:$R$104,""))))</f>
        <v>-</v>
      </c>
      <c r="AC425" s="347" t="str">
        <f t="array" ref="AC425">IF(COUNT(IF($P$5:$P$104=$AA425,IF($G$5:$G$104=AC$423,$R$5:$R$104,""),""))=0,"-",AVERAGE(IF($P$5:$P$104=$AA425,IF($G$5:$G$104=AC$423,$R$5:$R$104,""))))</f>
        <v>-</v>
      </c>
      <c r="AD425" s="347" t="str">
        <f t="array" ref="AD425">IF(COUNT(IF($P$5:$P$104=$AA425,IF($G$5:$G$104=AD$423,$R$5:$R$104,""),""))=0,"-",AVERAGE(IF($P$5:$P$104=$AA425,IF($G$5:$G$104=AD$423,$R$5:$R$104,""))))</f>
        <v>-</v>
      </c>
      <c r="AE425" s="347" t="str">
        <f t="array" ref="AE425">IF(COUNT(IF($P$5:$P$104=$AA425,IF($G$5:$G$104=AE$423,$R$5:$R$104,""),""))=0,"-",AVERAGE(IF($P$5:$P$104=$AA425,IF($G$5:$G$104=AE$423,$R$5:$R$104,""))))</f>
        <v>-</v>
      </c>
      <c r="AF425" s="347" t="str">
        <f t="array" ref="AF425">IF(COUNT(IF($P$5:$P$104=$AA425,IF($G$5:$G$104=AF$423,$R$5:$R$104,""),""))=0,"-",AVERAGE(IF($P$5:$P$104=$AA425,IF($G$5:$G$104=AF$423,$R$5:$R$104,""))))</f>
        <v>-</v>
      </c>
      <c r="AG425" s="347" t="str">
        <f t="array" ref="AG425">IF(COUNT(IF($P$5:$P$104=$AA425,IF($G$5:$G$104=AG$423,$R$5:$R$104,""),""))=0,"-",AVERAGE(IF($P$5:$P$104=$AA425,IF($G$5:$G$104=AG$423,$R$5:$R$104,""))))</f>
        <v>-</v>
      </c>
      <c r="AH425" s="347" t="str">
        <f t="array" ref="AH425">IF(COUNT(IF($P$5:$P$104=$AA425,IF($G$5:$G$104=AH$423,$R$5:$R$104,""),""))=0,"-",AVERAGE(IF($P$5:$P$104=$AA425,IF($G$5:$G$104=AH$423,$R$5:$R$104,""))))</f>
        <v>-</v>
      </c>
      <c r="AI425" s="347" t="str">
        <f t="array" ref="AI425">IF(COUNT(IF($P$5:$P$104=$AA425,IF($G$5:$G$104=AI$423,$R$5:$R$104,""),""))=0,"-",AVERAGE(IF($P$5:$P$104=$AA425,IF($G$5:$G$104=AI$423,$R$5:$R$104,""))))</f>
        <v>-</v>
      </c>
      <c r="AJ425" s="347" t="str">
        <f t="array" ref="AJ425">IF(COUNT(IF($P$5:$P$104=$AA425,IF($G$5:$G$104=AJ$423,$R$5:$R$104,""),""))=0,"-",AVERAGE(IF($P$5:$P$104=$AA425,IF($G$5:$G$104=AJ$423,$R$5:$R$104,""))))</f>
        <v>-</v>
      </c>
      <c r="AK425" s="347" t="str">
        <f t="array" ref="AK425">IF(COUNT(IF($P$5:$P$104=$AA425,IF($G$5:$G$104=AK$423,$R$5:$R$104,""),""))=0,"-",AVERAGE(IF($P$5:$P$104=$AA425,IF($G$5:$G$104=AK$423,$R$5:$R$104,""))))</f>
        <v>-</v>
      </c>
      <c r="AL425" s="347" t="str">
        <f t="array" ref="AL425">IF(COUNT(IF($P$5:$P$104=$AA425,IF($G$5:$G$104=AL$423,$R$5:$R$104,""),""))=0,"-",AVERAGE(IF($P$5:$P$104=$AA425,IF($G$5:$G$104=AL$423,$R$5:$R$104,""))))</f>
        <v>-</v>
      </c>
      <c r="AM425" s="347" t="str">
        <f t="array" ref="AM425">IF(COUNT(IF($P$5:$P$104=$AA425,IF($G$5:$G$104=AM$423,$R$5:$R$104,""),""))=0,"-",AVERAGE(IF($P$5:$P$104=$AA425,IF($G$5:$G$104=AM$423,$R$5:$R$104,""))))</f>
        <v>-</v>
      </c>
      <c r="AN425" s="348" t="str">
        <f t="array" ref="AN425">IF(AN403&gt;1,AVERAGE(IF($P$5:$P$104=$AA425,$R$5:$R$104,"-")),"-")</f>
        <v>-</v>
      </c>
      <c r="AO425" s="18"/>
      <c r="AP425" s="18"/>
      <c r="AQ425" s="18"/>
      <c r="AR425" s="18"/>
      <c r="AS425" s="18"/>
      <c r="AT425" s="18"/>
      <c r="AU425" s="18"/>
      <c r="AV425" s="18"/>
      <c r="AW425" s="18"/>
      <c r="AX425" s="18"/>
      <c r="AY425" s="18"/>
      <c r="AZ425" s="18"/>
      <c r="BA425" s="18"/>
      <c r="BD425" s="11"/>
      <c r="BE425" s="11"/>
      <c r="BF425" s="11"/>
      <c r="BG425" s="11"/>
      <c r="BH425" s="11"/>
      <c r="BI425" s="11"/>
      <c r="BJ425" s="11"/>
      <c r="BK425" s="11"/>
      <c r="BL425" s="11"/>
      <c r="BM425" s="11"/>
      <c r="BN425" s="11"/>
      <c r="BO425" s="11"/>
      <c r="BP425" s="11"/>
      <c r="BQ425" s="11"/>
      <c r="BR425" s="11"/>
      <c r="BS425" s="11"/>
    </row>
    <row r="426" spans="1:71">
      <c r="A426" s="18"/>
      <c r="B426" s="18"/>
      <c r="C426" s="18"/>
      <c r="E426" s="88"/>
      <c r="F426" s="88"/>
      <c r="G426" s="18"/>
      <c r="H426" s="89"/>
      <c r="I426" s="89"/>
      <c r="J426" s="89"/>
      <c r="K426" s="18"/>
      <c r="L426" s="18"/>
      <c r="M426" s="18"/>
      <c r="N426" s="18"/>
      <c r="O426" s="18"/>
      <c r="P426" s="138"/>
      <c r="Q426" s="138"/>
      <c r="R426" s="138"/>
      <c r="S426" s="138"/>
      <c r="T426" s="138"/>
      <c r="U426" s="138"/>
      <c r="V426" s="138"/>
      <c r="W426" s="138"/>
      <c r="X426" s="18"/>
      <c r="Y426" s="18"/>
      <c r="Z426" s="18"/>
      <c r="AA426" s="137">
        <v>1</v>
      </c>
      <c r="AB426" s="347" t="str">
        <f t="array" ref="AB426">IF(COUNT(IF($P$5:$P$104=$AA426,IF($G$5:$G$104=AB$423,$R$5:$R$104,""),""))=0,"-",AVERAGE(IF($P$5:$P$104=$AA426,IF($G$5:$G$104=AB$423,$R$5:$R$104,""))))</f>
        <v>-</v>
      </c>
      <c r="AC426" s="347" t="str">
        <f t="array" ref="AC426">IF(COUNT(IF($P$5:$P$104=$AA426,IF($G$5:$G$104=AC$423,$R$5:$R$104,""),""))=0,"-",AVERAGE(IF($P$5:$P$104=$AA426,IF($G$5:$G$104=AC$423,$R$5:$R$104,""))))</f>
        <v>-</v>
      </c>
      <c r="AD426" s="347" t="str">
        <f t="array" ref="AD426">IF(COUNT(IF($P$5:$P$104=$AA426,IF($G$5:$G$104=AD$423,$R$5:$R$104,""),""))=0,"-",AVERAGE(IF($P$5:$P$104=$AA426,IF($G$5:$G$104=AD$423,$R$5:$R$104,""))))</f>
        <v>-</v>
      </c>
      <c r="AE426" s="347" t="str">
        <f t="array" ref="AE426">IF(COUNT(IF($P$5:$P$104=$AA426,IF($G$5:$G$104=AE$423,$R$5:$R$104,""),""))=0,"-",AVERAGE(IF($P$5:$P$104=$AA426,IF($G$5:$G$104=AE$423,$R$5:$R$104,""))))</f>
        <v>-</v>
      </c>
      <c r="AF426" s="347" t="str">
        <f t="array" ref="AF426">IF(COUNT(IF($P$5:$P$104=$AA426,IF($G$5:$G$104=AF$423,$R$5:$R$104,""),""))=0,"-",AVERAGE(IF($P$5:$P$104=$AA426,IF($G$5:$G$104=AF$423,$R$5:$R$104,""))))</f>
        <v>-</v>
      </c>
      <c r="AG426" s="347" t="str">
        <f t="array" ref="AG426">IF(COUNT(IF($P$5:$P$104=$AA426,IF($G$5:$G$104=AG$423,$R$5:$R$104,""),""))=0,"-",AVERAGE(IF($P$5:$P$104=$AA426,IF($G$5:$G$104=AG$423,$R$5:$R$104,""))))</f>
        <v>-</v>
      </c>
      <c r="AH426" s="347" t="str">
        <f t="array" ref="AH426">IF(COUNT(IF($P$5:$P$104=$AA426,IF($G$5:$G$104=AH$423,$R$5:$R$104,""),""))=0,"-",AVERAGE(IF($P$5:$P$104=$AA426,IF($G$5:$G$104=AH$423,$R$5:$R$104,""))))</f>
        <v>-</v>
      </c>
      <c r="AI426" s="347" t="str">
        <f t="array" ref="AI426">IF(COUNT(IF($P$5:$P$104=$AA426,IF($G$5:$G$104=AI$423,$R$5:$R$104,""),""))=0,"-",AVERAGE(IF($P$5:$P$104=$AA426,IF($G$5:$G$104=AI$423,$R$5:$R$104,""))))</f>
        <v>-</v>
      </c>
      <c r="AJ426" s="347" t="str">
        <f t="array" ref="AJ426">IF(COUNT(IF($P$5:$P$104=$AA426,IF($G$5:$G$104=AJ$423,$R$5:$R$104,""),""))=0,"-",AVERAGE(IF($P$5:$P$104=$AA426,IF($G$5:$G$104=AJ$423,$R$5:$R$104,""))))</f>
        <v>-</v>
      </c>
      <c r="AK426" s="347" t="str">
        <f t="array" ref="AK426">IF(COUNT(IF($P$5:$P$104=$AA426,IF($G$5:$G$104=AK$423,$R$5:$R$104,""),""))=0,"-",AVERAGE(IF($P$5:$P$104=$AA426,IF($G$5:$G$104=AK$423,$R$5:$R$104,""))))</f>
        <v>-</v>
      </c>
      <c r="AL426" s="347" t="str">
        <f t="array" ref="AL426">IF(COUNT(IF($P$5:$P$104=$AA426,IF($G$5:$G$104=AL$423,$R$5:$R$104,""),""))=0,"-",AVERAGE(IF($P$5:$P$104=$AA426,IF($G$5:$G$104=AL$423,$R$5:$R$104,""))))</f>
        <v>-</v>
      </c>
      <c r="AM426" s="347" t="str">
        <f t="array" ref="AM426">IF(COUNT(IF($P$5:$P$104=$AA426,IF($G$5:$G$104=AM$423,$R$5:$R$104,""),""))=0,"-",AVERAGE(IF($P$5:$P$104=$AA426,IF($G$5:$G$104=AM$423,$R$5:$R$104,""))))</f>
        <v>-</v>
      </c>
      <c r="AN426" s="349" t="str">
        <f t="array" ref="AN426">IF(AN404&gt;1,AVERAGE(IF($P$5:$P$104=$AA426,$R$5:$R$104,"-")),"-")</f>
        <v>-</v>
      </c>
      <c r="AO426" s="18"/>
      <c r="AP426" s="18"/>
      <c r="AQ426" s="18"/>
      <c r="AR426" s="18"/>
      <c r="AS426" s="18"/>
      <c r="AT426" s="18"/>
      <c r="AU426" s="18"/>
      <c r="AV426" s="18"/>
      <c r="AW426" s="18"/>
      <c r="AX426" s="18"/>
      <c r="AY426" s="18"/>
      <c r="AZ426" s="18"/>
      <c r="BA426" s="18"/>
      <c r="BD426" s="11"/>
      <c r="BE426" s="11"/>
      <c r="BF426" s="11"/>
      <c r="BG426" s="11"/>
      <c r="BH426" s="11"/>
      <c r="BI426" s="11"/>
      <c r="BJ426" s="11"/>
      <c r="BK426" s="11"/>
      <c r="BL426" s="11"/>
      <c r="BM426" s="11"/>
      <c r="BN426" s="11"/>
      <c r="BO426" s="11"/>
      <c r="BP426" s="11"/>
      <c r="BQ426" s="11"/>
      <c r="BR426" s="11"/>
      <c r="BS426" s="11"/>
    </row>
    <row r="427" spans="1:71">
      <c r="A427" s="18"/>
      <c r="B427" s="18"/>
      <c r="C427" s="18"/>
      <c r="E427" s="88"/>
      <c r="F427" s="88"/>
      <c r="G427" s="18"/>
      <c r="H427" s="89"/>
      <c r="I427" s="89"/>
      <c r="J427" s="89"/>
      <c r="K427" s="18"/>
      <c r="L427" s="18"/>
      <c r="M427" s="18"/>
      <c r="N427" s="18"/>
      <c r="O427" s="18"/>
      <c r="P427" s="138"/>
      <c r="Q427" s="138"/>
      <c r="R427" s="138"/>
      <c r="S427" s="138"/>
      <c r="T427" s="138"/>
      <c r="U427" s="138"/>
      <c r="V427" s="138"/>
      <c r="W427" s="138"/>
      <c r="X427" s="18"/>
      <c r="Y427" s="18"/>
      <c r="Z427" s="18"/>
      <c r="AA427" s="137">
        <v>2</v>
      </c>
      <c r="AB427" s="347" t="str">
        <f t="array" ref="AB427">IF(COUNT(IF($P$5:$P$104=$AA427,IF($G$5:$G$104=AB$423,$R$5:$R$104,""),""))=0,"-",AVERAGE(IF($P$5:$P$104=$AA427,IF($G$5:$G$104=AB$423,$R$5:$R$104,""))))</f>
        <v>-</v>
      </c>
      <c r="AC427" s="347" t="str">
        <f t="array" ref="AC427">IF(COUNT(IF($P$5:$P$104=$AA427,IF($G$5:$G$104=AC$423,$R$5:$R$104,""),""))=0,"-",AVERAGE(IF($P$5:$P$104=$AA427,IF($G$5:$G$104=AC$423,$R$5:$R$104,""))))</f>
        <v>-</v>
      </c>
      <c r="AD427" s="347" t="str">
        <f t="array" ref="AD427">IF(COUNT(IF($P$5:$P$104=$AA427,IF($G$5:$G$104=AD$423,$R$5:$R$104,""),""))=0,"-",AVERAGE(IF($P$5:$P$104=$AA427,IF($G$5:$G$104=AD$423,$R$5:$R$104,""))))</f>
        <v>-</v>
      </c>
      <c r="AE427" s="347" t="str">
        <f t="array" ref="AE427">IF(COUNT(IF($P$5:$P$104=$AA427,IF($G$5:$G$104=AE$423,$R$5:$R$104,""),""))=0,"-",AVERAGE(IF($P$5:$P$104=$AA427,IF($G$5:$G$104=AE$423,$R$5:$R$104,""))))</f>
        <v>-</v>
      </c>
      <c r="AF427" s="347" t="str">
        <f t="array" ref="AF427">IF(COUNT(IF($P$5:$P$104=$AA427,IF($G$5:$G$104=AF$423,$R$5:$R$104,""),""))=0,"-",AVERAGE(IF($P$5:$P$104=$AA427,IF($G$5:$G$104=AF$423,$R$5:$R$104,""))))</f>
        <v>-</v>
      </c>
      <c r="AG427" s="347" t="str">
        <f t="array" ref="AG427">IF(COUNT(IF($P$5:$P$104=$AA427,IF($G$5:$G$104=AG$423,$R$5:$R$104,""),""))=0,"-",AVERAGE(IF($P$5:$P$104=$AA427,IF($G$5:$G$104=AG$423,$R$5:$R$104,""))))</f>
        <v>-</v>
      </c>
      <c r="AH427" s="347" t="str">
        <f t="array" ref="AH427">IF(COUNT(IF($P$5:$P$104=$AA427,IF($G$5:$G$104=AH$423,$R$5:$R$104,""),""))=0,"-",AVERAGE(IF($P$5:$P$104=$AA427,IF($G$5:$G$104=AH$423,$R$5:$R$104,""))))</f>
        <v>-</v>
      </c>
      <c r="AI427" s="347" t="str">
        <f t="array" ref="AI427">IF(COUNT(IF($P$5:$P$104=$AA427,IF($G$5:$G$104=AI$423,$R$5:$R$104,""),""))=0,"-",AVERAGE(IF($P$5:$P$104=$AA427,IF($G$5:$G$104=AI$423,$R$5:$R$104,""))))</f>
        <v>-</v>
      </c>
      <c r="AJ427" s="347" t="str">
        <f t="array" ref="AJ427">IF(COUNT(IF($P$5:$P$104=$AA427,IF($G$5:$G$104=AJ$423,$R$5:$R$104,""),""))=0,"-",AVERAGE(IF($P$5:$P$104=$AA427,IF($G$5:$G$104=AJ$423,$R$5:$R$104,""))))</f>
        <v>-</v>
      </c>
      <c r="AK427" s="347" t="str">
        <f t="array" ref="AK427">IF(COUNT(IF($P$5:$P$104=$AA427,IF($G$5:$G$104=AK$423,$R$5:$R$104,""),""))=0,"-",AVERAGE(IF($P$5:$P$104=$AA427,IF($G$5:$G$104=AK$423,$R$5:$R$104,""))))</f>
        <v>-</v>
      </c>
      <c r="AL427" s="347" t="str">
        <f t="array" ref="AL427">IF(COUNT(IF($P$5:$P$104=$AA427,IF($G$5:$G$104=AL$423,$R$5:$R$104,""),""))=0,"-",AVERAGE(IF($P$5:$P$104=$AA427,IF($G$5:$G$104=AL$423,$R$5:$R$104,""))))</f>
        <v>-</v>
      </c>
      <c r="AM427" s="347" t="str">
        <f t="array" ref="AM427">IF(COUNT(IF($P$5:$P$104=$AA427,IF($G$5:$G$104=AM$423,$R$5:$R$104,""),""))=0,"-",AVERAGE(IF($P$5:$P$104=$AA427,IF($G$5:$G$104=AM$423,$R$5:$R$104,""))))</f>
        <v>-</v>
      </c>
      <c r="AN427" s="349" t="str">
        <f t="array" ref="AN427">IF(AN405&gt;1,AVERAGE(IF($P$5:$P$104=$AA427,$R$5:$R$104,"-")),"-")</f>
        <v>-</v>
      </c>
      <c r="AO427" s="18"/>
      <c r="AP427" s="18"/>
      <c r="AQ427" s="18"/>
      <c r="AR427" s="18"/>
      <c r="AS427" s="18"/>
      <c r="AT427" s="18"/>
      <c r="AU427" s="18"/>
      <c r="AV427" s="18"/>
      <c r="AW427" s="18"/>
      <c r="AX427" s="18"/>
      <c r="AY427" s="18"/>
      <c r="AZ427" s="18"/>
      <c r="BA427" s="18"/>
      <c r="BD427" s="11"/>
      <c r="BE427" s="11"/>
      <c r="BF427" s="11"/>
      <c r="BG427" s="11"/>
      <c r="BH427" s="11"/>
      <c r="BI427" s="11"/>
      <c r="BJ427" s="11"/>
      <c r="BK427" s="11"/>
      <c r="BL427" s="11"/>
      <c r="BM427" s="11"/>
      <c r="BN427" s="11"/>
      <c r="BO427" s="11"/>
      <c r="BP427" s="11"/>
      <c r="BQ427" s="11"/>
      <c r="BR427" s="11"/>
      <c r="BS427" s="11"/>
    </row>
    <row r="428" spans="1:71">
      <c r="A428" s="18"/>
      <c r="B428" s="18"/>
      <c r="C428" s="18"/>
      <c r="E428" s="88"/>
      <c r="F428" s="88"/>
      <c r="G428" s="18"/>
      <c r="H428" s="89"/>
      <c r="I428" s="89"/>
      <c r="J428" s="89"/>
      <c r="K428" s="18"/>
      <c r="L428" s="18"/>
      <c r="M428" s="18"/>
      <c r="N428" s="18"/>
      <c r="O428" s="18"/>
      <c r="P428" s="138"/>
      <c r="Q428" s="138"/>
      <c r="R428" s="138"/>
      <c r="S428" s="138"/>
      <c r="T428" s="138"/>
      <c r="U428" s="138"/>
      <c r="V428" s="138"/>
      <c r="W428" s="138"/>
      <c r="X428" s="18"/>
      <c r="Y428" s="18"/>
      <c r="Z428" s="18"/>
      <c r="AA428" s="137">
        <v>3</v>
      </c>
      <c r="AB428" s="347" t="str">
        <f t="array" ref="AB428">IF(COUNT(IF($P$5:$P$104=$AA428,IF($G$5:$G$104=AB$423,$R$5:$R$104,""),""))=0,"-",AVERAGE(IF($P$5:$P$104=$AA428,IF($G$5:$G$104=AB$423,$R$5:$R$104,""))))</f>
        <v>-</v>
      </c>
      <c r="AC428" s="347" t="str">
        <f t="array" ref="AC428">IF(COUNT(IF($P$5:$P$104=$AA428,IF($G$5:$G$104=AC$423,$R$5:$R$104,""),""))=0,"-",AVERAGE(IF($P$5:$P$104=$AA428,IF($G$5:$G$104=AC$423,$R$5:$R$104,""))))</f>
        <v>-</v>
      </c>
      <c r="AD428" s="347" t="str">
        <f t="array" ref="AD428">IF(COUNT(IF($P$5:$P$104=$AA428,IF($G$5:$G$104=AD$423,$R$5:$R$104,""),""))=0,"-",AVERAGE(IF($P$5:$P$104=$AA428,IF($G$5:$G$104=AD$423,$R$5:$R$104,""))))</f>
        <v>-</v>
      </c>
      <c r="AE428" s="347" t="str">
        <f t="array" ref="AE428">IF(COUNT(IF($P$5:$P$104=$AA428,IF($G$5:$G$104=AE$423,$R$5:$R$104,""),""))=0,"-",AVERAGE(IF($P$5:$P$104=$AA428,IF($G$5:$G$104=AE$423,$R$5:$R$104,""))))</f>
        <v>-</v>
      </c>
      <c r="AF428" s="347" t="str">
        <f t="array" ref="AF428">IF(COUNT(IF($P$5:$P$104=$AA428,IF($G$5:$G$104=AF$423,$R$5:$R$104,""),""))=0,"-",AVERAGE(IF($P$5:$P$104=$AA428,IF($G$5:$G$104=AF$423,$R$5:$R$104,""))))</f>
        <v>-</v>
      </c>
      <c r="AG428" s="347" t="str">
        <f t="array" ref="AG428">IF(COUNT(IF($P$5:$P$104=$AA428,IF($G$5:$G$104=AG$423,$R$5:$R$104,""),""))=0,"-",AVERAGE(IF($P$5:$P$104=$AA428,IF($G$5:$G$104=AG$423,$R$5:$R$104,""))))</f>
        <v>-</v>
      </c>
      <c r="AH428" s="347" t="str">
        <f t="array" ref="AH428">IF(COUNT(IF($P$5:$P$104=$AA428,IF($G$5:$G$104=AH$423,$R$5:$R$104,""),""))=0,"-",AVERAGE(IF($P$5:$P$104=$AA428,IF($G$5:$G$104=AH$423,$R$5:$R$104,""))))</f>
        <v>-</v>
      </c>
      <c r="AI428" s="347" t="str">
        <f t="array" ref="AI428">IF(COUNT(IF($P$5:$P$104=$AA428,IF($G$5:$G$104=AI$423,$R$5:$R$104,""),""))=0,"-",AVERAGE(IF($P$5:$P$104=$AA428,IF($G$5:$G$104=AI$423,$R$5:$R$104,""))))</f>
        <v>-</v>
      </c>
      <c r="AJ428" s="347" t="str">
        <f t="array" ref="AJ428">IF(COUNT(IF($P$5:$P$104=$AA428,IF($G$5:$G$104=AJ$423,$R$5:$R$104,""),""))=0,"-",AVERAGE(IF($P$5:$P$104=$AA428,IF($G$5:$G$104=AJ$423,$R$5:$R$104,""))))</f>
        <v>-</v>
      </c>
      <c r="AK428" s="347">
        <f t="array" ref="AK428">IF(COUNT(IF($P$5:$P$104=$AA428,IF($G$5:$G$104=AK$423,$R$5:$R$104,""),""))=0,"-",AVERAGE(IF($P$5:$P$104=$AA428,IF($G$5:$G$104=AK$423,$R$5:$R$104,""))))</f>
        <v>4.7477953834489807E-2</v>
      </c>
      <c r="AL428" s="347" t="str">
        <f t="array" ref="AL428">IF(COUNT(IF($P$5:$P$104=$AA428,IF($G$5:$G$104=AL$423,$R$5:$R$104,""),""))=0,"-",AVERAGE(IF($P$5:$P$104=$AA428,IF($G$5:$G$104=AL$423,$R$5:$R$104,""))))</f>
        <v>-</v>
      </c>
      <c r="AM428" s="347" t="str">
        <f t="array" ref="AM428">IF(COUNT(IF($P$5:$P$104=$AA428,IF($G$5:$G$104=AM$423,$R$5:$R$104,""),""))=0,"-",AVERAGE(IF($P$5:$P$104=$AA428,IF($G$5:$G$104=AM$423,$R$5:$R$104,""))))</f>
        <v>-</v>
      </c>
      <c r="AN428" s="349">
        <f t="array" ref="AN428">IF(AN406&gt;1,AVERAGE(IF($P$5:$P$104=$AA428,$R$5:$R$104,"-")),"-")</f>
        <v>4.7477953834489807E-2</v>
      </c>
      <c r="AO428" s="18"/>
      <c r="AP428" s="18"/>
      <c r="AQ428" s="18"/>
      <c r="AR428" s="18"/>
      <c r="AS428" s="18"/>
      <c r="AT428" s="18"/>
      <c r="AU428" s="18"/>
      <c r="AV428" s="18"/>
      <c r="AW428" s="18"/>
      <c r="AX428" s="18"/>
      <c r="AY428" s="18"/>
      <c r="AZ428" s="18"/>
      <c r="BA428" s="18"/>
      <c r="BD428" s="11"/>
      <c r="BE428" s="11"/>
      <c r="BF428" s="11"/>
      <c r="BG428" s="11"/>
      <c r="BH428" s="11"/>
      <c r="BI428" s="11"/>
      <c r="BJ428" s="11"/>
      <c r="BK428" s="11"/>
      <c r="BL428" s="11"/>
      <c r="BM428" s="11"/>
      <c r="BN428" s="11"/>
      <c r="BO428" s="11"/>
      <c r="BP428" s="11"/>
      <c r="BQ428" s="11"/>
      <c r="BR428" s="11"/>
      <c r="BS428" s="11"/>
    </row>
    <row r="429" spans="1:71">
      <c r="A429" s="18"/>
      <c r="B429" s="18"/>
      <c r="C429" s="18"/>
      <c r="E429" s="88"/>
      <c r="F429" s="88"/>
      <c r="G429" s="18"/>
      <c r="H429" s="89"/>
      <c r="I429" s="89"/>
      <c r="J429" s="89"/>
      <c r="K429" s="18"/>
      <c r="L429" s="18"/>
      <c r="M429" s="18"/>
      <c r="N429" s="18"/>
      <c r="O429" s="18"/>
      <c r="P429" s="138"/>
      <c r="Q429" s="138"/>
      <c r="R429" s="138"/>
      <c r="S429" s="138"/>
      <c r="T429" s="138"/>
      <c r="U429" s="138"/>
      <c r="V429" s="138"/>
      <c r="W429" s="138"/>
      <c r="X429" s="18"/>
      <c r="Y429" s="18"/>
      <c r="Z429" s="18"/>
      <c r="AA429" s="137">
        <v>4</v>
      </c>
      <c r="AB429" s="347" t="str">
        <f t="array" ref="AB429">IF(COUNT(IF($P$5:$P$104=$AA429,IF($G$5:$G$104=AB$423,$R$5:$R$104,""),""))=0,"-",AVERAGE(IF($P$5:$P$104=$AA429,IF($G$5:$G$104=AB$423,$R$5:$R$104,""))))</f>
        <v>-</v>
      </c>
      <c r="AC429" s="347">
        <f t="array" ref="AC429">IF(COUNT(IF($P$5:$P$104=$AA429,IF($G$5:$G$104=AC$423,$R$5:$R$104,""),""))=0,"-",AVERAGE(IF($P$5:$P$104=$AA429,IF($G$5:$G$104=AC$423,$R$5:$R$104,""))))</f>
        <v>4.5619792334615966E-2</v>
      </c>
      <c r="AD429" s="347" t="str">
        <f t="array" ref="AD429">IF(COUNT(IF($P$5:$P$104=$AA429,IF($G$5:$G$104=AD$423,$R$5:$R$104,""),""))=0,"-",AVERAGE(IF($P$5:$P$104=$AA429,IF($G$5:$G$104=AD$423,$R$5:$R$104,""))))</f>
        <v>-</v>
      </c>
      <c r="AE429" s="347" t="str">
        <f t="array" ref="AE429">IF(COUNT(IF($P$5:$P$104=$AA429,IF($G$5:$G$104=AE$423,$R$5:$R$104,""),""))=0,"-",AVERAGE(IF($P$5:$P$104=$AA429,IF($G$5:$G$104=AE$423,$R$5:$R$104,""))))</f>
        <v>-</v>
      </c>
      <c r="AF429" s="347" t="str">
        <f t="array" ref="AF429">IF(COUNT(IF($P$5:$P$104=$AA429,IF($G$5:$G$104=AF$423,$R$5:$R$104,""),""))=0,"-",AVERAGE(IF($P$5:$P$104=$AA429,IF($G$5:$G$104=AF$423,$R$5:$R$104,""))))</f>
        <v>-</v>
      </c>
      <c r="AG429" s="347" t="str">
        <f t="array" ref="AG429">IF(COUNT(IF($P$5:$P$104=$AA429,IF($G$5:$G$104=AG$423,$R$5:$R$104,""),""))=0,"-",AVERAGE(IF($P$5:$P$104=$AA429,IF($G$5:$G$104=AG$423,$R$5:$R$104,""))))</f>
        <v>-</v>
      </c>
      <c r="AH429" s="347" t="str">
        <f t="array" ref="AH429">IF(COUNT(IF($P$5:$P$104=$AA429,IF($G$5:$G$104=AH$423,$R$5:$R$104,""),""))=0,"-",AVERAGE(IF($P$5:$P$104=$AA429,IF($G$5:$G$104=AH$423,$R$5:$R$104,""))))</f>
        <v>-</v>
      </c>
      <c r="AI429" s="347">
        <f t="array" ref="AI429">IF(COUNT(IF($P$5:$P$104=$AA429,IF($G$5:$G$104=AI$423,$R$5:$R$104,""),""))=0,"-",AVERAGE(IF($P$5:$P$104=$AA429,IF($G$5:$G$104=AI$423,$R$5:$R$104,""))))</f>
        <v>0</v>
      </c>
      <c r="AJ429" s="347">
        <f t="array" ref="AJ429">IF(COUNT(IF($P$5:$P$104=$AA429,IF($G$5:$G$104=AJ$423,$R$5:$R$104,""),""))=0,"-",AVERAGE(IF($P$5:$P$104=$AA429,IF($G$5:$G$104=AJ$423,$R$5:$R$104,""))))</f>
        <v>0</v>
      </c>
      <c r="AK429" s="347">
        <f t="array" ref="AK429">IF(COUNT(IF($P$5:$P$104=$AA429,IF($G$5:$G$104=AK$423,$R$5:$R$104,""),""))=0,"-",AVERAGE(IF($P$5:$P$104=$AA429,IF($G$5:$G$104=AK$423,$R$5:$R$104,""))))</f>
        <v>9.1239584669231932E-2</v>
      </c>
      <c r="AL429" s="347" t="str">
        <f t="array" ref="AL429">IF(COUNT(IF($P$5:$P$104=$AA429,IF($G$5:$G$104=AL$423,$R$5:$R$104,""),""))=0,"-",AVERAGE(IF($P$5:$P$104=$AA429,IF($G$5:$G$104=AL$423,$R$5:$R$104,""))))</f>
        <v>-</v>
      </c>
      <c r="AM429" s="347" t="str">
        <f t="array" ref="AM429">IF(COUNT(IF($P$5:$P$104=$AA429,IF($G$5:$G$104=AM$423,$R$5:$R$104,""),""))=0,"-",AVERAGE(IF($P$5:$P$104=$AA429,IF($G$5:$G$104=AM$423,$R$5:$R$104,""))))</f>
        <v>-</v>
      </c>
      <c r="AN429" s="349">
        <f t="array" ref="AN429">IF(AN407&gt;1,AVERAGE(IF($P$5:$P$104=$AA429,$R$5:$R$104,"-")),"-")</f>
        <v>2.2809896167307983E-2</v>
      </c>
      <c r="AO429" s="18"/>
      <c r="AP429" s="18"/>
      <c r="AQ429" s="18"/>
      <c r="AR429" s="18"/>
      <c r="AS429" s="18"/>
      <c r="AT429" s="18"/>
      <c r="AU429" s="18"/>
      <c r="AV429" s="18"/>
      <c r="AW429" s="18"/>
      <c r="AX429" s="18"/>
      <c r="AY429" s="18"/>
      <c r="AZ429" s="18"/>
      <c r="BA429" s="18"/>
      <c r="BD429" s="11"/>
      <c r="BE429" s="11"/>
      <c r="BF429" s="11"/>
      <c r="BG429" s="11"/>
      <c r="BH429" s="11"/>
      <c r="BI429" s="11"/>
      <c r="BJ429" s="11"/>
      <c r="BK429" s="11"/>
      <c r="BL429" s="11"/>
      <c r="BM429" s="11"/>
      <c r="BN429" s="11"/>
      <c r="BO429" s="11"/>
      <c r="BP429" s="11"/>
      <c r="BQ429" s="11"/>
      <c r="BR429" s="11"/>
      <c r="BS429" s="11"/>
    </row>
    <row r="430" spans="1:71">
      <c r="A430" s="18"/>
      <c r="B430" s="18"/>
      <c r="C430" s="18"/>
      <c r="E430" s="88"/>
      <c r="F430" s="88"/>
      <c r="G430" s="18"/>
      <c r="H430" s="89"/>
      <c r="I430" s="89"/>
      <c r="J430" s="89"/>
      <c r="K430" s="18"/>
      <c r="L430" s="18"/>
      <c r="M430" s="18"/>
      <c r="N430" s="18"/>
      <c r="O430" s="18"/>
      <c r="P430" s="138"/>
      <c r="Q430" s="138"/>
      <c r="R430" s="138"/>
      <c r="S430" s="138"/>
      <c r="T430" s="138"/>
      <c r="U430" s="138"/>
      <c r="V430" s="138"/>
      <c r="W430" s="138"/>
      <c r="X430" s="18"/>
      <c r="Y430" s="18"/>
      <c r="Z430" s="18"/>
      <c r="AA430" s="137">
        <v>5</v>
      </c>
      <c r="AB430" s="347" t="str">
        <f t="array" ref="AB430">IF(COUNT(IF($P$5:$P$104=$AA430,IF($G$5:$G$104=AB$423,$R$5:$R$104,""),""))=0,"-",AVERAGE(IF($P$5:$P$104=$AA430,IF($G$5:$G$104=AB$423,$R$5:$R$104,""))))</f>
        <v>-</v>
      </c>
      <c r="AC430" s="347">
        <f t="array" ref="AC430">IF(COUNT(IF($P$5:$P$104=$AA430,IF($G$5:$G$104=AC$423,$R$5:$R$104,""),""))=0,"-",AVERAGE(IF($P$5:$P$104=$AA430,IF($G$5:$G$104=AC$423,$R$5:$R$104,""))))</f>
        <v>3.7300841045532655E-2</v>
      </c>
      <c r="AD430" s="347" t="str">
        <f t="array" ref="AD430">IF(COUNT(IF($P$5:$P$104=$AA430,IF($G$5:$G$104=AD$423,$R$5:$R$104,""),""))=0,"-",AVERAGE(IF($P$5:$P$104=$AA430,IF($G$5:$G$104=AD$423,$R$5:$R$104,""))))</f>
        <v>-</v>
      </c>
      <c r="AE430" s="347">
        <f t="array" ref="AE430">IF(COUNT(IF($P$5:$P$104=$AA430,IF($G$5:$G$104=AE$423,$R$5:$R$104,""),""))=0,"-",AVERAGE(IF($P$5:$P$104=$AA430,IF($G$5:$G$104=AE$423,$R$5:$R$104,""))))</f>
        <v>0</v>
      </c>
      <c r="AF430" s="347" t="str">
        <f t="array" ref="AF430">IF(COUNT(IF($P$5:$P$104=$AA430,IF($G$5:$G$104=AF$423,$R$5:$R$104,""),""))=0,"-",AVERAGE(IF($P$5:$P$104=$AA430,IF($G$5:$G$104=AF$423,$R$5:$R$104,""))))</f>
        <v>-</v>
      </c>
      <c r="AG430" s="347" t="str">
        <f t="array" ref="AG430">IF(COUNT(IF($P$5:$P$104=$AA430,IF($G$5:$G$104=AG$423,$R$5:$R$104,""),""))=0,"-",AVERAGE(IF($P$5:$P$104=$AA430,IF($G$5:$G$104=AG$423,$R$5:$R$104,""))))</f>
        <v>-</v>
      </c>
      <c r="AH430" s="347" t="str">
        <f t="array" ref="AH430">IF(COUNT(IF($P$5:$P$104=$AA430,IF($G$5:$G$104=AH$423,$R$5:$R$104,""),""))=0,"-",AVERAGE(IF($P$5:$P$104=$AA430,IF($G$5:$G$104=AH$423,$R$5:$R$104,""))))</f>
        <v>-</v>
      </c>
      <c r="AI430" s="347">
        <f t="array" ref="AI430">IF(COUNT(IF($P$5:$P$104=$AA430,IF($G$5:$G$104=AI$423,$R$5:$R$104,""),""))=0,"-",AVERAGE(IF($P$5:$P$104=$AA430,IF($G$5:$G$104=AI$423,$R$5:$R$104,""))))</f>
        <v>9.7454747344479078E-2</v>
      </c>
      <c r="AJ430" s="347">
        <f t="array" ref="AJ430">IF(COUNT(IF($P$5:$P$104=$AA430,IF($G$5:$G$104=AJ$423,$R$5:$R$104,""),""))=0,"-",AVERAGE(IF($P$5:$P$104=$AA430,IF($G$5:$G$104=AJ$423,$R$5:$R$104,""))))</f>
        <v>0</v>
      </c>
      <c r="AK430" s="347" t="str">
        <f t="array" ref="AK430">IF(COUNT(IF($P$5:$P$104=$AA430,IF($G$5:$G$104=AK$423,$R$5:$R$104,""),""))=0,"-",AVERAGE(IF($P$5:$P$104=$AA430,IF($G$5:$G$104=AK$423,$R$5:$R$104,""))))</f>
        <v>-</v>
      </c>
      <c r="AL430" s="347" t="str">
        <f t="array" ref="AL430">IF(COUNT(IF($P$5:$P$104=$AA430,IF($G$5:$G$104=AL$423,$R$5:$R$104,""),""))=0,"-",AVERAGE(IF($P$5:$P$104=$AA430,IF($G$5:$G$104=AL$423,$R$5:$R$104,""))))</f>
        <v>-</v>
      </c>
      <c r="AM430" s="347">
        <f t="array" ref="AM430">IF(COUNT(IF($P$5:$P$104=$AA430,IF($G$5:$G$104=AM$423,$R$5:$R$104,""),""))=0,"-",AVERAGE(IF($P$5:$P$104=$AA430,IF($G$5:$G$104=AM$423,$R$5:$R$104,""))))</f>
        <v>7.2523772429389483E-2</v>
      </c>
      <c r="AN430" s="349">
        <f t="array" ref="AN430">IF(AN408&gt;1,AVERAGE(IF($P$5:$P$104=$AA430,$R$5:$R$104,"-")),"-")</f>
        <v>3.1320115878940728E-2</v>
      </c>
      <c r="AO430" s="18"/>
      <c r="AP430" s="18"/>
      <c r="AQ430" s="18"/>
      <c r="AR430" s="18"/>
      <c r="AS430" s="18"/>
      <c r="AT430" s="18"/>
      <c r="AU430" s="18"/>
      <c r="AV430" s="18"/>
      <c r="AW430" s="18"/>
      <c r="AX430" s="18"/>
      <c r="AY430" s="18"/>
      <c r="AZ430" s="18"/>
      <c r="BA430" s="18"/>
      <c r="BD430" s="11"/>
      <c r="BE430" s="11"/>
      <c r="BF430" s="11"/>
      <c r="BG430" s="11"/>
      <c r="BH430" s="11"/>
      <c r="BI430" s="11"/>
      <c r="BJ430" s="11"/>
      <c r="BK430" s="11"/>
      <c r="BL430" s="11"/>
      <c r="BM430" s="11"/>
      <c r="BN430" s="11"/>
      <c r="BO430" s="11"/>
      <c r="BP430" s="11"/>
      <c r="BQ430" s="11"/>
      <c r="BR430" s="11"/>
      <c r="BS430" s="11"/>
    </row>
    <row r="431" spans="1:71">
      <c r="A431" s="18"/>
      <c r="B431" s="18"/>
      <c r="C431" s="18"/>
      <c r="E431" s="88"/>
      <c r="F431" s="88"/>
      <c r="G431" s="18"/>
      <c r="H431" s="89"/>
      <c r="I431" s="89"/>
      <c r="J431" s="89"/>
      <c r="K431" s="18"/>
      <c r="L431" s="18"/>
      <c r="M431" s="18"/>
      <c r="N431" s="18"/>
      <c r="O431" s="18"/>
      <c r="P431" s="138"/>
      <c r="Q431" s="138"/>
      <c r="R431" s="138"/>
      <c r="S431" s="138"/>
      <c r="T431" s="138"/>
      <c r="U431" s="138"/>
      <c r="V431" s="138"/>
      <c r="W431" s="138"/>
      <c r="X431" s="18"/>
      <c r="Y431" s="18"/>
      <c r="Z431" s="18"/>
      <c r="AA431" s="137">
        <v>6</v>
      </c>
      <c r="AB431" s="347" t="str">
        <f t="array" ref="AB431">IF(COUNT(IF($P$5:$P$104=$AA431,IF($G$5:$G$104=AB$423,$R$5:$R$104,""),""))=0,"-",AVERAGE(IF($P$5:$P$104=$AA431,IF($G$5:$G$104=AB$423,$R$5:$R$104,""))))</f>
        <v>-</v>
      </c>
      <c r="AC431" s="347">
        <f t="array" ref="AC431">IF(COUNT(IF($P$5:$P$104=$AA431,IF($G$5:$G$104=AC$423,$R$5:$R$104,""),""))=0,"-",AVERAGE(IF($P$5:$P$104=$AA431,IF($G$5:$G$104=AC$423,$R$5:$R$104,""))))</f>
        <v>0</v>
      </c>
      <c r="AD431" s="347" t="str">
        <f t="array" ref="AD431">IF(COUNT(IF($P$5:$P$104=$AA431,IF($G$5:$G$104=AD$423,$R$5:$R$104,""),""))=0,"-",AVERAGE(IF($P$5:$P$104=$AA431,IF($G$5:$G$104=AD$423,$R$5:$R$104,""))))</f>
        <v>-</v>
      </c>
      <c r="AE431" s="347">
        <f t="array" ref="AE431">IF(COUNT(IF($P$5:$P$104=$AA431,IF($G$5:$G$104=AE$423,$R$5:$R$104,""),""))=0,"-",AVERAGE(IF($P$5:$P$104=$AA431,IF($G$5:$G$104=AE$423,$R$5:$R$104,""))))</f>
        <v>0</v>
      </c>
      <c r="AF431" s="347" t="str">
        <f t="array" ref="AF431">IF(COUNT(IF($P$5:$P$104=$AA431,IF($G$5:$G$104=AF$423,$R$5:$R$104,""),""))=0,"-",AVERAGE(IF($P$5:$P$104=$AA431,IF($G$5:$G$104=AF$423,$R$5:$R$104,""))))</f>
        <v>-</v>
      </c>
      <c r="AG431" s="347" t="str">
        <f t="array" ref="AG431">IF(COUNT(IF($P$5:$P$104=$AA431,IF($G$5:$G$104=AG$423,$R$5:$R$104,""),""))=0,"-",AVERAGE(IF($P$5:$P$104=$AA431,IF($G$5:$G$104=AG$423,$R$5:$R$104,""))))</f>
        <v>-</v>
      </c>
      <c r="AH431" s="347">
        <f t="array" ref="AH431">IF(COUNT(IF($P$5:$P$104=$AA431,IF($G$5:$G$104=AH$423,$R$5:$R$104,""),""))=0,"-",AVERAGE(IF($P$5:$P$104=$AA431,IF($G$5:$G$104=AH$423,$R$5:$R$104,""))))</f>
        <v>4.025304781619788E-2</v>
      </c>
      <c r="AI431" s="347">
        <f t="array" ref="AI431">IF(COUNT(IF($P$5:$P$104=$AA431,IF($G$5:$G$104=AI$423,$R$5:$R$104,""),""))=0,"-",AVERAGE(IF($P$5:$P$104=$AA431,IF($G$5:$G$104=AI$423,$R$5:$R$104,""))))</f>
        <v>3.3477449447570855E-2</v>
      </c>
      <c r="AJ431" s="347">
        <f t="array" ref="AJ431">IF(COUNT(IF($P$5:$P$104=$AA431,IF($G$5:$G$104=AJ$423,$R$5:$R$104,""),""))=0,"-",AVERAGE(IF($P$5:$P$104=$AA431,IF($G$5:$G$104=AJ$423,$R$5:$R$104,""))))</f>
        <v>3.0089650263257339E-2</v>
      </c>
      <c r="AK431" s="347">
        <f t="array" ref="AK431">IF(COUNT(IF($P$5:$P$104=$AA431,IF($G$5:$G$104=AK$423,$R$5:$R$104,""),""))=0,"-",AVERAGE(IF($P$5:$P$104=$AA431,IF($G$5:$G$104=AK$423,$R$5:$R$104,""))))</f>
        <v>4.8936694394438464E-2</v>
      </c>
      <c r="AL431" s="347" t="str">
        <f t="array" ref="AL431">IF(COUNT(IF($P$5:$P$104=$AA431,IF($G$5:$G$104=AL$423,$R$5:$R$104,""),""))=0,"-",AVERAGE(IF($P$5:$P$104=$AA431,IF($G$5:$G$104=AL$423,$R$5:$R$104,""))))</f>
        <v>-</v>
      </c>
      <c r="AM431" s="347">
        <f t="array" ref="AM431">IF(COUNT(IF($P$5:$P$104=$AA431,IF($G$5:$G$104=AM$423,$R$5:$R$104,""),""))=0,"-",AVERAGE(IF($P$5:$P$104=$AA431,IF($G$5:$G$104=AM$423,$R$5:$R$104,""))))</f>
        <v>0</v>
      </c>
      <c r="AN431" s="349">
        <f t="array" ref="AN431">IF(AN409&gt;1,AVERAGE(IF($P$5:$P$104=$AA431,$R$5:$R$104,"-")),"-")</f>
        <v>2.2855811523090231E-2</v>
      </c>
      <c r="AO431" s="18"/>
      <c r="AP431" s="18"/>
      <c r="AQ431" s="18"/>
      <c r="AR431" s="18"/>
      <c r="AS431" s="18"/>
      <c r="AT431" s="18"/>
      <c r="AU431" s="18"/>
      <c r="AV431" s="18"/>
      <c r="AW431" s="18"/>
      <c r="AX431" s="18"/>
      <c r="AY431" s="18"/>
      <c r="AZ431" s="18"/>
      <c r="BA431" s="18"/>
      <c r="BD431" s="11"/>
      <c r="BE431" s="11"/>
      <c r="BF431" s="11"/>
      <c r="BG431" s="11"/>
      <c r="BH431" s="11"/>
      <c r="BI431" s="11"/>
      <c r="BJ431" s="11"/>
      <c r="BK431" s="11"/>
      <c r="BL431" s="11"/>
      <c r="BM431" s="11"/>
      <c r="BN431" s="11"/>
      <c r="BO431" s="11"/>
      <c r="BP431" s="11"/>
      <c r="BQ431" s="11"/>
      <c r="BR431" s="11"/>
      <c r="BS431" s="11"/>
    </row>
    <row r="432" spans="1:71">
      <c r="A432" s="18"/>
      <c r="B432" s="18"/>
      <c r="C432" s="18"/>
      <c r="E432" s="88"/>
      <c r="F432" s="88"/>
      <c r="G432" s="18"/>
      <c r="H432" s="89"/>
      <c r="I432" s="89"/>
      <c r="J432" s="89"/>
      <c r="K432" s="18"/>
      <c r="L432" s="18"/>
      <c r="M432" s="18"/>
      <c r="N432" s="18"/>
      <c r="O432" s="18"/>
      <c r="P432" s="138"/>
      <c r="Q432" s="138"/>
      <c r="R432" s="138"/>
      <c r="S432" s="138"/>
      <c r="T432" s="138"/>
      <c r="U432" s="138"/>
      <c r="V432" s="138"/>
      <c r="W432" s="138"/>
      <c r="X432" s="18"/>
      <c r="Y432" s="18"/>
      <c r="Z432" s="18"/>
      <c r="AA432" s="137">
        <v>7</v>
      </c>
      <c r="AB432" s="347" t="str">
        <f t="array" ref="AB432">IF(COUNT(IF($P$5:$P$104=$AA432,IF($G$5:$G$104=AB$423,$R$5:$R$104,""),""))=0,"-",AVERAGE(IF($P$5:$P$104=$AA432,IF($G$5:$G$104=AB$423,$R$5:$R$104,""))))</f>
        <v>-</v>
      </c>
      <c r="AC432" s="347">
        <f t="array" ref="AC432">IF(COUNT(IF($P$5:$P$104=$AA432,IF($G$5:$G$104=AC$423,$R$5:$R$104,""),""))=0,"-",AVERAGE(IF($P$5:$P$104=$AA432,IF($G$5:$G$104=AC$423,$R$5:$R$104,""))))</f>
        <v>0</v>
      </c>
      <c r="AD432" s="347" t="str">
        <f t="array" ref="AD432">IF(COUNT(IF($P$5:$P$104=$AA432,IF($G$5:$G$104=AD$423,$R$5:$R$104,""),""))=0,"-",AVERAGE(IF($P$5:$P$104=$AA432,IF($G$5:$G$104=AD$423,$R$5:$R$104,""))))</f>
        <v>-</v>
      </c>
      <c r="AE432" s="347">
        <f t="array" ref="AE432">IF(COUNT(IF($P$5:$P$104=$AA432,IF($G$5:$G$104=AE$423,$R$5:$R$104,""),""))=0,"-",AVERAGE(IF($P$5:$P$104=$AA432,IF($G$5:$G$104=AE$423,$R$5:$R$104,""))))</f>
        <v>0</v>
      </c>
      <c r="AF432" s="347" t="str">
        <f t="array" ref="AF432">IF(COUNT(IF($P$5:$P$104=$AA432,IF($G$5:$G$104=AF$423,$R$5:$R$104,""),""))=0,"-",AVERAGE(IF($P$5:$P$104=$AA432,IF($G$5:$G$104=AF$423,$R$5:$R$104,""))))</f>
        <v>-</v>
      </c>
      <c r="AG432" s="347" t="str">
        <f t="array" ref="AG432">IF(COUNT(IF($P$5:$P$104=$AA432,IF($G$5:$G$104=AG$423,$R$5:$R$104,""),""))=0,"-",AVERAGE(IF($P$5:$P$104=$AA432,IF($G$5:$G$104=AG$423,$R$5:$R$104,""))))</f>
        <v>-</v>
      </c>
      <c r="AH432" s="347">
        <f t="array" ref="AH432">IF(COUNT(IF($P$5:$P$104=$AA432,IF($G$5:$G$104=AH$423,$R$5:$R$104,""),""))=0,"-",AVERAGE(IF($P$5:$P$104=$AA432,IF($G$5:$G$104=AH$423,$R$5:$R$104,""))))</f>
        <v>4.9621528504319119E-2</v>
      </c>
      <c r="AI432" s="347">
        <f t="array" ref="AI432">IF(COUNT(IF($P$5:$P$104=$AA432,IF($G$5:$G$104=AI$423,$R$5:$R$104,""),""))=0,"-",AVERAGE(IF($P$5:$P$104=$AA432,IF($G$5:$G$104=AI$423,$R$5:$R$104,""))))</f>
        <v>0</v>
      </c>
      <c r="AJ432" s="347">
        <f t="array" ref="AJ432">IF(COUNT(IF($P$5:$P$104=$AA432,IF($G$5:$G$104=AJ$423,$R$5:$R$104,""),""))=0,"-",AVERAGE(IF($P$5:$P$104=$AA432,IF($G$5:$G$104=AJ$423,$R$5:$R$104,""))))</f>
        <v>5.1425947722657996E-2</v>
      </c>
      <c r="AK432" s="347">
        <f t="array" ref="AK432">IF(COUNT(IF($P$5:$P$104=$AA432,IF($G$5:$G$104=AK$423,$R$5:$R$104,""),""))=0,"-",AVERAGE(IF($P$5:$P$104=$AA432,IF($G$5:$G$104=AK$423,$R$5:$R$104,""))))</f>
        <v>0</v>
      </c>
      <c r="AL432" s="347" t="str">
        <f t="array" ref="AL432">IF(COUNT(IF($P$5:$P$104=$AA432,IF($G$5:$G$104=AL$423,$R$5:$R$104,""),""))=0,"-",AVERAGE(IF($P$5:$P$104=$AA432,IF($G$5:$G$104=AL$423,$R$5:$R$104,""))))</f>
        <v>-</v>
      </c>
      <c r="AM432" s="347">
        <f t="array" ref="AM432">IF(COUNT(IF($P$5:$P$104=$AA432,IF($G$5:$G$104=AM$423,$R$5:$R$104,""),""))=0,"-",AVERAGE(IF($P$5:$P$104=$AA432,IF($G$5:$G$104=AM$423,$R$5:$R$104,""))))</f>
        <v>1.7544039644297137E-2</v>
      </c>
      <c r="AN432" s="349">
        <f t="array" ref="AN432">IF(AN410&gt;1,AVERAGE(IF($P$5:$P$104=$AA432,$R$5:$R$104,"-")),"-")</f>
        <v>1.2230259628868976E-2</v>
      </c>
      <c r="AO432" s="18"/>
      <c r="AP432" s="18"/>
      <c r="AQ432" s="18"/>
      <c r="AR432" s="18"/>
      <c r="AS432" s="18"/>
      <c r="AT432" s="18"/>
      <c r="AU432" s="18"/>
      <c r="AV432" s="18"/>
      <c r="AW432" s="18"/>
      <c r="AX432" s="18"/>
      <c r="AY432" s="18"/>
      <c r="AZ432" s="18"/>
      <c r="BA432" s="18"/>
      <c r="BD432" s="11"/>
      <c r="BE432" s="11"/>
      <c r="BF432" s="11"/>
      <c r="BG432" s="11"/>
      <c r="BH432" s="11"/>
      <c r="BI432" s="11"/>
      <c r="BJ432" s="11"/>
      <c r="BK432" s="11"/>
      <c r="BL432" s="11"/>
      <c r="BM432" s="11"/>
      <c r="BN432" s="11"/>
      <c r="BO432" s="11"/>
      <c r="BP432" s="11"/>
      <c r="BQ432" s="11"/>
      <c r="BR432" s="11"/>
      <c r="BS432" s="11"/>
    </row>
    <row r="433" spans="1:71">
      <c r="A433" s="18"/>
      <c r="B433" s="18"/>
      <c r="C433" s="18"/>
      <c r="E433" s="88"/>
      <c r="F433" s="88"/>
      <c r="G433" s="18"/>
      <c r="H433" s="89"/>
      <c r="I433" s="89"/>
      <c r="J433" s="89"/>
      <c r="K433" s="18"/>
      <c r="L433" s="18"/>
      <c r="M433" s="18"/>
      <c r="N433" s="18"/>
      <c r="O433" s="18"/>
      <c r="P433" s="138"/>
      <c r="Q433" s="138"/>
      <c r="R433" s="138"/>
      <c r="S433" s="138"/>
      <c r="T433" s="138"/>
      <c r="U433" s="138"/>
      <c r="V433" s="138"/>
      <c r="W433" s="138"/>
      <c r="X433" s="18"/>
      <c r="Y433" s="18"/>
      <c r="Z433" s="18"/>
      <c r="AA433" s="137">
        <v>8</v>
      </c>
      <c r="AB433" s="347" t="str">
        <f t="array" ref="AB433">IF(COUNT(IF($P$5:$P$104=$AA433,IF($G$5:$G$104=AB$423,$R$5:$R$104,""),""))=0,"-",AVERAGE(IF($P$5:$P$104=$AA433,IF($G$5:$G$104=AB$423,$R$5:$R$104,""))))</f>
        <v>-</v>
      </c>
      <c r="AC433" s="347">
        <f t="array" ref="AC433">IF(COUNT(IF($P$5:$P$104=$AA433,IF($G$5:$G$104=AC$423,$R$5:$R$104,""),""))=0,"-",AVERAGE(IF($P$5:$P$104=$AA433,IF($G$5:$G$104=AC$423,$R$5:$R$104,""))))</f>
        <v>5.9730329017583954E-2</v>
      </c>
      <c r="AD433" s="347" t="str">
        <f t="array" ref="AD433">IF(COUNT(IF($P$5:$P$104=$AA433,IF($G$5:$G$104=AD$423,$R$5:$R$104,""),""))=0,"-",AVERAGE(IF($P$5:$P$104=$AA433,IF($G$5:$G$104=AD$423,$R$5:$R$104,""))))</f>
        <v>-</v>
      </c>
      <c r="AE433" s="347">
        <f t="array" ref="AE433">IF(COUNT(IF($P$5:$P$104=$AA433,IF($G$5:$G$104=AE$423,$R$5:$R$104,""),""))=0,"-",AVERAGE(IF($P$5:$P$104=$AA433,IF($G$5:$G$104=AE$423,$R$5:$R$104,""))))</f>
        <v>6.1796915762001858E-2</v>
      </c>
      <c r="AF433" s="347" t="str">
        <f t="array" ref="AF433">IF(COUNT(IF($P$5:$P$104=$AA433,IF($G$5:$G$104=AF$423,$R$5:$R$104,""),""))=0,"-",AVERAGE(IF($P$5:$P$104=$AA433,IF($G$5:$G$104=AF$423,$R$5:$R$104,""))))</f>
        <v>-</v>
      </c>
      <c r="AG433" s="347" t="str">
        <f t="array" ref="AG433">IF(COUNT(IF($P$5:$P$104=$AA433,IF($G$5:$G$104=AG$423,$R$5:$R$104,""),""))=0,"-",AVERAGE(IF($P$5:$P$104=$AA433,IF($G$5:$G$104=AG$423,$R$5:$R$104,""))))</f>
        <v>-</v>
      </c>
      <c r="AH433" s="347">
        <f t="array" ref="AH433">IF(COUNT(IF($P$5:$P$104=$AA433,IF($G$5:$G$104=AH$423,$R$5:$R$104,""),""))=0,"-",AVERAGE(IF($P$5:$P$104=$AA433,IF($G$5:$G$104=AH$423,$R$5:$R$104,""))))</f>
        <v>4.1560637953014297E-2</v>
      </c>
      <c r="AI433" s="347">
        <f t="array" ref="AI433">IF(COUNT(IF($P$5:$P$104=$AA433,IF($G$5:$G$104=AI$423,$R$5:$R$104,""),""))=0,"-",AVERAGE(IF($P$5:$P$104=$AA433,IF($G$5:$G$104=AI$423,$R$5:$R$104,""))))</f>
        <v>5.9730329017583954E-2</v>
      </c>
      <c r="AJ433" s="347" t="str">
        <f t="array" ref="AJ433">IF(COUNT(IF($P$5:$P$104=$AA433,IF($G$5:$G$104=AJ$423,$R$5:$R$104,""),""))=0,"-",AVERAGE(IF($P$5:$P$104=$AA433,IF($G$5:$G$104=AJ$423,$R$5:$R$104,""))))</f>
        <v>-</v>
      </c>
      <c r="AK433" s="347">
        <f t="array" ref="AK433">IF(COUNT(IF($P$5:$P$104=$AA433,IF($G$5:$G$104=AK$423,$R$5:$R$104,""),""))=0,"-",AVERAGE(IF($P$5:$P$104=$AA433,IF($G$5:$G$104=AK$423,$R$5:$R$104,""))))</f>
        <v>0</v>
      </c>
      <c r="AL433" s="347" t="str">
        <f t="array" ref="AL433">IF(COUNT(IF($P$5:$P$104=$AA433,IF($G$5:$G$104=AL$423,$R$5:$R$104,""),""))=0,"-",AVERAGE(IF($P$5:$P$104=$AA433,IF($G$5:$G$104=AL$423,$R$5:$R$104,""))))</f>
        <v>-</v>
      </c>
      <c r="AM433" s="347">
        <f t="array" ref="AM433">IF(COUNT(IF($P$5:$P$104=$AA433,IF($G$5:$G$104=AM$423,$R$5:$R$104,""),""))=0,"-",AVERAGE(IF($P$5:$P$104=$AA433,IF($G$5:$G$104=AM$423,$R$5:$R$104,""))))</f>
        <v>5.0927979809208435E-2</v>
      </c>
      <c r="AN433" s="349">
        <f t="array" ref="AN433">IF(AN411&gt;1,AVERAGE(IF($P$5:$P$104=$AA433,$R$5:$R$104,"-")),"-")</f>
        <v>4.4886952151564352E-2</v>
      </c>
      <c r="AO433" s="18"/>
      <c r="AP433" s="18"/>
      <c r="AQ433" s="18"/>
      <c r="AR433" s="18"/>
      <c r="AS433" s="18"/>
      <c r="AT433" s="18"/>
      <c r="AU433" s="18"/>
      <c r="AV433" s="18"/>
      <c r="AW433" s="18"/>
      <c r="AX433" s="18"/>
      <c r="AY433" s="18"/>
      <c r="AZ433" s="18"/>
      <c r="BA433" s="18"/>
      <c r="BD433" s="11"/>
      <c r="BE433" s="11"/>
      <c r="BF433" s="11"/>
      <c r="BG433" s="11"/>
      <c r="BH433" s="11"/>
      <c r="BI433" s="11"/>
      <c r="BJ433" s="11"/>
      <c r="BK433" s="11"/>
      <c r="BL433" s="11"/>
      <c r="BM433" s="11"/>
      <c r="BN433" s="11"/>
      <c r="BO433" s="11"/>
      <c r="BP433" s="11"/>
      <c r="BQ433" s="11"/>
      <c r="BR433" s="11"/>
      <c r="BS433" s="11"/>
    </row>
    <row r="434" spans="1:71">
      <c r="A434" s="18"/>
      <c r="B434" s="18"/>
      <c r="C434" s="18"/>
      <c r="E434" s="88"/>
      <c r="F434" s="88"/>
      <c r="G434" s="18"/>
      <c r="H434" s="89"/>
      <c r="I434" s="89"/>
      <c r="J434" s="89"/>
      <c r="K434" s="18"/>
      <c r="L434" s="18"/>
      <c r="M434" s="18"/>
      <c r="N434" s="18"/>
      <c r="O434" s="18"/>
      <c r="P434" s="138"/>
      <c r="Q434" s="138"/>
      <c r="R434" s="138"/>
      <c r="S434" s="138"/>
      <c r="T434" s="138"/>
      <c r="U434" s="138"/>
      <c r="V434" s="138"/>
      <c r="W434" s="138"/>
      <c r="X434" s="18"/>
      <c r="Y434" s="18"/>
      <c r="Z434" s="18"/>
      <c r="AA434" s="137">
        <v>9</v>
      </c>
      <c r="AB434" s="347" t="str">
        <f t="array" ref="AB434">IF(COUNT(IF($P$5:$P$104=$AA434,IF($G$5:$G$104=AB$423,$R$5:$R$104,""),""))=0,"-",AVERAGE(IF($P$5:$P$104=$AA434,IF($G$5:$G$104=AB$423,$R$5:$R$104,""))))</f>
        <v>-</v>
      </c>
      <c r="AC434" s="347">
        <f t="array" ref="AC434">IF(COUNT(IF($P$5:$P$104=$AA434,IF($G$5:$G$104=AC$423,$R$5:$R$104,""),""))=0,"-",AVERAGE(IF($P$5:$P$104=$AA434,IF($G$5:$G$104=AC$423,$R$5:$R$104,""))))</f>
        <v>2.6558001171325726E-2</v>
      </c>
      <c r="AD434" s="347" t="str">
        <f t="array" ref="AD434">IF(COUNT(IF($P$5:$P$104=$AA434,IF($G$5:$G$104=AD$423,$R$5:$R$104,""),""))=0,"-",AVERAGE(IF($P$5:$P$104=$AA434,IF($G$5:$G$104=AD$423,$R$5:$R$104,""))))</f>
        <v>-</v>
      </c>
      <c r="AE434" s="347">
        <f t="array" ref="AE434">IF(COUNT(IF($P$5:$P$104=$AA434,IF($G$5:$G$104=AE$423,$R$5:$R$104,""),""))=0,"-",AVERAGE(IF($P$5:$P$104=$AA434,IF($G$5:$G$104=AE$423,$R$5:$R$104,""))))</f>
        <v>0.10821119793948789</v>
      </c>
      <c r="AF434" s="347" t="str">
        <f t="array" ref="AF434">IF(COUNT(IF($P$5:$P$104=$AA434,IF($G$5:$G$104=AF$423,$R$5:$R$104,""),""))=0,"-",AVERAGE(IF($P$5:$P$104=$AA434,IF($G$5:$G$104=AF$423,$R$5:$R$104,""))))</f>
        <v>-</v>
      </c>
      <c r="AG434" s="347" t="str">
        <f t="array" ref="AG434">IF(COUNT(IF($P$5:$P$104=$AA434,IF($G$5:$G$104=AG$423,$R$5:$R$104,""),""))=0,"-",AVERAGE(IF($P$5:$P$104=$AA434,IF($G$5:$G$104=AG$423,$R$5:$R$104,""))))</f>
        <v>-</v>
      </c>
      <c r="AH434" s="347">
        <f t="array" ref="AH434">IF(COUNT(IF($P$5:$P$104=$AA434,IF($G$5:$G$104=AH$423,$R$5:$R$104,""),""))=0,"-",AVERAGE(IF($P$5:$P$104=$AA434,IF($G$5:$G$104=AH$423,$R$5:$R$104,""))))</f>
        <v>7.1296624279212628E-2</v>
      </c>
      <c r="AI434" s="347" t="str">
        <f t="array" ref="AI434">IF(COUNT(IF($P$5:$P$104=$AA434,IF($G$5:$G$104=AI$423,$R$5:$R$104,""),""))=0,"-",AVERAGE(IF($P$5:$P$104=$AA434,IF($G$5:$G$104=AI$423,$R$5:$R$104,""))))</f>
        <v>-</v>
      </c>
      <c r="AJ434" s="347" t="str">
        <f t="array" ref="AJ434">IF(COUNT(IF($P$5:$P$104=$AA434,IF($G$5:$G$104=AJ$423,$R$5:$R$104,""),""))=0,"-",AVERAGE(IF($P$5:$P$104=$AA434,IF($G$5:$G$104=AJ$423,$R$5:$R$104,""))))</f>
        <v>-</v>
      </c>
      <c r="AK434" s="347" t="str">
        <f t="array" ref="AK434">IF(COUNT(IF($P$5:$P$104=$AA434,IF($G$5:$G$104=AK$423,$R$5:$R$104,""),""))=0,"-",AVERAGE(IF($P$5:$P$104=$AA434,IF($G$5:$G$104=AK$423,$R$5:$R$104,""))))</f>
        <v>-</v>
      </c>
      <c r="AL434" s="347" t="str">
        <f t="array" ref="AL434">IF(COUNT(IF($P$5:$P$104=$AA434,IF($G$5:$G$104=AL$423,$R$5:$R$104,""),""))=0,"-",AVERAGE(IF($P$5:$P$104=$AA434,IF($G$5:$G$104=AL$423,$R$5:$R$104,""))))</f>
        <v>-</v>
      </c>
      <c r="AM434" s="347">
        <f t="array" ref="AM434">IF(COUNT(IF($P$5:$P$104=$AA434,IF($G$5:$G$104=AM$423,$R$5:$R$104,""),""))=0,"-",AVERAGE(IF($P$5:$P$104=$AA434,IF($G$5:$G$104=AM$423,$R$5:$R$104,""))))</f>
        <v>9.8549892917733362E-2</v>
      </c>
      <c r="AN434" s="349">
        <f t="array" ref="AN434">IF(AN412&gt;1,AVERAGE(IF($P$5:$P$104=$AA434,$R$5:$R$104,"-")),"-")</f>
        <v>7.0762062031388184E-2</v>
      </c>
      <c r="AO434" s="18"/>
      <c r="AP434" s="18"/>
      <c r="AQ434" s="18"/>
      <c r="AR434" s="18"/>
      <c r="AS434" s="18"/>
      <c r="AT434" s="18"/>
      <c r="AU434" s="18"/>
      <c r="AV434" s="18"/>
      <c r="AW434" s="18"/>
      <c r="AX434" s="18"/>
      <c r="AY434" s="18"/>
      <c r="AZ434" s="18"/>
      <c r="BA434" s="18"/>
      <c r="BD434" s="11"/>
      <c r="BE434" s="11"/>
      <c r="BF434" s="11"/>
      <c r="BG434" s="11"/>
      <c r="BH434" s="11"/>
      <c r="BI434" s="11"/>
      <c r="BJ434" s="11"/>
      <c r="BK434" s="11"/>
      <c r="BL434" s="11"/>
      <c r="BM434" s="11"/>
      <c r="BN434" s="11"/>
      <c r="BO434" s="11"/>
      <c r="BP434" s="11"/>
      <c r="BQ434" s="11"/>
      <c r="BR434" s="11"/>
      <c r="BS434" s="11"/>
    </row>
    <row r="435" spans="1:71">
      <c r="A435" s="18"/>
      <c r="B435" s="18"/>
      <c r="C435" s="18"/>
      <c r="E435" s="88"/>
      <c r="F435" s="88"/>
      <c r="G435" s="18"/>
      <c r="H435" s="89"/>
      <c r="I435" s="89"/>
      <c r="J435" s="89"/>
      <c r="K435" s="18"/>
      <c r="L435" s="18"/>
      <c r="M435" s="18"/>
      <c r="N435" s="18"/>
      <c r="O435" s="18"/>
      <c r="P435" s="138"/>
      <c r="Q435" s="138"/>
      <c r="R435" s="138"/>
      <c r="S435" s="138"/>
      <c r="T435" s="138"/>
      <c r="U435" s="138"/>
      <c r="V435" s="138"/>
      <c r="W435" s="138"/>
      <c r="X435" s="18"/>
      <c r="Y435" s="18"/>
      <c r="Z435" s="18"/>
      <c r="AA435" s="137">
        <v>10</v>
      </c>
      <c r="AB435" s="347" t="str">
        <f t="array" ref="AB435">IF(COUNT(IF($P$5:$P$104=$AA435,IF($G$5:$G$104=AB$423,$R$5:$R$104,""),""))=0,"-",AVERAGE(IF($P$5:$P$104=$AA435,IF($G$5:$G$104=AB$423,$R$5:$R$104,""))))</f>
        <v>-</v>
      </c>
      <c r="AC435" s="347">
        <f t="array" ref="AC435">IF(COUNT(IF($P$5:$P$104=$AA435,IF($G$5:$G$104=AC$423,$R$5:$R$104,""),""))=0,"-",AVERAGE(IF($P$5:$P$104=$AA435,IF($G$5:$G$104=AC$423,$R$5:$R$104,""))))</f>
        <v>2.6885671143208601E-2</v>
      </c>
      <c r="AD435" s="347" t="str">
        <f t="array" ref="AD435">IF(COUNT(IF($P$5:$P$104=$AA435,IF($G$5:$G$104=AD$423,$R$5:$R$104,""),""))=0,"-",AVERAGE(IF($P$5:$P$104=$AA435,IF($G$5:$G$104=AD$423,$R$5:$R$104,""))))</f>
        <v>-</v>
      </c>
      <c r="AE435" s="347" t="str">
        <f t="array" ref="AE435">IF(COUNT(IF($P$5:$P$104=$AA435,IF($G$5:$G$104=AE$423,$R$5:$R$104,""),""))=0,"-",AVERAGE(IF($P$5:$P$104=$AA435,IF($G$5:$G$104=AE$423,$R$5:$R$104,""))))</f>
        <v>-</v>
      </c>
      <c r="AF435" s="347" t="str">
        <f t="array" ref="AF435">IF(COUNT(IF($P$5:$P$104=$AA435,IF($G$5:$G$104=AF$423,$R$5:$R$104,""),""))=0,"-",AVERAGE(IF($P$5:$P$104=$AA435,IF($G$5:$G$104=AF$423,$R$5:$R$104,""))))</f>
        <v>-</v>
      </c>
      <c r="AG435" s="347" t="str">
        <f t="array" ref="AG435">IF(COUNT(IF($P$5:$P$104=$AA435,IF($G$5:$G$104=AG$423,$R$5:$R$104,""),""))=0,"-",AVERAGE(IF($P$5:$P$104=$AA435,IF($G$5:$G$104=AG$423,$R$5:$R$104,""))))</f>
        <v>-</v>
      </c>
      <c r="AH435" s="347" t="str">
        <f t="array" ref="AH435">IF(COUNT(IF($P$5:$P$104=$AA435,IF($G$5:$G$104=AH$423,$R$5:$R$104,""),""))=0,"-",AVERAGE(IF($P$5:$P$104=$AA435,IF($G$5:$G$104=AH$423,$R$5:$R$104,""))))</f>
        <v>-</v>
      </c>
      <c r="AI435" s="347" t="str">
        <f t="array" ref="AI435">IF(COUNT(IF($P$5:$P$104=$AA435,IF($G$5:$G$104=AI$423,$R$5:$R$104,""),""))=0,"-",AVERAGE(IF($P$5:$P$104=$AA435,IF($G$5:$G$104=AI$423,$R$5:$R$104,""))))</f>
        <v>-</v>
      </c>
      <c r="AJ435" s="347" t="str">
        <f t="array" ref="AJ435">IF(COUNT(IF($P$5:$P$104=$AA435,IF($G$5:$G$104=AJ$423,$R$5:$R$104,""),""))=0,"-",AVERAGE(IF($P$5:$P$104=$AA435,IF($G$5:$G$104=AJ$423,$R$5:$R$104,""))))</f>
        <v>-</v>
      </c>
      <c r="AK435" s="347" t="str">
        <f t="array" ref="AK435">IF(COUNT(IF($P$5:$P$104=$AA435,IF($G$5:$G$104=AK$423,$R$5:$R$104,""),""))=0,"-",AVERAGE(IF($P$5:$P$104=$AA435,IF($G$5:$G$104=AK$423,$R$5:$R$104,""))))</f>
        <v>-</v>
      </c>
      <c r="AL435" s="347" t="str">
        <f t="array" ref="AL435">IF(COUNT(IF($P$5:$P$104=$AA435,IF($G$5:$G$104=AL$423,$R$5:$R$104,""),""))=0,"-",AVERAGE(IF($P$5:$P$104=$AA435,IF($G$5:$G$104=AL$423,$R$5:$R$104,""))))</f>
        <v>-</v>
      </c>
      <c r="AM435" s="347">
        <f t="array" ref="AM435">IF(COUNT(IF($P$5:$P$104=$AA435,IF($G$5:$G$104=AM$423,$R$5:$R$104,""),""))=0,"-",AVERAGE(IF($P$5:$P$104=$AA435,IF($G$5:$G$104=AM$423,$R$5:$R$104,""))))</f>
        <v>8.3942978950087704E-2</v>
      </c>
      <c r="AN435" s="349">
        <f t="array" ref="AN435">IF(AN413&gt;1,AVERAGE(IF($P$5:$P$104=$AA435,$R$5:$R$104,"-")),"-")</f>
        <v>6.4923876347794673E-2</v>
      </c>
      <c r="AO435" s="18"/>
      <c r="AP435" s="18"/>
      <c r="AQ435" s="18"/>
      <c r="AR435" s="18"/>
      <c r="AS435" s="18"/>
      <c r="AT435" s="18"/>
      <c r="AU435" s="18"/>
      <c r="AV435" s="18"/>
      <c r="AW435" s="18"/>
      <c r="AX435" s="18"/>
      <c r="AY435" s="18"/>
      <c r="AZ435" s="18"/>
      <c r="BA435" s="18"/>
      <c r="BD435" s="11"/>
      <c r="BE435" s="11"/>
      <c r="BF435" s="11"/>
      <c r="BG435" s="11"/>
      <c r="BH435" s="11"/>
      <c r="BI435" s="11"/>
      <c r="BJ435" s="11"/>
      <c r="BK435" s="11"/>
      <c r="BL435" s="11"/>
      <c r="BM435" s="11"/>
      <c r="BN435" s="11"/>
      <c r="BO435" s="11"/>
      <c r="BP435" s="11"/>
      <c r="BQ435" s="11"/>
      <c r="BR435" s="11"/>
      <c r="BS435" s="11"/>
    </row>
    <row r="436" spans="1:71">
      <c r="A436" s="18"/>
      <c r="B436" s="18"/>
      <c r="C436" s="18"/>
      <c r="E436" s="88"/>
      <c r="F436" s="88"/>
      <c r="G436" s="18"/>
      <c r="H436" s="89"/>
      <c r="I436" s="89"/>
      <c r="J436" s="89"/>
      <c r="K436" s="18"/>
      <c r="L436" s="18"/>
      <c r="M436" s="18"/>
      <c r="N436" s="18"/>
      <c r="O436" s="18"/>
      <c r="P436" s="138"/>
      <c r="Q436" s="138"/>
      <c r="R436" s="138"/>
      <c r="S436" s="138"/>
      <c r="T436" s="138"/>
      <c r="U436" s="138"/>
      <c r="V436" s="138"/>
      <c r="W436" s="138"/>
      <c r="X436" s="18"/>
      <c r="Y436" s="18"/>
      <c r="Z436" s="18"/>
      <c r="AA436" s="137">
        <v>11</v>
      </c>
      <c r="AB436" s="347" t="str">
        <f t="array" ref="AB436">IF(COUNT(IF($P$5:$P$104=$AA436,IF($G$5:$G$104=AB$423,$R$5:$R$104,""),""))=0,"-",AVERAGE(IF($P$5:$P$104=$AA436,IF($G$5:$G$104=AB$423,$R$5:$R$104,""))))</f>
        <v>-</v>
      </c>
      <c r="AC436" s="347" t="str">
        <f t="array" ref="AC436">IF(COUNT(IF($P$5:$P$104=$AA436,IF($G$5:$G$104=AC$423,$R$5:$R$104,""),""))=0,"-",AVERAGE(IF($P$5:$P$104=$AA436,IF($G$5:$G$104=AC$423,$R$5:$R$104,""))))</f>
        <v>-</v>
      </c>
      <c r="AD436" s="347" t="str">
        <f t="array" ref="AD436">IF(COUNT(IF($P$5:$P$104=$AA436,IF($G$5:$G$104=AD$423,$R$5:$R$104,""),""))=0,"-",AVERAGE(IF($P$5:$P$104=$AA436,IF($G$5:$G$104=AD$423,$R$5:$R$104,""))))</f>
        <v>-</v>
      </c>
      <c r="AE436" s="347">
        <f t="array" ref="AE436">IF(COUNT(IF($P$5:$P$104=$AA436,IF($G$5:$G$104=AE$423,$R$5:$R$104,""),""))=0,"-",AVERAGE(IF($P$5:$P$104=$AA436,IF($G$5:$G$104=AE$423,$R$5:$R$104,""))))</f>
        <v>3.2510656606278041E-2</v>
      </c>
      <c r="AF436" s="347" t="str">
        <f t="array" ref="AF436">IF(COUNT(IF($P$5:$P$104=$AA436,IF($G$5:$G$104=AF$423,$R$5:$R$104,""),""))=0,"-",AVERAGE(IF($P$5:$P$104=$AA436,IF($G$5:$G$104=AF$423,$R$5:$R$104,""))))</f>
        <v>-</v>
      </c>
      <c r="AG436" s="347" t="str">
        <f t="array" ref="AG436">IF(COUNT(IF($P$5:$P$104=$AA436,IF($G$5:$G$104=AG$423,$R$5:$R$104,""),""))=0,"-",AVERAGE(IF($P$5:$P$104=$AA436,IF($G$5:$G$104=AG$423,$R$5:$R$104,""))))</f>
        <v>-</v>
      </c>
      <c r="AH436" s="347">
        <f t="array" ref="AH436">IF(COUNT(IF($P$5:$P$104=$AA436,IF($G$5:$G$104=AH$423,$R$5:$R$104,""),""))=0,"-",AVERAGE(IF($P$5:$P$104=$AA436,IF($G$5:$G$104=AH$423,$R$5:$R$104,""))))</f>
        <v>9.1912626872061323E-2</v>
      </c>
      <c r="AI436" s="347" t="str">
        <f t="array" ref="AI436">IF(COUNT(IF($P$5:$P$104=$AA436,IF($G$5:$G$104=AI$423,$R$5:$R$104,""),""))=0,"-",AVERAGE(IF($P$5:$P$104=$AA436,IF($G$5:$G$104=AI$423,$R$5:$R$104,""))))</f>
        <v>-</v>
      </c>
      <c r="AJ436" s="347">
        <f t="array" ref="AJ436">IF(COUNT(IF($P$5:$P$104=$AA436,IF($G$5:$G$104=AJ$423,$R$5:$R$104,""),""))=0,"-",AVERAGE(IF($P$5:$P$104=$AA436,IF($G$5:$G$104=AJ$423,$R$5:$R$104,""))))</f>
        <v>4.306139998942099E-2</v>
      </c>
      <c r="AK436" s="347" t="str">
        <f t="array" ref="AK436">IF(COUNT(IF($P$5:$P$104=$AA436,IF($G$5:$G$104=AK$423,$R$5:$R$104,""),""))=0,"-",AVERAGE(IF($P$5:$P$104=$AA436,IF($G$5:$G$104=AK$423,$R$5:$R$104,""))))</f>
        <v>-</v>
      </c>
      <c r="AL436" s="347" t="str">
        <f t="array" ref="AL436">IF(COUNT(IF($P$5:$P$104=$AA436,IF($G$5:$G$104=AL$423,$R$5:$R$104,""),""))=0,"-",AVERAGE(IF($P$5:$P$104=$AA436,IF($G$5:$G$104=AL$423,$R$5:$R$104,""))))</f>
        <v>-</v>
      </c>
      <c r="AM436" s="347">
        <f t="array" ref="AM436">IF(COUNT(IF($P$5:$P$104=$AA436,IF($G$5:$G$104=AM$423,$R$5:$R$104,""),""))=0,"-",AVERAGE(IF($P$5:$P$104=$AA436,IF($G$5:$G$104=AM$423,$R$5:$R$104,""))))</f>
        <v>9.0160418958408206E-2</v>
      </c>
      <c r="AN436" s="349">
        <f t="array" ref="AN436">IF(AN414&gt;1,AVERAGE(IF($P$5:$P$104=$AA436,$R$5:$R$104,"-")),"-")</f>
        <v>7.6197569006050361E-2</v>
      </c>
      <c r="AO436" s="18"/>
      <c r="AP436" s="18"/>
      <c r="AQ436" s="18"/>
      <c r="AR436" s="18"/>
      <c r="AS436" s="18"/>
      <c r="AT436" s="18"/>
      <c r="AU436" s="18"/>
      <c r="AV436" s="18"/>
      <c r="AW436" s="18"/>
      <c r="AX436" s="18"/>
      <c r="AY436" s="18"/>
      <c r="AZ436" s="18"/>
      <c r="BA436" s="18"/>
      <c r="BD436" s="11"/>
      <c r="BE436" s="11"/>
      <c r="BF436" s="11"/>
      <c r="BG436" s="11"/>
      <c r="BH436" s="11"/>
      <c r="BI436" s="11"/>
      <c r="BJ436" s="11"/>
      <c r="BK436" s="11"/>
      <c r="BL436" s="11"/>
      <c r="BM436" s="11"/>
      <c r="BN436" s="11"/>
      <c r="BO436" s="11"/>
      <c r="BP436" s="11"/>
      <c r="BQ436" s="11"/>
      <c r="BR436" s="11"/>
      <c r="BS436" s="11"/>
    </row>
    <row r="437" spans="1:71">
      <c r="A437" s="18"/>
      <c r="B437" s="18"/>
      <c r="C437" s="18"/>
      <c r="E437" s="88"/>
      <c r="F437" s="88"/>
      <c r="G437" s="18"/>
      <c r="H437" s="89"/>
      <c r="I437" s="89"/>
      <c r="J437" s="89"/>
      <c r="K437" s="18"/>
      <c r="L437" s="18"/>
      <c r="M437" s="18"/>
      <c r="N437" s="18"/>
      <c r="O437" s="18"/>
      <c r="P437" s="138"/>
      <c r="Q437" s="138"/>
      <c r="R437" s="138"/>
      <c r="S437" s="138"/>
      <c r="T437" s="138"/>
      <c r="U437" s="138"/>
      <c r="V437" s="138"/>
      <c r="W437" s="138"/>
      <c r="X437" s="18"/>
      <c r="Y437" s="18"/>
      <c r="Z437" s="18"/>
      <c r="AA437" s="137">
        <v>12</v>
      </c>
      <c r="AB437" s="347" t="str">
        <f t="array" ref="AB437">IF(COUNT(IF($P$5:$P$104=$AA437,IF($G$5:$G$104=AB$423,$R$5:$R$104,""),""))=0,"-",AVERAGE(IF($P$5:$P$104=$AA437,IF($G$5:$G$104=AB$423,$R$5:$R$104,""))))</f>
        <v>-</v>
      </c>
      <c r="AC437" s="347" t="str">
        <f t="array" ref="AC437">IF(COUNT(IF($P$5:$P$104=$AA437,IF($G$5:$G$104=AC$423,$R$5:$R$104,""),""))=0,"-",AVERAGE(IF($P$5:$P$104=$AA437,IF($G$5:$G$104=AC$423,$R$5:$R$104,""))))</f>
        <v>-</v>
      </c>
      <c r="AD437" s="347" t="str">
        <f t="array" ref="AD437">IF(COUNT(IF($P$5:$P$104=$AA437,IF($G$5:$G$104=AD$423,$R$5:$R$104,""),""))=0,"-",AVERAGE(IF($P$5:$P$104=$AA437,IF($G$5:$G$104=AD$423,$R$5:$R$104,""))))</f>
        <v>-</v>
      </c>
      <c r="AE437" s="347" t="str">
        <f t="array" ref="AE437">IF(COUNT(IF($P$5:$P$104=$AA437,IF($G$5:$G$104=AE$423,$R$5:$R$104,""),""))=0,"-",AVERAGE(IF($P$5:$P$104=$AA437,IF($G$5:$G$104=AE$423,$R$5:$R$104,""))))</f>
        <v>-</v>
      </c>
      <c r="AF437" s="347" t="str">
        <f t="array" ref="AF437">IF(COUNT(IF($P$5:$P$104=$AA437,IF($G$5:$G$104=AF$423,$R$5:$R$104,""),""))=0,"-",AVERAGE(IF($P$5:$P$104=$AA437,IF($G$5:$G$104=AF$423,$R$5:$R$104,""))))</f>
        <v>-</v>
      </c>
      <c r="AG437" s="347" t="str">
        <f t="array" ref="AG437">IF(COUNT(IF($P$5:$P$104=$AA437,IF($G$5:$G$104=AG$423,$R$5:$R$104,""),""))=0,"-",AVERAGE(IF($P$5:$P$104=$AA437,IF($G$5:$G$104=AG$423,$R$5:$R$104,""))))</f>
        <v>-</v>
      </c>
      <c r="AH437" s="347">
        <f t="array" ref="AH437">IF(COUNT(IF($P$5:$P$104=$AA437,IF($G$5:$G$104=AH$423,$R$5:$R$104,""),""))=0,"-",AVERAGE(IF($P$5:$P$104=$AA437,IF($G$5:$G$104=AH$423,$R$5:$R$104,""))))</f>
        <v>0.10121273046827893</v>
      </c>
      <c r="AI437" s="347" t="str">
        <f t="array" ref="AI437">IF(COUNT(IF($P$5:$P$104=$AA437,IF($G$5:$G$104=AI$423,$R$5:$R$104,""),""))=0,"-",AVERAGE(IF($P$5:$P$104=$AA437,IF($G$5:$G$104=AI$423,$R$5:$R$104,""))))</f>
        <v>-</v>
      </c>
      <c r="AJ437" s="347" t="str">
        <f t="array" ref="AJ437">IF(COUNT(IF($P$5:$P$104=$AA437,IF($G$5:$G$104=AJ$423,$R$5:$R$104,""),""))=0,"-",AVERAGE(IF($P$5:$P$104=$AA437,IF($G$5:$G$104=AJ$423,$R$5:$R$104,""))))</f>
        <v>-</v>
      </c>
      <c r="AK437" s="347" t="str">
        <f t="array" ref="AK437">IF(COUNT(IF($P$5:$P$104=$AA437,IF($G$5:$G$104=AK$423,$R$5:$R$104,""),""))=0,"-",AVERAGE(IF($P$5:$P$104=$AA437,IF($G$5:$G$104=AK$423,$R$5:$R$104,""))))</f>
        <v>-</v>
      </c>
      <c r="AL437" s="347" t="str">
        <f t="array" ref="AL437">IF(COUNT(IF($P$5:$P$104=$AA437,IF($G$5:$G$104=AL$423,$R$5:$R$104,""),""))=0,"-",AVERAGE(IF($P$5:$P$104=$AA437,IF($G$5:$G$104=AL$423,$R$5:$R$104,""))))</f>
        <v>-</v>
      </c>
      <c r="AM437" s="347" t="str">
        <f t="array" ref="AM437">IF(COUNT(IF($P$5:$P$104=$AA437,IF($G$5:$G$104=AM$423,$R$5:$R$104,""),""))=0,"-",AVERAGE(IF($P$5:$P$104=$AA437,IF($G$5:$G$104=AM$423,$R$5:$R$104,""))))</f>
        <v>-</v>
      </c>
      <c r="AN437" s="349" t="str">
        <f t="array" ref="AN437">IF(AN415&gt;1,AVERAGE(IF($P$5:$P$104=$AA437,$R$5:$R$104,"-")),"-")</f>
        <v>-</v>
      </c>
      <c r="AO437" s="18"/>
      <c r="AP437" s="18"/>
      <c r="AQ437" s="18"/>
      <c r="AR437" s="18"/>
      <c r="AS437" s="18"/>
      <c r="AT437" s="18"/>
      <c r="AU437" s="18"/>
      <c r="AV437" s="18"/>
      <c r="AW437" s="18"/>
      <c r="AX437" s="18"/>
      <c r="AY437" s="18"/>
      <c r="AZ437" s="18"/>
      <c r="BA437" s="18"/>
      <c r="BD437" s="11"/>
      <c r="BE437" s="11"/>
      <c r="BF437" s="11"/>
      <c r="BG437" s="11"/>
      <c r="BH437" s="11"/>
      <c r="BI437" s="11"/>
      <c r="BJ437" s="11"/>
      <c r="BK437" s="11"/>
      <c r="BL437" s="11"/>
      <c r="BM437" s="11"/>
      <c r="BN437" s="11"/>
      <c r="BO437" s="11"/>
      <c r="BP437" s="11"/>
      <c r="BQ437" s="11"/>
      <c r="BR437" s="11"/>
      <c r="BS437" s="11"/>
    </row>
    <row r="438" spans="1:71">
      <c r="A438" s="18"/>
      <c r="B438" s="18"/>
      <c r="C438" s="18"/>
      <c r="E438" s="88"/>
      <c r="F438" s="88"/>
      <c r="G438" s="18"/>
      <c r="H438" s="89"/>
      <c r="I438" s="89"/>
      <c r="J438" s="89"/>
      <c r="K438" s="18"/>
      <c r="L438" s="18"/>
      <c r="M438" s="18"/>
      <c r="N438" s="18"/>
      <c r="O438" s="18"/>
      <c r="P438" s="138"/>
      <c r="Q438" s="138"/>
      <c r="R438" s="138"/>
      <c r="S438" s="138"/>
      <c r="T438" s="138"/>
      <c r="U438" s="138"/>
      <c r="V438" s="138"/>
      <c r="W438" s="138"/>
      <c r="X438" s="18"/>
      <c r="Y438" s="18"/>
      <c r="Z438" s="18"/>
      <c r="AA438" s="137">
        <v>13</v>
      </c>
      <c r="AB438" s="347" t="str">
        <f t="array" ref="AB438">IF(COUNT(IF($P$5:$P$104=$AA438,IF($G$5:$G$104=AB$423,$R$5:$R$104,""),""))=0,"-",AVERAGE(IF($P$5:$P$104=$AA438,IF($G$5:$G$104=AB$423,$R$5:$R$104,""))))</f>
        <v>-</v>
      </c>
      <c r="AC438" s="347" t="str">
        <f t="array" ref="AC438">IF(COUNT(IF($P$5:$P$104=$AA438,IF($G$5:$G$104=AC$423,$R$5:$R$104,""),""))=0,"-",AVERAGE(IF($P$5:$P$104=$AA438,IF($G$5:$G$104=AC$423,$R$5:$R$104,""))))</f>
        <v>-</v>
      </c>
      <c r="AD438" s="347" t="str">
        <f t="array" ref="AD438">IF(COUNT(IF($P$5:$P$104=$AA438,IF($G$5:$G$104=AD$423,$R$5:$R$104,""),""))=0,"-",AVERAGE(IF($P$5:$P$104=$AA438,IF($G$5:$G$104=AD$423,$R$5:$R$104,""))))</f>
        <v>-</v>
      </c>
      <c r="AE438" s="347" t="str">
        <f t="array" ref="AE438">IF(COUNT(IF($P$5:$P$104=$AA438,IF($G$5:$G$104=AE$423,$R$5:$R$104,""),""))=0,"-",AVERAGE(IF($P$5:$P$104=$AA438,IF($G$5:$G$104=AE$423,$R$5:$R$104,""))))</f>
        <v>-</v>
      </c>
      <c r="AF438" s="347" t="str">
        <f t="array" ref="AF438">IF(COUNT(IF($P$5:$P$104=$AA438,IF($G$5:$G$104=AF$423,$R$5:$R$104,""),""))=0,"-",AVERAGE(IF($P$5:$P$104=$AA438,IF($G$5:$G$104=AF$423,$R$5:$R$104,""))))</f>
        <v>-</v>
      </c>
      <c r="AG438" s="347" t="str">
        <f t="array" ref="AG438">IF(COUNT(IF($P$5:$P$104=$AA438,IF($G$5:$G$104=AG$423,$R$5:$R$104,""),""))=0,"-",AVERAGE(IF($P$5:$P$104=$AA438,IF($G$5:$G$104=AG$423,$R$5:$R$104,""))))</f>
        <v>-</v>
      </c>
      <c r="AH438" s="347" t="str">
        <f t="array" ref="AH438">IF(COUNT(IF($P$5:$P$104=$AA438,IF($G$5:$G$104=AH$423,$R$5:$R$104,""),""))=0,"-",AVERAGE(IF($P$5:$P$104=$AA438,IF($G$5:$G$104=AH$423,$R$5:$R$104,""))))</f>
        <v>-</v>
      </c>
      <c r="AI438" s="347" t="str">
        <f t="array" ref="AI438">IF(COUNT(IF($P$5:$P$104=$AA438,IF($G$5:$G$104=AI$423,$R$5:$R$104,""),""))=0,"-",AVERAGE(IF($P$5:$P$104=$AA438,IF($G$5:$G$104=AI$423,$R$5:$R$104,""))))</f>
        <v>-</v>
      </c>
      <c r="AJ438" s="347" t="str">
        <f t="array" ref="AJ438">IF(COUNT(IF($P$5:$P$104=$AA438,IF($G$5:$G$104=AJ$423,$R$5:$R$104,""),""))=0,"-",AVERAGE(IF($P$5:$P$104=$AA438,IF($G$5:$G$104=AJ$423,$R$5:$R$104,""))))</f>
        <v>-</v>
      </c>
      <c r="AK438" s="347" t="str">
        <f t="array" ref="AK438">IF(COUNT(IF($P$5:$P$104=$AA438,IF($G$5:$G$104=AK$423,$R$5:$R$104,""),""))=0,"-",AVERAGE(IF($P$5:$P$104=$AA438,IF($G$5:$G$104=AK$423,$R$5:$R$104,""))))</f>
        <v>-</v>
      </c>
      <c r="AL438" s="347" t="str">
        <f t="array" ref="AL438">IF(COUNT(IF($P$5:$P$104=$AA438,IF($G$5:$G$104=AL$423,$R$5:$R$104,""),""))=0,"-",AVERAGE(IF($P$5:$P$104=$AA438,IF($G$5:$G$104=AL$423,$R$5:$R$104,""))))</f>
        <v>-</v>
      </c>
      <c r="AM438" s="347" t="str">
        <f t="array" ref="AM438">IF(COUNT(IF($P$5:$P$104=$AA438,IF($G$5:$G$104=AM$423,$R$5:$R$104,""),""))=0,"-",AVERAGE(IF($P$5:$P$104=$AA438,IF($G$5:$G$104=AM$423,$R$5:$R$104,""))))</f>
        <v>-</v>
      </c>
      <c r="AN438" s="349" t="str">
        <f t="array" ref="AN438">IF(AN416&gt;1,AVERAGE(IF($P$5:$P$104=$AA438,$R$5:$R$104,"-")),"-")</f>
        <v>-</v>
      </c>
      <c r="AO438" s="18"/>
      <c r="AP438" s="18"/>
      <c r="AQ438" s="18"/>
      <c r="AR438" s="18"/>
      <c r="AS438" s="18"/>
      <c r="AT438" s="18"/>
      <c r="AU438" s="18"/>
      <c r="AV438" s="18"/>
      <c r="AW438" s="18"/>
      <c r="AX438" s="18"/>
      <c r="AY438" s="18"/>
      <c r="AZ438" s="18"/>
      <c r="BA438" s="18"/>
      <c r="BD438" s="11"/>
      <c r="BE438" s="11"/>
      <c r="BF438" s="11"/>
      <c r="BG438" s="11"/>
      <c r="BH438" s="11"/>
      <c r="BI438" s="11"/>
      <c r="BJ438" s="11"/>
      <c r="BK438" s="11"/>
      <c r="BL438" s="11"/>
      <c r="BM438" s="11"/>
      <c r="BN438" s="11"/>
      <c r="BO438" s="11"/>
      <c r="BP438" s="11"/>
      <c r="BQ438" s="11"/>
      <c r="BR438" s="11"/>
      <c r="BS438" s="11"/>
    </row>
    <row r="439" spans="1:71">
      <c r="A439" s="18"/>
      <c r="B439" s="18"/>
      <c r="C439" s="18"/>
      <c r="E439" s="88"/>
      <c r="F439" s="88"/>
      <c r="G439" s="18"/>
      <c r="H439" s="89"/>
      <c r="I439" s="89"/>
      <c r="J439" s="89"/>
      <c r="K439" s="18"/>
      <c r="L439" s="18"/>
      <c r="M439" s="18"/>
      <c r="N439" s="18"/>
      <c r="O439" s="18"/>
      <c r="P439" s="138"/>
      <c r="Q439" s="138"/>
      <c r="R439" s="138"/>
      <c r="S439" s="138"/>
      <c r="T439" s="138"/>
      <c r="U439" s="138"/>
      <c r="V439" s="138"/>
      <c r="W439" s="138"/>
      <c r="X439" s="18"/>
      <c r="Y439" s="18"/>
      <c r="Z439" s="18"/>
      <c r="AA439" s="137">
        <v>14</v>
      </c>
      <c r="AB439" s="347" t="str">
        <f t="array" ref="AB439">IF(COUNT(IF($P$5:$P$104=$AA439,IF($G$5:$G$104=AB$423,$R$5:$R$104,""),""))=0,"-",AVERAGE(IF($P$5:$P$104=$AA439,IF($G$5:$G$104=AB$423,$R$5:$R$104,""))))</f>
        <v>-</v>
      </c>
      <c r="AC439" s="347">
        <f t="array" ref="AC439">IF(COUNT(IF($P$5:$P$104=$AA439,IF($G$5:$G$104=AC$423,$R$5:$R$104,""),""))=0,"-",AVERAGE(IF($P$5:$P$104=$AA439,IF($G$5:$G$104=AC$423,$R$5:$R$104,""))))</f>
        <v>3.3666185446274595E-2</v>
      </c>
      <c r="AD439" s="347" t="str">
        <f t="array" ref="AD439">IF(COUNT(IF($P$5:$P$104=$AA439,IF($G$5:$G$104=AD$423,$R$5:$R$104,""),""))=0,"-",AVERAGE(IF($P$5:$P$104=$AA439,IF($G$5:$G$104=AD$423,$R$5:$R$104,""))))</f>
        <v>-</v>
      </c>
      <c r="AE439" s="347" t="str">
        <f t="array" ref="AE439">IF(COUNT(IF($P$5:$P$104=$AA439,IF($G$5:$G$104=AE$423,$R$5:$R$104,""),""))=0,"-",AVERAGE(IF($P$5:$P$104=$AA439,IF($G$5:$G$104=AE$423,$R$5:$R$104,""))))</f>
        <v>-</v>
      </c>
      <c r="AF439" s="347" t="str">
        <f t="array" ref="AF439">IF(COUNT(IF($P$5:$P$104=$AA439,IF($G$5:$G$104=AF$423,$R$5:$R$104,""),""))=0,"-",AVERAGE(IF($P$5:$P$104=$AA439,IF($G$5:$G$104=AF$423,$R$5:$R$104,""))))</f>
        <v>-</v>
      </c>
      <c r="AG439" s="347" t="str">
        <f t="array" ref="AG439">IF(COUNT(IF($P$5:$P$104=$AA439,IF($G$5:$G$104=AG$423,$R$5:$R$104,""),""))=0,"-",AVERAGE(IF($P$5:$P$104=$AA439,IF($G$5:$G$104=AG$423,$R$5:$R$104,""))))</f>
        <v>-</v>
      </c>
      <c r="AH439" s="347" t="str">
        <f t="array" ref="AH439">IF(COUNT(IF($P$5:$P$104=$AA439,IF($G$5:$G$104=AH$423,$R$5:$R$104,""),""))=0,"-",AVERAGE(IF($P$5:$P$104=$AA439,IF($G$5:$G$104=AH$423,$R$5:$R$104,""))))</f>
        <v>-</v>
      </c>
      <c r="AI439" s="347" t="str">
        <f t="array" ref="AI439">IF(COUNT(IF($P$5:$P$104=$AA439,IF($G$5:$G$104=AI$423,$R$5:$R$104,""),""))=0,"-",AVERAGE(IF($P$5:$P$104=$AA439,IF($G$5:$G$104=AI$423,$R$5:$R$104,""))))</f>
        <v>-</v>
      </c>
      <c r="AJ439" s="347" t="str">
        <f t="array" ref="AJ439">IF(COUNT(IF($P$5:$P$104=$AA439,IF($G$5:$G$104=AJ$423,$R$5:$R$104,""),""))=0,"-",AVERAGE(IF($P$5:$P$104=$AA439,IF($G$5:$G$104=AJ$423,$R$5:$R$104,""))))</f>
        <v>-</v>
      </c>
      <c r="AK439" s="347" t="str">
        <f t="array" ref="AK439">IF(COUNT(IF($P$5:$P$104=$AA439,IF($G$5:$G$104=AK$423,$R$5:$R$104,""),""))=0,"-",AVERAGE(IF($P$5:$P$104=$AA439,IF($G$5:$G$104=AK$423,$R$5:$R$104,""))))</f>
        <v>-</v>
      </c>
      <c r="AL439" s="347" t="str">
        <f t="array" ref="AL439">IF(COUNT(IF($P$5:$P$104=$AA439,IF($G$5:$G$104=AL$423,$R$5:$R$104,""),""))=0,"-",AVERAGE(IF($P$5:$P$104=$AA439,IF($G$5:$G$104=AL$423,$R$5:$R$104,""))))</f>
        <v>-</v>
      </c>
      <c r="AM439" s="347" t="str">
        <f t="array" ref="AM439">IF(COUNT(IF($P$5:$P$104=$AA439,IF($G$5:$G$104=AM$423,$R$5:$R$104,""),""))=0,"-",AVERAGE(IF($P$5:$P$104=$AA439,IF($G$5:$G$104=AM$423,$R$5:$R$104,""))))</f>
        <v>-</v>
      </c>
      <c r="AN439" s="349" t="str">
        <f t="array" ref="AN439">IF(AN417&gt;1,AVERAGE(IF($P$5:$P$104=$AA439,$R$5:$R$104,"-")),"-")</f>
        <v>-</v>
      </c>
      <c r="AO439" s="18"/>
      <c r="AP439" s="18"/>
      <c r="AQ439" s="18"/>
      <c r="AR439" s="18"/>
      <c r="AS439" s="18"/>
      <c r="AT439" s="18"/>
      <c r="AU439" s="18"/>
      <c r="AV439" s="18"/>
      <c r="AW439" s="18"/>
      <c r="AX439" s="18"/>
      <c r="AY439" s="18"/>
      <c r="AZ439" s="18"/>
      <c r="BA439" s="18"/>
      <c r="BD439" s="11"/>
      <c r="BE439" s="11"/>
      <c r="BF439" s="11"/>
      <c r="BG439" s="11"/>
      <c r="BH439" s="11"/>
      <c r="BI439" s="11"/>
      <c r="BJ439" s="11"/>
      <c r="BK439" s="11"/>
      <c r="BL439" s="11"/>
      <c r="BM439" s="11"/>
      <c r="BN439" s="11"/>
      <c r="BO439" s="11"/>
      <c r="BP439" s="11"/>
      <c r="BQ439" s="11"/>
      <c r="BR439" s="11"/>
      <c r="BS439" s="11"/>
    </row>
    <row r="440" spans="1:71">
      <c r="A440" s="18"/>
      <c r="B440" s="18"/>
      <c r="C440" s="18"/>
      <c r="E440" s="88"/>
      <c r="F440" s="88"/>
      <c r="G440" s="18"/>
      <c r="H440" s="89"/>
      <c r="I440" s="89"/>
      <c r="J440" s="89"/>
      <c r="K440" s="18"/>
      <c r="L440" s="18"/>
      <c r="M440" s="18"/>
      <c r="N440" s="18"/>
      <c r="O440" s="18"/>
      <c r="P440" s="138"/>
      <c r="Q440" s="138"/>
      <c r="R440" s="138"/>
      <c r="S440" s="138"/>
      <c r="T440" s="138"/>
      <c r="U440" s="138"/>
      <c r="V440" s="138"/>
      <c r="W440" s="138"/>
      <c r="X440" s="18"/>
      <c r="Y440" s="18"/>
      <c r="Z440" s="18"/>
      <c r="AA440" s="137">
        <v>15</v>
      </c>
      <c r="AB440" s="347" t="str">
        <f t="array" ref="AB440">IF(COUNT(IF($P$5:$P$104=$AA440,IF($G$5:$G$104=AB$423,$R$5:$R$104,""),""))=0,"-",AVERAGE(IF($P$5:$P$104=$AA440,IF($G$5:$G$104=AB$423,$R$5:$R$104,""))))</f>
        <v>-</v>
      </c>
      <c r="AC440" s="347" t="str">
        <f t="array" ref="AC440">IF(COUNT(IF($P$5:$P$104=$AA440,IF($G$5:$G$104=AC$423,$R$5:$R$104,""),""))=0,"-",AVERAGE(IF($P$5:$P$104=$AA440,IF($G$5:$G$104=AC$423,$R$5:$R$104,""))))</f>
        <v>-</v>
      </c>
      <c r="AD440" s="347" t="str">
        <f t="array" ref="AD440">IF(COUNT(IF($P$5:$P$104=$AA440,IF($G$5:$G$104=AD$423,$R$5:$R$104,""),""))=0,"-",AVERAGE(IF($P$5:$P$104=$AA440,IF($G$5:$G$104=AD$423,$R$5:$R$104,""))))</f>
        <v>-</v>
      </c>
      <c r="AE440" s="347" t="str">
        <f t="array" ref="AE440">IF(COUNT(IF($P$5:$P$104=$AA440,IF($G$5:$G$104=AE$423,$R$5:$R$104,""),""))=0,"-",AVERAGE(IF($P$5:$P$104=$AA440,IF($G$5:$G$104=AE$423,$R$5:$R$104,""))))</f>
        <v>-</v>
      </c>
      <c r="AF440" s="347" t="str">
        <f t="array" ref="AF440">IF(COUNT(IF($P$5:$P$104=$AA440,IF($G$5:$G$104=AF$423,$R$5:$R$104,""),""))=0,"-",AVERAGE(IF($P$5:$P$104=$AA440,IF($G$5:$G$104=AF$423,$R$5:$R$104,""))))</f>
        <v>-</v>
      </c>
      <c r="AG440" s="347" t="str">
        <f t="array" ref="AG440">IF(COUNT(IF($P$5:$P$104=$AA440,IF($G$5:$G$104=AG$423,$R$5:$R$104,""),""))=0,"-",AVERAGE(IF($P$5:$P$104=$AA440,IF($G$5:$G$104=AG$423,$R$5:$R$104,""))))</f>
        <v>-</v>
      </c>
      <c r="AH440" s="347" t="str">
        <f t="array" ref="AH440">IF(COUNT(IF($P$5:$P$104=$AA440,IF($G$5:$G$104=AH$423,$R$5:$R$104,""),""))=0,"-",AVERAGE(IF($P$5:$P$104=$AA440,IF($G$5:$G$104=AH$423,$R$5:$R$104,""))))</f>
        <v>-</v>
      </c>
      <c r="AI440" s="347" t="str">
        <f t="array" ref="AI440">IF(COUNT(IF($P$5:$P$104=$AA440,IF($G$5:$G$104=AI$423,$R$5:$R$104,""),""))=0,"-",AVERAGE(IF($P$5:$P$104=$AA440,IF($G$5:$G$104=AI$423,$R$5:$R$104,""))))</f>
        <v>-</v>
      </c>
      <c r="AJ440" s="347" t="str">
        <f t="array" ref="AJ440">IF(COUNT(IF($P$5:$P$104=$AA440,IF($G$5:$G$104=AJ$423,$R$5:$R$104,""),""))=0,"-",AVERAGE(IF($P$5:$P$104=$AA440,IF($G$5:$G$104=AJ$423,$R$5:$R$104,""))))</f>
        <v>-</v>
      </c>
      <c r="AK440" s="347" t="str">
        <f t="array" ref="AK440">IF(COUNT(IF($P$5:$P$104=$AA440,IF($G$5:$G$104=AK$423,$R$5:$R$104,""),""))=0,"-",AVERAGE(IF($P$5:$P$104=$AA440,IF($G$5:$G$104=AK$423,$R$5:$R$104,""))))</f>
        <v>-</v>
      </c>
      <c r="AL440" s="347" t="str">
        <f t="array" ref="AL440">IF(COUNT(IF($P$5:$P$104=$AA440,IF($G$5:$G$104=AL$423,$R$5:$R$104,""),""))=0,"-",AVERAGE(IF($P$5:$P$104=$AA440,IF($G$5:$G$104=AL$423,$R$5:$R$104,""))))</f>
        <v>-</v>
      </c>
      <c r="AM440" s="347" t="str">
        <f t="array" ref="AM440">IF(COUNT(IF($P$5:$P$104=$AA440,IF($G$5:$G$104=AM$423,$R$5:$R$104,""),""))=0,"-",AVERAGE(IF($P$5:$P$104=$AA440,IF($G$5:$G$104=AM$423,$R$5:$R$104,""))))</f>
        <v>-</v>
      </c>
      <c r="AN440" s="350" t="str">
        <f t="array" ref="AN440">IF(AN418&gt;1,AVERAGE(IF($P$5:$P$104=$AA440,$R$5:$R$104,"-")),"-")</f>
        <v>-</v>
      </c>
      <c r="AO440" s="18"/>
      <c r="AP440" s="18"/>
      <c r="AQ440" s="18"/>
      <c r="AR440" s="18"/>
      <c r="AS440" s="18"/>
      <c r="AT440" s="18"/>
      <c r="AU440" s="18"/>
      <c r="AV440" s="18"/>
      <c r="AW440" s="18"/>
      <c r="AX440" s="18"/>
      <c r="AY440" s="18"/>
      <c r="AZ440" s="18"/>
      <c r="BA440" s="18"/>
      <c r="BD440" s="11"/>
      <c r="BE440" s="11"/>
      <c r="BF440" s="11"/>
      <c r="BG440" s="11"/>
      <c r="BH440" s="11"/>
      <c r="BI440" s="11"/>
      <c r="BJ440" s="11"/>
      <c r="BK440" s="11"/>
      <c r="BL440" s="11"/>
      <c r="BM440" s="11"/>
      <c r="BN440" s="11"/>
      <c r="BO440" s="11"/>
      <c r="BP440" s="11"/>
      <c r="BQ440" s="11"/>
      <c r="BR440" s="11"/>
      <c r="BS440" s="11"/>
    </row>
    <row r="441" spans="1:71">
      <c r="A441" s="18"/>
      <c r="B441" s="18"/>
      <c r="C441" s="18"/>
      <c r="E441" s="88"/>
      <c r="F441" s="88"/>
      <c r="G441" s="18"/>
      <c r="H441" s="89"/>
      <c r="I441" s="89"/>
      <c r="J441" s="89"/>
      <c r="K441" s="18"/>
      <c r="L441" s="18"/>
      <c r="M441" s="18"/>
      <c r="N441" s="18"/>
      <c r="O441" s="18"/>
      <c r="P441" s="138"/>
      <c r="Q441" s="138"/>
      <c r="R441" s="138"/>
      <c r="S441" s="138"/>
      <c r="T441" s="138"/>
      <c r="U441" s="138"/>
      <c r="V441" s="138"/>
      <c r="W441" s="138"/>
      <c r="X441" s="18"/>
      <c r="Y441" s="18"/>
      <c r="Z441" s="18"/>
      <c r="AA441" s="351" t="s">
        <v>83</v>
      </c>
      <c r="AB441" s="352" t="str">
        <f t="shared" ref="AB441:AN441" si="92">IF(AB$419=0,"-",SUMPRODUCT(AB425:AB440,AB403:AB418)/AB419)</f>
        <v>-</v>
      </c>
      <c r="AC441" s="353">
        <f t="shared" si="92"/>
        <v>2.2630735161583305E-2</v>
      </c>
      <c r="AD441" s="353" t="str">
        <f t="shared" si="92"/>
        <v>-</v>
      </c>
      <c r="AE441" s="353">
        <f t="shared" si="92"/>
        <v>3.1043907000771462E-2</v>
      </c>
      <c r="AF441" s="353" t="str">
        <f t="shared" si="92"/>
        <v>-</v>
      </c>
      <c r="AG441" s="353" t="str">
        <f t="shared" si="92"/>
        <v>-</v>
      </c>
      <c r="AH441" s="353">
        <f t="shared" si="92"/>
        <v>6.7257284871275497E-2</v>
      </c>
      <c r="AI441" s="353">
        <f t="shared" si="92"/>
        <v>2.7542290234422166E-2</v>
      </c>
      <c r="AJ441" s="353">
        <f t="shared" si="92"/>
        <v>1.9531449887737123E-2</v>
      </c>
      <c r="AK441" s="353">
        <f t="shared" si="92"/>
        <v>3.8048352935601673E-2</v>
      </c>
      <c r="AL441" s="353" t="str">
        <f t="shared" si="92"/>
        <v>-</v>
      </c>
      <c r="AM441" s="354">
        <f t="shared" si="92"/>
        <v>5.6384206866108115E-2</v>
      </c>
      <c r="AN441" s="355">
        <f t="shared" si="92"/>
        <v>3.7385559503622087E-2</v>
      </c>
      <c r="AO441" s="18"/>
      <c r="AP441" s="18"/>
      <c r="AQ441" s="18"/>
      <c r="AR441" s="18"/>
      <c r="AS441" s="18"/>
      <c r="AT441" s="18"/>
      <c r="AU441" s="18"/>
      <c r="AV441" s="18"/>
      <c r="AW441" s="18"/>
      <c r="AX441" s="18"/>
      <c r="AY441" s="18"/>
      <c r="AZ441" s="18"/>
      <c r="BA441" s="18"/>
      <c r="BD441" s="11"/>
      <c r="BE441" s="11"/>
      <c r="BF441" s="11"/>
      <c r="BG441" s="11"/>
      <c r="BH441" s="11"/>
      <c r="BI441" s="11"/>
      <c r="BJ441" s="11"/>
      <c r="BK441" s="11"/>
      <c r="BL441" s="11"/>
      <c r="BM441" s="11"/>
      <c r="BN441" s="11"/>
      <c r="BO441" s="11"/>
      <c r="BP441" s="11"/>
      <c r="BQ441" s="11"/>
      <c r="BR441" s="11"/>
      <c r="BS441" s="11"/>
    </row>
    <row r="442" spans="1:71">
      <c r="A442" s="18"/>
      <c r="B442" s="18"/>
      <c r="C442" s="18"/>
      <c r="E442" s="88"/>
      <c r="F442" s="88"/>
      <c r="G442" s="18"/>
      <c r="H442" s="89"/>
      <c r="I442" s="89"/>
      <c r="J442" s="89"/>
      <c r="K442" s="18"/>
      <c r="L442" s="18"/>
      <c r="M442" s="18"/>
      <c r="N442" s="18"/>
      <c r="O442" s="18"/>
      <c r="P442" s="138"/>
      <c r="Q442" s="138"/>
      <c r="R442" s="138"/>
      <c r="S442" s="138"/>
      <c r="T442" s="138"/>
      <c r="U442" s="138"/>
      <c r="V442" s="138"/>
      <c r="W442" s="138"/>
      <c r="X442" s="18"/>
      <c r="Y442" s="18"/>
      <c r="Z442" s="18"/>
      <c r="AA442" s="356" t="s">
        <v>84</v>
      </c>
      <c r="AB442" s="117"/>
      <c r="AC442" s="357" t="s">
        <v>112</v>
      </c>
      <c r="AD442" s="117"/>
      <c r="AE442" s="117"/>
      <c r="AF442" s="117"/>
      <c r="AG442" s="117"/>
      <c r="AH442" s="117"/>
      <c r="AI442" s="117"/>
      <c r="AJ442" s="117"/>
      <c r="AK442" s="117"/>
      <c r="AL442" s="117"/>
      <c r="AM442" s="117"/>
      <c r="AN442" s="117"/>
      <c r="AO442" s="18"/>
      <c r="AP442" s="18"/>
      <c r="AQ442" s="18"/>
      <c r="AR442" s="18"/>
      <c r="AS442" s="18"/>
      <c r="AT442" s="18"/>
      <c r="AU442" s="18"/>
      <c r="AV442" s="18"/>
      <c r="AW442" s="18"/>
      <c r="AX442" s="18"/>
      <c r="AY442" s="18"/>
      <c r="AZ442" s="18"/>
      <c r="BA442" s="18"/>
      <c r="BD442" s="11"/>
      <c r="BE442" s="11"/>
      <c r="BF442" s="11"/>
      <c r="BG442" s="11"/>
      <c r="BH442" s="11"/>
      <c r="BI442" s="11"/>
      <c r="BJ442" s="11"/>
      <c r="BK442" s="11"/>
      <c r="BL442" s="11"/>
      <c r="BM442" s="11"/>
      <c r="BN442" s="11"/>
      <c r="BO442" s="11"/>
      <c r="BP442" s="11"/>
      <c r="BQ442" s="11"/>
      <c r="BR442" s="11"/>
      <c r="BS442" s="11"/>
    </row>
    <row r="443" spans="1:71">
      <c r="A443" s="18"/>
      <c r="B443" s="18"/>
      <c r="C443" s="18"/>
      <c r="E443" s="88"/>
      <c r="F443" s="88"/>
      <c r="G443" s="18"/>
      <c r="H443" s="89"/>
      <c r="I443" s="89"/>
      <c r="J443" s="89"/>
      <c r="K443" s="18"/>
      <c r="L443" s="18"/>
      <c r="M443" s="18"/>
      <c r="N443" s="18"/>
      <c r="O443" s="18"/>
      <c r="P443" s="138"/>
      <c r="Q443" s="138"/>
      <c r="R443" s="138"/>
      <c r="S443" s="138"/>
      <c r="T443" s="138"/>
      <c r="U443" s="138"/>
      <c r="V443" s="138"/>
      <c r="W443" s="138"/>
      <c r="X443" s="18"/>
      <c r="Y443" s="18"/>
      <c r="Z443" s="18"/>
      <c r="AA443" s="165"/>
      <c r="AB443" s="343"/>
      <c r="AC443" s="343"/>
      <c r="AD443" s="343"/>
      <c r="AE443" s="343"/>
      <c r="AF443" s="343"/>
      <c r="AG443" s="343"/>
      <c r="AH443" s="343"/>
      <c r="AI443" s="343"/>
      <c r="AJ443" s="343"/>
      <c r="AK443" s="343"/>
      <c r="AL443" s="343"/>
      <c r="AM443" s="343"/>
      <c r="AN443" s="344"/>
      <c r="AO443" s="18"/>
      <c r="AP443" s="18"/>
      <c r="AQ443" s="18"/>
      <c r="AR443" s="18"/>
      <c r="AS443" s="18"/>
      <c r="AT443" s="18"/>
      <c r="AU443" s="18"/>
      <c r="AV443" s="18"/>
      <c r="AW443" s="18"/>
      <c r="AX443" s="18"/>
      <c r="AY443" s="18"/>
      <c r="AZ443" s="18"/>
      <c r="BA443" s="18"/>
      <c r="BD443" s="11"/>
      <c r="BE443" s="11"/>
      <c r="BF443" s="11"/>
      <c r="BG443" s="11"/>
      <c r="BH443" s="11"/>
      <c r="BI443" s="11"/>
      <c r="BJ443" s="11"/>
      <c r="BK443" s="11"/>
      <c r="BL443" s="11"/>
      <c r="BM443" s="11"/>
      <c r="BN443" s="11"/>
      <c r="BO443" s="11"/>
      <c r="BP443" s="11"/>
      <c r="BQ443" s="11"/>
      <c r="BR443" s="11"/>
      <c r="BS443" s="11"/>
    </row>
    <row r="444" spans="1:71">
      <c r="A444" s="18"/>
      <c r="B444" s="18"/>
      <c r="C444" s="18"/>
      <c r="E444" s="88"/>
      <c r="F444" s="88"/>
      <c r="G444" s="18"/>
      <c r="H444" s="89"/>
      <c r="I444" s="89"/>
      <c r="J444" s="89"/>
      <c r="K444" s="18"/>
      <c r="L444" s="18"/>
      <c r="M444" s="18"/>
      <c r="N444" s="18"/>
      <c r="O444" s="18"/>
      <c r="P444" s="138"/>
      <c r="Q444" s="138"/>
      <c r="R444" s="138"/>
      <c r="S444" s="138"/>
      <c r="T444" s="138"/>
      <c r="U444" s="138"/>
      <c r="V444" s="138"/>
      <c r="W444" s="138"/>
      <c r="X444" s="18"/>
      <c r="Y444" s="18"/>
      <c r="Z444" s="18"/>
      <c r="AA444" s="639" t="s">
        <v>42</v>
      </c>
      <c r="AB444" s="640"/>
      <c r="AC444" s="640"/>
      <c r="AD444" s="640"/>
      <c r="AE444" s="641"/>
      <c r="AF444" s="133"/>
      <c r="AG444" s="117"/>
      <c r="AH444" s="117"/>
      <c r="AI444" s="117"/>
      <c r="AJ444" s="117"/>
      <c r="AK444" s="117"/>
      <c r="AL444" s="117"/>
      <c r="AM444" s="117"/>
      <c r="AN444" s="117"/>
      <c r="AO444" s="18"/>
      <c r="AP444" s="18"/>
      <c r="AQ444" s="18"/>
      <c r="AR444" s="18"/>
      <c r="AS444" s="18"/>
      <c r="AT444" s="18"/>
      <c r="AU444" s="18"/>
      <c r="AV444" s="18"/>
      <c r="AW444" s="18"/>
      <c r="AX444" s="18"/>
      <c r="AY444" s="18"/>
      <c r="AZ444" s="18"/>
      <c r="BA444" s="18"/>
      <c r="BD444" s="11"/>
      <c r="BE444" s="11"/>
      <c r="BF444" s="11"/>
      <c r="BG444" s="11"/>
      <c r="BH444" s="11"/>
      <c r="BI444" s="11"/>
      <c r="BJ444" s="11"/>
      <c r="BK444" s="11"/>
      <c r="BL444" s="11"/>
      <c r="BM444" s="11"/>
      <c r="BN444" s="11"/>
      <c r="BO444" s="11"/>
      <c r="BP444" s="11"/>
      <c r="BQ444" s="11"/>
      <c r="BR444" s="11"/>
      <c r="BS444" s="11"/>
    </row>
    <row r="445" spans="1:71">
      <c r="A445" s="18"/>
      <c r="B445" s="18"/>
      <c r="C445" s="18"/>
      <c r="E445" s="88"/>
      <c r="F445" s="88"/>
      <c r="G445" s="18"/>
      <c r="H445" s="89"/>
      <c r="I445" s="89"/>
      <c r="J445" s="89"/>
      <c r="K445" s="18"/>
      <c r="L445" s="18"/>
      <c r="M445" s="18"/>
      <c r="N445" s="18"/>
      <c r="O445" s="18"/>
      <c r="P445" s="138"/>
      <c r="Q445" s="138"/>
      <c r="R445" s="138"/>
      <c r="S445" s="138"/>
      <c r="T445" s="138"/>
      <c r="U445" s="138"/>
      <c r="V445" s="138"/>
      <c r="W445" s="138"/>
      <c r="X445" s="18"/>
      <c r="Y445" s="18"/>
      <c r="Z445" s="18"/>
      <c r="AA445" s="358" t="str">
        <f>$P$3</f>
        <v>MODAL</v>
      </c>
      <c r="AB445" s="331">
        <v>1</v>
      </c>
      <c r="AC445" s="331">
        <v>2</v>
      </c>
      <c r="AD445" s="331">
        <v>3</v>
      </c>
      <c r="AE445" s="331">
        <v>4</v>
      </c>
      <c r="AF445" s="331">
        <v>5</v>
      </c>
      <c r="AG445" s="331">
        <v>6</v>
      </c>
      <c r="AH445" s="331">
        <v>7</v>
      </c>
      <c r="AI445" s="331">
        <v>8</v>
      </c>
      <c r="AJ445" s="331">
        <v>9</v>
      </c>
      <c r="AK445" s="331">
        <v>10</v>
      </c>
      <c r="AL445" s="331">
        <v>11</v>
      </c>
      <c r="AM445" s="332">
        <v>12</v>
      </c>
      <c r="AN445" s="359" t="s">
        <v>85</v>
      </c>
      <c r="AO445" s="18"/>
      <c r="AP445" s="18"/>
      <c r="AQ445" s="18"/>
      <c r="AR445" s="18"/>
      <c r="AS445" s="18"/>
      <c r="AT445" s="18"/>
      <c r="AU445" s="18"/>
      <c r="AV445" s="18"/>
      <c r="AW445" s="18"/>
      <c r="AX445" s="18"/>
      <c r="AY445" s="18"/>
      <c r="AZ445" s="18"/>
      <c r="BA445" s="18"/>
      <c r="BD445" s="11"/>
      <c r="BE445" s="11"/>
      <c r="BF445" s="11"/>
      <c r="BG445" s="11"/>
      <c r="BH445" s="11"/>
      <c r="BI445" s="11"/>
      <c r="BJ445" s="11"/>
      <c r="BK445" s="11"/>
      <c r="BL445" s="11"/>
      <c r="BM445" s="11"/>
      <c r="BN445" s="11"/>
      <c r="BO445" s="11"/>
      <c r="BP445" s="11"/>
      <c r="BQ445" s="11"/>
      <c r="BR445" s="11"/>
      <c r="BS445" s="11"/>
    </row>
    <row r="446" spans="1:71">
      <c r="A446" s="18"/>
      <c r="B446" s="18"/>
      <c r="C446" s="18"/>
      <c r="E446" s="88"/>
      <c r="F446" s="88"/>
      <c r="G446" s="18"/>
      <c r="H446" s="89"/>
      <c r="I446" s="89"/>
      <c r="J446" s="89"/>
      <c r="K446" s="18"/>
      <c r="L446" s="18"/>
      <c r="M446" s="18"/>
      <c r="N446" s="18"/>
      <c r="O446" s="18"/>
      <c r="P446" s="138"/>
      <c r="Q446" s="138"/>
      <c r="R446" s="138"/>
      <c r="S446" s="138"/>
      <c r="T446" s="138"/>
      <c r="U446" s="138"/>
      <c r="V446" s="138"/>
      <c r="W446" s="138"/>
      <c r="X446" s="18"/>
      <c r="Y446" s="18"/>
      <c r="Z446" s="18"/>
      <c r="AA446" s="360" t="str">
        <f>$P$4</f>
        <v>(R1-R5)</v>
      </c>
      <c r="AB446" s="361" t="str">
        <f t="shared" ref="AB446:AM446" si="93">AB402</f>
        <v>Jan</v>
      </c>
      <c r="AC446" s="362" t="str">
        <f t="shared" si="93"/>
        <v>Feb</v>
      </c>
      <c r="AD446" s="362" t="str">
        <f t="shared" si="93"/>
        <v>Mar</v>
      </c>
      <c r="AE446" s="362" t="str">
        <f t="shared" si="93"/>
        <v>Apr</v>
      </c>
      <c r="AF446" s="362" t="str">
        <f t="shared" si="93"/>
        <v>May</v>
      </c>
      <c r="AG446" s="362" t="str">
        <f t="shared" si="93"/>
        <v>Jun</v>
      </c>
      <c r="AH446" s="362" t="str">
        <f t="shared" si="93"/>
        <v>Jul</v>
      </c>
      <c r="AI446" s="362" t="str">
        <f t="shared" si="93"/>
        <v>Aug</v>
      </c>
      <c r="AJ446" s="362" t="str">
        <f t="shared" si="93"/>
        <v>Sep</v>
      </c>
      <c r="AK446" s="362" t="str">
        <f t="shared" si="93"/>
        <v>Oct</v>
      </c>
      <c r="AL446" s="362" t="str">
        <f t="shared" si="93"/>
        <v>Nov</v>
      </c>
      <c r="AM446" s="363" t="str">
        <f t="shared" si="93"/>
        <v>Dec</v>
      </c>
      <c r="AN446" s="364" t="s">
        <v>86</v>
      </c>
      <c r="AO446" s="18"/>
      <c r="AP446" s="18"/>
      <c r="AQ446" s="18"/>
      <c r="AR446" s="18"/>
      <c r="AS446" s="18"/>
      <c r="AT446" s="18"/>
      <c r="AU446" s="18"/>
      <c r="AV446" s="18"/>
      <c r="AW446" s="18"/>
      <c r="AX446" s="18"/>
      <c r="AY446" s="18"/>
      <c r="AZ446" s="18"/>
      <c r="BA446" s="18"/>
      <c r="BD446" s="11"/>
      <c r="BE446" s="11"/>
      <c r="BF446" s="11"/>
      <c r="BG446" s="11"/>
      <c r="BH446" s="11"/>
      <c r="BI446" s="11"/>
      <c r="BJ446" s="11"/>
      <c r="BK446" s="11"/>
      <c r="BL446" s="11"/>
      <c r="BM446" s="11"/>
      <c r="BN446" s="11"/>
      <c r="BO446" s="11"/>
      <c r="BP446" s="11"/>
      <c r="BQ446" s="11"/>
      <c r="BR446" s="11"/>
      <c r="BS446" s="11"/>
    </row>
    <row r="447" spans="1:71">
      <c r="A447" s="18"/>
      <c r="B447" s="18"/>
      <c r="C447" s="18"/>
      <c r="E447" s="88"/>
      <c r="F447" s="88"/>
      <c r="G447" s="18"/>
      <c r="H447" s="89"/>
      <c r="I447" s="89"/>
      <c r="J447" s="89"/>
      <c r="K447" s="18"/>
      <c r="L447" s="18"/>
      <c r="M447" s="18"/>
      <c r="N447" s="18"/>
      <c r="O447" s="18"/>
      <c r="P447" s="138"/>
      <c r="Q447" s="138"/>
      <c r="R447" s="138"/>
      <c r="S447" s="138"/>
      <c r="T447" s="138"/>
      <c r="U447" s="138"/>
      <c r="V447" s="138"/>
      <c r="W447" s="138"/>
      <c r="X447" s="18"/>
      <c r="Y447" s="18"/>
      <c r="Z447" s="18"/>
      <c r="AA447" s="365">
        <v>0</v>
      </c>
      <c r="AB447" s="366" t="str">
        <f t="array" ref="AB447">IF(AB403="-","-",COUNT(IF($P$5:$P$104=$H$5:$O$104,IF($H$5:$O$104=$AA447,IF($G$5:$G$104=AB$401,$H$5:$O$104,""),""),""))/COUNT(IF($P$5:$P$104=$AA447,IF($G$5:$G$104=AB$401,$H$5:$O$104,""),"")))</f>
        <v>-</v>
      </c>
      <c r="AC447" s="366" t="str">
        <f t="array" ref="AC447">IF(AC403="-","-",COUNT(IF($P$5:$P$104=$H$5:$O$104,IF($H$5:$O$104=$AA447,IF($G$5:$G$104=AC$401,$H$5:$O$104,""),""),""))/COUNT(IF($P$5:$P$104=$AA447,IF($G$5:$G$104=AC$401,$H$5:$O$104,""),"")))</f>
        <v>-</v>
      </c>
      <c r="AD447" s="366" t="str">
        <f t="array" ref="AD447">IF(AD403="-","-",COUNT(IF($P$5:$P$104=$H$5:$O$104,IF($H$5:$O$104=$AA447,IF($G$5:$G$104=AD$401,$H$5:$O$104,""),""),""))/COUNT(IF($P$5:$P$104=$AA447,IF($G$5:$G$104=AD$401,$H$5:$O$104,""),"")))</f>
        <v>-</v>
      </c>
      <c r="AE447" s="366" t="str">
        <f t="array" ref="AE447">IF(AE403="-","-",COUNT(IF($P$5:$P$104=$H$5:$O$104,IF($H$5:$O$104=$AA447,IF($G$5:$G$104=AE$401,$H$5:$O$104,""),""),""))/COUNT(IF($P$5:$P$104=$AA447,IF($G$5:$G$104=AE$401,$H$5:$O$104,""),"")))</f>
        <v>-</v>
      </c>
      <c r="AF447" s="366" t="str">
        <f t="array" ref="AF447">IF(AF403="-","-",COUNT(IF($P$5:$P$104=$H$5:$O$104,IF($H$5:$O$104=$AA447,IF($G$5:$G$104=AF$401,$H$5:$O$104,""),""),""))/COUNT(IF($P$5:$P$104=$AA447,IF($G$5:$G$104=AF$401,$H$5:$O$104,""),"")))</f>
        <v>-</v>
      </c>
      <c r="AG447" s="366" t="str">
        <f t="array" ref="AG447">IF(AG403="-","-",COUNT(IF($P$5:$P$104=$H$5:$O$104,IF($H$5:$O$104=$AA447,IF($G$5:$G$104=AG$401,$H$5:$O$104,""),""),""))/COUNT(IF($P$5:$P$104=$AA447,IF($G$5:$G$104=AG$401,$H$5:$O$104,""),"")))</f>
        <v>-</v>
      </c>
      <c r="AH447" s="366" t="str">
        <f t="array" ref="AH447">IF(AH403="-","-",COUNT(IF($P$5:$P$104=$H$5:$O$104,IF($H$5:$O$104=$AA447,IF($G$5:$G$104=AH$401,$H$5:$O$104,""),""),""))/COUNT(IF($P$5:$P$104=$AA447,IF($G$5:$G$104=AH$401,$H$5:$O$104,""),"")))</f>
        <v>-</v>
      </c>
      <c r="AI447" s="366" t="str">
        <f t="array" ref="AI447">IF(AI403="-","-",COUNT(IF($P$5:$P$104=$H$5:$O$104,IF($H$5:$O$104=$AA447,IF($G$5:$G$104=AI$401,$H$5:$O$104,""),""),""))/COUNT(IF($P$5:$P$104=$AA447,IF($G$5:$G$104=AI$401,$H$5:$O$104,""),"")))</f>
        <v>-</v>
      </c>
      <c r="AJ447" s="366" t="str">
        <f t="array" ref="AJ447">IF(AJ403="-","-",COUNT(IF($P$5:$P$104=$H$5:$O$104,IF($H$5:$O$104=$AA447,IF($G$5:$G$104=AJ$401,$H$5:$O$104,""),""),""))/COUNT(IF($P$5:$P$104=$AA447,IF($G$5:$G$104=AJ$401,$H$5:$O$104,""),"")))</f>
        <v>-</v>
      </c>
      <c r="AK447" s="366" t="str">
        <f t="array" ref="AK447">IF(AK403="-","-",COUNT(IF($P$5:$P$104=$H$5:$O$104,IF($H$5:$O$104=$AA447,IF($G$5:$G$104=AK$401,$H$5:$O$104,""),""),""))/COUNT(IF($P$5:$P$104=$AA447,IF($G$5:$G$104=AK$401,$H$5:$O$104,""),"")))</f>
        <v>-</v>
      </c>
      <c r="AL447" s="366" t="str">
        <f t="array" ref="AL447">IF(AL403="-","-",COUNT(IF($P$5:$P$104=$H$5:$O$104,IF($H$5:$O$104=$AA447,IF($G$5:$G$104=AL$401,$H$5:$O$104,""),""),""))/COUNT(IF($P$5:$P$104=$AA447,IF($G$5:$G$104=AL$401,$H$5:$O$104,""),"")))</f>
        <v>-</v>
      </c>
      <c r="AM447" s="366" t="str">
        <f t="array" ref="AM447">IF(AM403="-","-",COUNT(IF($P$5:$P$104=$H$5:$O$104,IF($H$5:$O$104=$AA447,IF($G$5:$G$104=AM$401,$H$5:$O$104,""),""),""))/COUNT(IF($P$5:$P$104=$AA447,IF($G$5:$G$104=AM$401,$H$5:$O$104,""),"")))</f>
        <v>-</v>
      </c>
      <c r="AN447" s="149" t="str">
        <f t="array" ref="AN447">IF(AN403=0,"-",COUNT(IF($P$5:$P$104=$H$5:$O$104,IF($H$5:$O$104=$AA447,$H$5:$O$104,""),""))/COUNT(IF($P$5:$P$104=$AA447,$H$5:$O$104,"")))</f>
        <v>-</v>
      </c>
      <c r="AO447" s="18"/>
      <c r="AP447" s="18"/>
      <c r="AQ447" s="18"/>
      <c r="AR447" s="18"/>
      <c r="AS447" s="18"/>
      <c r="AT447" s="18"/>
      <c r="AU447" s="18"/>
      <c r="AV447" s="18"/>
      <c r="AW447" s="18"/>
      <c r="AX447" s="18"/>
      <c r="AY447" s="18"/>
      <c r="AZ447" s="18"/>
      <c r="BA447" s="18"/>
      <c r="BD447" s="11"/>
      <c r="BE447" s="11"/>
      <c r="BF447" s="11"/>
      <c r="BG447" s="11"/>
      <c r="BH447" s="11"/>
      <c r="BI447" s="11"/>
      <c r="BJ447" s="11"/>
      <c r="BK447" s="11"/>
      <c r="BL447" s="11"/>
      <c r="BM447" s="11"/>
      <c r="BN447" s="11"/>
      <c r="BO447" s="11"/>
      <c r="BP447" s="11"/>
      <c r="BQ447" s="11"/>
      <c r="BR447" s="11"/>
      <c r="BS447" s="11"/>
    </row>
    <row r="448" spans="1:71">
      <c r="A448" s="18"/>
      <c r="B448" s="18"/>
      <c r="C448" s="18"/>
      <c r="E448" s="88"/>
      <c r="F448" s="88"/>
      <c r="G448" s="18"/>
      <c r="H448" s="89"/>
      <c r="I448" s="89"/>
      <c r="J448" s="89"/>
      <c r="K448" s="18"/>
      <c r="L448" s="18"/>
      <c r="M448" s="18"/>
      <c r="N448" s="18"/>
      <c r="O448" s="18"/>
      <c r="P448" s="138"/>
      <c r="Q448" s="138"/>
      <c r="R448" s="138"/>
      <c r="S448" s="138"/>
      <c r="T448" s="138"/>
      <c r="U448" s="138"/>
      <c r="V448" s="138"/>
      <c r="W448" s="138"/>
      <c r="X448" s="18"/>
      <c r="Y448" s="18"/>
      <c r="Z448" s="18"/>
      <c r="AA448" s="367">
        <v>1</v>
      </c>
      <c r="AB448" s="366" t="str">
        <f t="array" ref="AB448">IF(AB404="-","-",COUNT(IF($P$5:$P$104=$H$5:$O$104,IF($H$5:$O$104=$AA448,IF($G$5:$G$104=AB$401,$H$5:$O$104,""),""),""))/COUNT(IF($P$5:$P$104=$AA448,IF($G$5:$G$104=AB$401,$H$5:$O$104,""),"")))</f>
        <v>-</v>
      </c>
      <c r="AC448" s="366" t="str">
        <f t="array" ref="AC448">IF(AC404="-","-",COUNT(IF($P$5:$P$104=$H$5:$O$104,IF($H$5:$O$104=$AA448,IF($G$5:$G$104=AC$401,$H$5:$O$104,""),""),""))/COUNT(IF($P$5:$P$104=$AA448,IF($G$5:$G$104=AC$401,$H$5:$O$104,""),"")))</f>
        <v>-</v>
      </c>
      <c r="AD448" s="366" t="str">
        <f t="array" ref="AD448">IF(AD404="-","-",COUNT(IF($P$5:$P$104=$H$5:$O$104,IF($H$5:$O$104=$AA448,IF($G$5:$G$104=AD$401,$H$5:$O$104,""),""),""))/COUNT(IF($P$5:$P$104=$AA448,IF($G$5:$G$104=AD$401,$H$5:$O$104,""),"")))</f>
        <v>-</v>
      </c>
      <c r="AE448" s="366" t="str">
        <f t="array" ref="AE448">IF(AE404="-","-",COUNT(IF($P$5:$P$104=$H$5:$O$104,IF($H$5:$O$104=$AA448,IF($G$5:$G$104=AE$401,$H$5:$O$104,""),""),""))/COUNT(IF($P$5:$P$104=$AA448,IF($G$5:$G$104=AE$401,$H$5:$O$104,""),"")))</f>
        <v>-</v>
      </c>
      <c r="AF448" s="366" t="str">
        <f t="array" ref="AF448">IF(AF404="-","-",COUNT(IF($P$5:$P$104=$H$5:$O$104,IF($H$5:$O$104=$AA448,IF($G$5:$G$104=AF$401,$H$5:$O$104,""),""),""))/COUNT(IF($P$5:$P$104=$AA448,IF($G$5:$G$104=AF$401,$H$5:$O$104,""),"")))</f>
        <v>-</v>
      </c>
      <c r="AG448" s="366" t="str">
        <f t="array" ref="AG448">IF(AG404="-","-",COUNT(IF($P$5:$P$104=$H$5:$O$104,IF($H$5:$O$104=$AA448,IF($G$5:$G$104=AG$401,$H$5:$O$104,""),""),""))/COUNT(IF($P$5:$P$104=$AA448,IF($G$5:$G$104=AG$401,$H$5:$O$104,""),"")))</f>
        <v>-</v>
      </c>
      <c r="AH448" s="366" t="str">
        <f t="array" ref="AH448">IF(AH404="-","-",COUNT(IF($P$5:$P$104=$H$5:$O$104,IF($H$5:$O$104=$AA448,IF($G$5:$G$104=AH$401,$H$5:$O$104,""),""),""))/COUNT(IF($P$5:$P$104=$AA448,IF($G$5:$G$104=AH$401,$H$5:$O$104,""),"")))</f>
        <v>-</v>
      </c>
      <c r="AI448" s="366" t="str">
        <f t="array" ref="AI448">IF(AI404="-","-",COUNT(IF($P$5:$P$104=$H$5:$O$104,IF($H$5:$O$104=$AA448,IF($G$5:$G$104=AI$401,$H$5:$O$104,""),""),""))/COUNT(IF($P$5:$P$104=$AA448,IF($G$5:$G$104=AI$401,$H$5:$O$104,""),"")))</f>
        <v>-</v>
      </c>
      <c r="AJ448" s="366" t="str">
        <f t="array" ref="AJ448">IF(AJ404="-","-",COUNT(IF($P$5:$P$104=$H$5:$O$104,IF($H$5:$O$104=$AA448,IF($G$5:$G$104=AJ$401,$H$5:$O$104,""),""),""))/COUNT(IF($P$5:$P$104=$AA448,IF($G$5:$G$104=AJ$401,$H$5:$O$104,""),"")))</f>
        <v>-</v>
      </c>
      <c r="AK448" s="366" t="str">
        <f t="array" ref="AK448">IF(AK404="-","-",COUNT(IF($P$5:$P$104=$H$5:$O$104,IF($H$5:$O$104=$AA448,IF($G$5:$G$104=AK$401,$H$5:$O$104,""),""),""))/COUNT(IF($P$5:$P$104=$AA448,IF($G$5:$G$104=AK$401,$H$5:$O$104,""),"")))</f>
        <v>-</v>
      </c>
      <c r="AL448" s="366" t="str">
        <f t="array" ref="AL448">IF(AL404="-","-",COUNT(IF($P$5:$P$104=$H$5:$O$104,IF($H$5:$O$104=$AA448,IF($G$5:$G$104=AL$401,$H$5:$O$104,""),""),""))/COUNT(IF($P$5:$P$104=$AA448,IF($G$5:$G$104=AL$401,$H$5:$O$104,""),"")))</f>
        <v>-</v>
      </c>
      <c r="AM448" s="366" t="str">
        <f t="array" ref="AM448">IF(AM404="-","-",COUNT(IF($P$5:$P$104=$H$5:$O$104,IF($H$5:$O$104=$AA448,IF($G$5:$G$104=AM$401,$H$5:$O$104,""),""),""))/COUNT(IF($P$5:$P$104=$AA448,IF($G$5:$G$104=AM$401,$H$5:$O$104,""),"")))</f>
        <v>-</v>
      </c>
      <c r="AN448" s="152" t="str">
        <f t="array" ref="AN448">IF(AN404=0,"-",COUNT(IF($P$5:$P$104=$H$5:$O$104,IF($H$5:$O$104=$AA448,$H$5:$O$104,""),""))/COUNT(IF($P$5:$P$104=$AA448,$H$5:$O$104,"")))</f>
        <v>-</v>
      </c>
      <c r="AO448" s="18"/>
      <c r="AP448" s="18"/>
      <c r="AQ448" s="18"/>
      <c r="AR448" s="18"/>
      <c r="AS448" s="18"/>
      <c r="AT448" s="18"/>
      <c r="AU448" s="18"/>
      <c r="AV448" s="18"/>
      <c r="AW448" s="18"/>
      <c r="AX448" s="18"/>
      <c r="AY448" s="18"/>
      <c r="AZ448" s="18"/>
      <c r="BA448" s="18"/>
      <c r="BD448" s="11"/>
      <c r="BE448" s="11"/>
      <c r="BF448" s="11"/>
      <c r="BG448" s="11"/>
      <c r="BH448" s="11"/>
      <c r="BI448" s="11"/>
      <c r="BJ448" s="11"/>
      <c r="BK448" s="11"/>
      <c r="BL448" s="11"/>
      <c r="BM448" s="11"/>
      <c r="BN448" s="11"/>
      <c r="BO448" s="11"/>
      <c r="BP448" s="11"/>
      <c r="BQ448" s="11"/>
      <c r="BR448" s="11"/>
      <c r="BS448" s="11"/>
    </row>
    <row r="449" spans="1:71">
      <c r="A449" s="18"/>
      <c r="B449" s="18"/>
      <c r="C449" s="18"/>
      <c r="E449" s="88"/>
      <c r="F449" s="88"/>
      <c r="G449" s="18"/>
      <c r="H449" s="89"/>
      <c r="I449" s="89"/>
      <c r="J449" s="89"/>
      <c r="K449" s="18"/>
      <c r="L449" s="18"/>
      <c r="M449" s="18"/>
      <c r="N449" s="18"/>
      <c r="O449" s="18"/>
      <c r="P449" s="138"/>
      <c r="Q449" s="138"/>
      <c r="R449" s="138"/>
      <c r="S449" s="138"/>
      <c r="T449" s="138"/>
      <c r="U449" s="138"/>
      <c r="V449" s="138"/>
      <c r="W449" s="138"/>
      <c r="X449" s="18"/>
      <c r="Y449" s="18"/>
      <c r="Z449" s="18"/>
      <c r="AA449" s="367">
        <v>2</v>
      </c>
      <c r="AB449" s="366" t="str">
        <f t="array" ref="AB449">IF(AB405="-","-",COUNT(IF($P$5:$P$104=$H$5:$O$104,IF($H$5:$O$104=$AA449,IF($G$5:$G$104=AB$401,$H$5:$O$104,""),""),""))/COUNT(IF($P$5:$P$104=$AA449,IF($G$5:$G$104=AB$401,$H$5:$O$104,""),"")))</f>
        <v>-</v>
      </c>
      <c r="AC449" s="366" t="str">
        <f t="array" ref="AC449">IF(AC405="-","-",COUNT(IF($P$5:$P$104=$H$5:$O$104,IF($H$5:$O$104=$AA449,IF($G$5:$G$104=AC$401,$H$5:$O$104,""),""),""))/COUNT(IF($P$5:$P$104=$AA449,IF($G$5:$G$104=AC$401,$H$5:$O$104,""),"")))</f>
        <v>-</v>
      </c>
      <c r="AD449" s="366" t="str">
        <f t="array" ref="AD449">IF(AD405="-","-",COUNT(IF($P$5:$P$104=$H$5:$O$104,IF($H$5:$O$104=$AA449,IF($G$5:$G$104=AD$401,$H$5:$O$104,""),""),""))/COUNT(IF($P$5:$P$104=$AA449,IF($G$5:$G$104=AD$401,$H$5:$O$104,""),"")))</f>
        <v>-</v>
      </c>
      <c r="AE449" s="366" t="str">
        <f t="array" ref="AE449">IF(AE405="-","-",COUNT(IF($P$5:$P$104=$H$5:$O$104,IF($H$5:$O$104=$AA449,IF($G$5:$G$104=AE$401,$H$5:$O$104,""),""),""))/COUNT(IF($P$5:$P$104=$AA449,IF($G$5:$G$104=AE$401,$H$5:$O$104,""),"")))</f>
        <v>-</v>
      </c>
      <c r="AF449" s="366" t="str">
        <f t="array" ref="AF449">IF(AF405="-","-",COUNT(IF($P$5:$P$104=$H$5:$O$104,IF($H$5:$O$104=$AA449,IF($G$5:$G$104=AF$401,$H$5:$O$104,""),""),""))/COUNT(IF($P$5:$P$104=$AA449,IF($G$5:$G$104=AF$401,$H$5:$O$104,""),"")))</f>
        <v>-</v>
      </c>
      <c r="AG449" s="366" t="str">
        <f t="array" ref="AG449">IF(AG405="-","-",COUNT(IF($P$5:$P$104=$H$5:$O$104,IF($H$5:$O$104=$AA449,IF($G$5:$G$104=AG$401,$H$5:$O$104,""),""),""))/COUNT(IF($P$5:$P$104=$AA449,IF($G$5:$G$104=AG$401,$H$5:$O$104,""),"")))</f>
        <v>-</v>
      </c>
      <c r="AH449" s="366" t="str">
        <f t="array" ref="AH449">IF(AH405="-","-",COUNT(IF($P$5:$P$104=$H$5:$O$104,IF($H$5:$O$104=$AA449,IF($G$5:$G$104=AH$401,$H$5:$O$104,""),""),""))/COUNT(IF($P$5:$P$104=$AA449,IF($G$5:$G$104=AH$401,$H$5:$O$104,""),"")))</f>
        <v>-</v>
      </c>
      <c r="AI449" s="366" t="str">
        <f t="array" ref="AI449">IF(AI405="-","-",COUNT(IF($P$5:$P$104=$H$5:$O$104,IF($H$5:$O$104=$AA449,IF($G$5:$G$104=AI$401,$H$5:$O$104,""),""),""))/COUNT(IF($P$5:$P$104=$AA449,IF($G$5:$G$104=AI$401,$H$5:$O$104,""),"")))</f>
        <v>-</v>
      </c>
      <c r="AJ449" s="366" t="str">
        <f t="array" ref="AJ449">IF(AJ405="-","-",COUNT(IF($P$5:$P$104=$H$5:$O$104,IF($H$5:$O$104=$AA449,IF($G$5:$G$104=AJ$401,$H$5:$O$104,""),""),""))/COUNT(IF($P$5:$P$104=$AA449,IF($G$5:$G$104=AJ$401,$H$5:$O$104,""),"")))</f>
        <v>-</v>
      </c>
      <c r="AK449" s="366" t="str">
        <f t="array" ref="AK449">IF(AK405="-","-",COUNT(IF($P$5:$P$104=$H$5:$O$104,IF($H$5:$O$104=$AA449,IF($G$5:$G$104=AK$401,$H$5:$O$104,""),""),""))/COUNT(IF($P$5:$P$104=$AA449,IF($G$5:$G$104=AK$401,$H$5:$O$104,""),"")))</f>
        <v>-</v>
      </c>
      <c r="AL449" s="366" t="str">
        <f t="array" ref="AL449">IF(AL405="-","-",COUNT(IF($P$5:$P$104=$H$5:$O$104,IF($H$5:$O$104=$AA449,IF($G$5:$G$104=AL$401,$H$5:$O$104,""),""),""))/COUNT(IF($P$5:$P$104=$AA449,IF($G$5:$G$104=AL$401,$H$5:$O$104,""),"")))</f>
        <v>-</v>
      </c>
      <c r="AM449" s="366" t="str">
        <f t="array" ref="AM449">IF(AM405="-","-",COUNT(IF($P$5:$P$104=$H$5:$O$104,IF($H$5:$O$104=$AA449,IF($G$5:$G$104=AM$401,$H$5:$O$104,""),""),""))/COUNT(IF($P$5:$P$104=$AA449,IF($G$5:$G$104=AM$401,$H$5:$O$104,""),"")))</f>
        <v>-</v>
      </c>
      <c r="AN449" s="152" t="str">
        <f t="array" ref="AN449">IF(AN405=0,"-",COUNT(IF($P$5:$P$104=$H$5:$O$104,IF($H$5:$O$104=$AA449,$H$5:$O$104,""),""))/COUNT(IF($P$5:$P$104=$AA449,$H$5:$O$104,"")))</f>
        <v>-</v>
      </c>
      <c r="AO449" s="18"/>
      <c r="AP449" s="18"/>
      <c r="AQ449" s="18"/>
      <c r="AR449" s="18"/>
      <c r="AS449" s="18"/>
      <c r="AT449" s="18"/>
      <c r="AU449" s="18"/>
      <c r="AV449" s="18"/>
      <c r="AW449" s="18"/>
      <c r="AX449" s="18"/>
      <c r="AY449" s="18"/>
      <c r="AZ449" s="18"/>
      <c r="BA449" s="18"/>
      <c r="BD449" s="11"/>
      <c r="BE449" s="11"/>
      <c r="BF449" s="11"/>
      <c r="BG449" s="11"/>
      <c r="BH449" s="11"/>
      <c r="BI449" s="11"/>
      <c r="BJ449" s="11"/>
      <c r="BK449" s="11"/>
      <c r="BL449" s="11"/>
      <c r="BM449" s="11"/>
      <c r="BN449" s="11"/>
      <c r="BO449" s="11"/>
      <c r="BP449" s="11"/>
      <c r="BQ449" s="11"/>
      <c r="BR449" s="11"/>
      <c r="BS449" s="11"/>
    </row>
    <row r="450" spans="1:71">
      <c r="A450" s="18"/>
      <c r="B450" s="18"/>
      <c r="C450" s="18"/>
      <c r="E450" s="88"/>
      <c r="F450" s="88"/>
      <c r="G450" s="18"/>
      <c r="H450" s="89"/>
      <c r="I450" s="89"/>
      <c r="J450" s="89"/>
      <c r="K450" s="18"/>
      <c r="L450" s="18"/>
      <c r="M450" s="18"/>
      <c r="N450" s="18"/>
      <c r="O450" s="18"/>
      <c r="P450" s="138"/>
      <c r="Q450" s="138"/>
      <c r="R450" s="138"/>
      <c r="S450" s="138"/>
      <c r="T450" s="138"/>
      <c r="U450" s="138"/>
      <c r="V450" s="138"/>
      <c r="W450" s="138"/>
      <c r="X450" s="18"/>
      <c r="Y450" s="18"/>
      <c r="Z450" s="18"/>
      <c r="AA450" s="367">
        <v>3</v>
      </c>
      <c r="AB450" s="366" t="str">
        <f t="array" ref="AB450">IF(AB406="-","-",COUNT(IF($P$5:$P$104=$H$5:$O$104,IF($H$5:$O$104=$AA450,IF($G$5:$G$104=AB$401,$H$5:$O$104,""),""),""))/COUNT(IF($P$5:$P$104=$AA450,IF($G$5:$G$104=AB$401,$H$5:$O$104,""),"")))</f>
        <v>-</v>
      </c>
      <c r="AC450" s="366" t="str">
        <f t="array" ref="AC450">IF(AC406="-","-",COUNT(IF($P$5:$P$104=$H$5:$O$104,IF($H$5:$O$104=$AA450,IF($G$5:$G$104=AC$401,$H$5:$O$104,""),""),""))/COUNT(IF($P$5:$P$104=$AA450,IF($G$5:$G$104=AC$401,$H$5:$O$104,""),"")))</f>
        <v>-</v>
      </c>
      <c r="AD450" s="366" t="str">
        <f t="array" ref="AD450">IF(AD406="-","-",COUNT(IF($P$5:$P$104=$H$5:$O$104,IF($H$5:$O$104=$AA450,IF($G$5:$G$104=AD$401,$H$5:$O$104,""),""),""))/COUNT(IF($P$5:$P$104=$AA450,IF($G$5:$G$104=AD$401,$H$5:$O$104,""),"")))</f>
        <v>-</v>
      </c>
      <c r="AE450" s="366" t="str">
        <f t="array" ref="AE450">IF(AE406="-","-",COUNT(IF($P$5:$P$104=$H$5:$O$104,IF($H$5:$O$104=$AA450,IF($G$5:$G$104=AE$401,$H$5:$O$104,""),""),""))/COUNT(IF($P$5:$P$104=$AA450,IF($G$5:$G$104=AE$401,$H$5:$O$104,""),"")))</f>
        <v>-</v>
      </c>
      <c r="AF450" s="366" t="str">
        <f t="array" ref="AF450">IF(AF406="-","-",COUNT(IF($P$5:$P$104=$H$5:$O$104,IF($H$5:$O$104=$AA450,IF($G$5:$G$104=AF$401,$H$5:$O$104,""),""),""))/COUNT(IF($P$5:$P$104=$AA450,IF($G$5:$G$104=AF$401,$H$5:$O$104,""),"")))</f>
        <v>-</v>
      </c>
      <c r="AG450" s="366" t="str">
        <f t="array" ref="AG450">IF(AG406="-","-",COUNT(IF($P$5:$P$104=$H$5:$O$104,IF($H$5:$O$104=$AA450,IF($G$5:$G$104=AG$401,$H$5:$O$104,""),""),""))/COUNT(IF($P$5:$P$104=$AA450,IF($G$5:$G$104=AG$401,$H$5:$O$104,""),"")))</f>
        <v>-</v>
      </c>
      <c r="AH450" s="366" t="str">
        <f t="array" ref="AH450">IF(AH406="-","-",COUNT(IF($P$5:$P$104=$H$5:$O$104,IF($H$5:$O$104=$AA450,IF($G$5:$G$104=AH$401,$H$5:$O$104,""),""),""))/COUNT(IF($P$5:$P$104=$AA450,IF($G$5:$G$104=AH$401,$H$5:$O$104,""),"")))</f>
        <v>-</v>
      </c>
      <c r="AI450" s="366" t="str">
        <f t="array" ref="AI450">IF(AI406="-","-",COUNT(IF($P$5:$P$104=$H$5:$O$104,IF($H$5:$O$104=$AA450,IF($G$5:$G$104=AI$401,$H$5:$O$104,""),""),""))/COUNT(IF($P$5:$P$104=$AA450,IF($G$5:$G$104=AI$401,$H$5:$O$104,""),"")))</f>
        <v>-</v>
      </c>
      <c r="AJ450" s="366" t="str">
        <f t="array" ref="AJ450">IF(AJ406="-","-",COUNT(IF($P$5:$P$104=$H$5:$O$104,IF($H$5:$O$104=$AA450,IF($G$5:$G$104=AJ$401,$H$5:$O$104,""),""),""))/COUNT(IF($P$5:$P$104=$AA450,IF($G$5:$G$104=AJ$401,$H$5:$O$104,""),"")))</f>
        <v>-</v>
      </c>
      <c r="AK450" s="366">
        <f t="array" ref="AK450">IF(AK406="-","-",COUNT(IF($P$5:$P$104=$H$5:$O$104,IF($H$5:$O$104=$AA450,IF($G$5:$G$104=AK$401,$H$5:$O$104,""),""),""))/COUNT(IF($P$5:$P$104=$AA450,IF($G$5:$G$104=AK$401,$H$5:$O$104,""),"")))</f>
        <v>0.91666666666666663</v>
      </c>
      <c r="AL450" s="366" t="str">
        <f t="array" ref="AL450">IF(AL406="-","-",COUNT(IF($P$5:$P$104=$H$5:$O$104,IF($H$5:$O$104=$AA450,IF($G$5:$G$104=AL$401,$H$5:$O$104,""),""),""))/COUNT(IF($P$5:$P$104=$AA450,IF($G$5:$G$104=AL$401,$H$5:$O$104,""),"")))</f>
        <v>-</v>
      </c>
      <c r="AM450" s="366" t="str">
        <f t="array" ref="AM450">IF(AM406="-","-",COUNT(IF($P$5:$P$104=$H$5:$O$104,IF($H$5:$O$104=$AA450,IF($G$5:$G$104=AM$401,$H$5:$O$104,""),""),""))/COUNT(IF($P$5:$P$104=$AA450,IF($G$5:$G$104=AM$401,$H$5:$O$104,""),"")))</f>
        <v>-</v>
      </c>
      <c r="AN450" s="152">
        <f t="array" ref="AN450">IF(AN406=0,"-",COUNT(IF($P$5:$P$104=$H$5:$O$104,IF($H$5:$O$104=$AA450,$H$5:$O$104,""),""))/COUNT(IF($P$5:$P$104=$AA450,$H$5:$O$104,"")))</f>
        <v>0.91666666666666663</v>
      </c>
      <c r="AO450" s="18"/>
      <c r="AP450" s="18"/>
      <c r="AQ450" s="18"/>
      <c r="AR450" s="18"/>
      <c r="AS450" s="18"/>
      <c r="AT450" s="18"/>
      <c r="AU450" s="18"/>
      <c r="AV450" s="18"/>
      <c r="AW450" s="18"/>
      <c r="AX450" s="18"/>
      <c r="AY450" s="18"/>
      <c r="AZ450" s="18"/>
      <c r="BA450" s="18"/>
      <c r="BD450" s="11"/>
      <c r="BE450" s="11"/>
      <c r="BF450" s="11"/>
      <c r="BG450" s="11"/>
      <c r="BH450" s="11"/>
      <c r="BI450" s="11"/>
      <c r="BJ450" s="11"/>
      <c r="BK450" s="11"/>
      <c r="BL450" s="11"/>
      <c r="BM450" s="11"/>
      <c r="BN450" s="11"/>
      <c r="BO450" s="11"/>
      <c r="BP450" s="11"/>
      <c r="BQ450" s="11"/>
      <c r="BR450" s="11"/>
      <c r="BS450" s="11"/>
    </row>
    <row r="451" spans="1:71">
      <c r="A451" s="18"/>
      <c r="B451" s="18"/>
      <c r="C451" s="18"/>
      <c r="E451" s="88"/>
      <c r="F451" s="88"/>
      <c r="G451" s="18"/>
      <c r="H451" s="89"/>
      <c r="I451" s="89"/>
      <c r="J451" s="89"/>
      <c r="K451" s="18"/>
      <c r="L451" s="18"/>
      <c r="M451" s="18"/>
      <c r="N451" s="18"/>
      <c r="O451" s="18"/>
      <c r="P451" s="138"/>
      <c r="Q451" s="138"/>
      <c r="R451" s="138"/>
      <c r="S451" s="138"/>
      <c r="T451" s="138"/>
      <c r="U451" s="138"/>
      <c r="V451" s="138"/>
      <c r="W451" s="138"/>
      <c r="X451" s="18"/>
      <c r="Y451" s="18"/>
      <c r="Z451" s="18"/>
      <c r="AA451" s="367">
        <v>4</v>
      </c>
      <c r="AB451" s="366" t="str">
        <f t="array" ref="AB451">IF(AB407="-","-",COUNT(IF($P$5:$P$104=$H$5:$O$104,IF($H$5:$O$104=$AA451,IF($G$5:$G$104=AB$401,$H$5:$O$104,""),""),""))/COUNT(IF($P$5:$P$104=$AA451,IF($G$5:$G$104=AB$401,$H$5:$O$104,""),"")))</f>
        <v>-</v>
      </c>
      <c r="AC451" s="366">
        <f t="array" ref="AC451">IF(AC407="-","-",COUNT(IF($P$5:$P$104=$H$5:$O$104,IF($H$5:$O$104=$AA451,IF($G$5:$G$104=AC$401,$H$5:$O$104,""),""),""))/COUNT(IF($P$5:$P$104=$AA451,IF($G$5:$G$104=AC$401,$H$5:$O$104,""),"")))</f>
        <v>0.9375</v>
      </c>
      <c r="AD451" s="366" t="str">
        <f t="array" ref="AD451">IF(AD407="-","-",COUNT(IF($P$5:$P$104=$H$5:$O$104,IF($H$5:$O$104=$AA451,IF($G$5:$G$104=AD$401,$H$5:$O$104,""),""),""))/COUNT(IF($P$5:$P$104=$AA451,IF($G$5:$G$104=AD$401,$H$5:$O$104,""),"")))</f>
        <v>-</v>
      </c>
      <c r="AE451" s="366" t="str">
        <f t="array" ref="AE451">IF(AE407="-","-",COUNT(IF($P$5:$P$104=$H$5:$O$104,IF($H$5:$O$104=$AA451,IF($G$5:$G$104=AE$401,$H$5:$O$104,""),""),""))/COUNT(IF($P$5:$P$104=$AA451,IF($G$5:$G$104=AE$401,$H$5:$O$104,""),"")))</f>
        <v>-</v>
      </c>
      <c r="AF451" s="366" t="str">
        <f t="array" ref="AF451">IF(AF407="-","-",COUNT(IF($P$5:$P$104=$H$5:$O$104,IF($H$5:$O$104=$AA451,IF($G$5:$G$104=AF$401,$H$5:$O$104,""),""),""))/COUNT(IF($P$5:$P$104=$AA451,IF($G$5:$G$104=AF$401,$H$5:$O$104,""),"")))</f>
        <v>-</v>
      </c>
      <c r="AG451" s="366" t="str">
        <f t="array" ref="AG451">IF(AG407="-","-",COUNT(IF($P$5:$P$104=$H$5:$O$104,IF($H$5:$O$104=$AA451,IF($G$5:$G$104=AG$401,$H$5:$O$104,""),""),""))/COUNT(IF($P$5:$P$104=$AA451,IF($G$5:$G$104=AG$401,$H$5:$O$104,""),"")))</f>
        <v>-</v>
      </c>
      <c r="AH451" s="366" t="str">
        <f t="array" ref="AH451">IF(AH407="-","-",COUNT(IF($P$5:$P$104=$H$5:$O$104,IF($H$5:$O$104=$AA451,IF($G$5:$G$104=AH$401,$H$5:$O$104,""),""),""))/COUNT(IF($P$5:$P$104=$AA451,IF($G$5:$G$104=AH$401,$H$5:$O$104,""),"")))</f>
        <v>-</v>
      </c>
      <c r="AI451" s="366">
        <f t="array" ref="AI451">IF(AI407="-","-",COUNT(IF($P$5:$P$104=$H$5:$O$104,IF($H$5:$O$104=$AA451,IF($G$5:$G$104=AI$401,$H$5:$O$104,""),""),""))/COUNT(IF($P$5:$P$104=$AA451,IF($G$5:$G$104=AI$401,$H$5:$O$104,""),"")))</f>
        <v>1</v>
      </c>
      <c r="AJ451" s="366">
        <f t="array" ref="AJ451">IF(AJ407="-","-",COUNT(IF($P$5:$P$104=$H$5:$O$104,IF($H$5:$O$104=$AA451,IF($G$5:$G$104=AJ$401,$H$5:$O$104,""),""),""))/COUNT(IF($P$5:$P$104=$AA451,IF($G$5:$G$104=AJ$401,$H$5:$O$104,""),"")))</f>
        <v>1</v>
      </c>
      <c r="AK451" s="366">
        <f t="array" ref="AK451">IF(AK407="-","-",COUNT(IF($P$5:$P$104=$H$5:$O$104,IF($H$5:$O$104=$AA451,IF($G$5:$G$104=AK$401,$H$5:$O$104,""),""),""))/COUNT(IF($P$5:$P$104=$AA451,IF($G$5:$G$104=AK$401,$H$5:$O$104,""),"")))</f>
        <v>0.875</v>
      </c>
      <c r="AL451" s="366" t="str">
        <f t="array" ref="AL451">IF(AL407="-","-",COUNT(IF($P$5:$P$104=$H$5:$O$104,IF($H$5:$O$104=$AA451,IF($G$5:$G$104=AL$401,$H$5:$O$104,""),""),""))/COUNT(IF($P$5:$P$104=$AA451,IF($G$5:$G$104=AL$401,$H$5:$O$104,""),"")))</f>
        <v>-</v>
      </c>
      <c r="AM451" s="366" t="str">
        <f t="array" ref="AM451">IF(AM407="-","-",COUNT(IF($P$5:$P$104=$H$5:$O$104,IF($H$5:$O$104=$AA451,IF($G$5:$G$104=AM$401,$H$5:$O$104,""),""),""))/COUNT(IF($P$5:$P$104=$AA451,IF($G$5:$G$104=AM$401,$H$5:$O$104,""),"")))</f>
        <v>-</v>
      </c>
      <c r="AN451" s="152">
        <f t="array" ref="AN451">IF(AN407=0,"-",COUNT(IF($P$5:$P$104=$H$5:$O$104,IF($H$5:$O$104=$AA451,$H$5:$O$104,""),""))/COUNT(IF($P$5:$P$104=$AA451,$H$5:$O$104,"")))</f>
        <v>0.96875</v>
      </c>
      <c r="AO451" s="18"/>
      <c r="AP451" s="18"/>
      <c r="AQ451" s="18"/>
      <c r="AR451" s="18"/>
      <c r="AS451" s="18"/>
      <c r="AT451" s="18"/>
      <c r="AU451" s="18"/>
      <c r="AV451" s="18"/>
      <c r="AW451" s="18"/>
      <c r="AX451" s="18"/>
      <c r="AY451" s="18"/>
      <c r="AZ451" s="18"/>
      <c r="BA451" s="18"/>
      <c r="BD451" s="11"/>
      <c r="BE451" s="11"/>
      <c r="BF451" s="11"/>
      <c r="BG451" s="11"/>
      <c r="BH451" s="11"/>
      <c r="BI451" s="11"/>
      <c r="BJ451" s="11"/>
      <c r="BK451" s="11"/>
      <c r="BL451" s="11"/>
      <c r="BM451" s="11"/>
      <c r="BN451" s="11"/>
      <c r="BO451" s="11"/>
      <c r="BP451" s="11"/>
      <c r="BQ451" s="11"/>
      <c r="BR451" s="11"/>
      <c r="BS451" s="11"/>
    </row>
    <row r="452" spans="1:71">
      <c r="A452" s="18"/>
      <c r="B452" s="18"/>
      <c r="C452" s="18"/>
      <c r="E452" s="88"/>
      <c r="F452" s="88"/>
      <c r="G452" s="18"/>
      <c r="H452" s="89"/>
      <c r="I452" s="89"/>
      <c r="J452" s="89"/>
      <c r="K452" s="18"/>
      <c r="L452" s="18"/>
      <c r="M452" s="18"/>
      <c r="N452" s="18"/>
      <c r="O452" s="18"/>
      <c r="P452" s="138"/>
      <c r="Q452" s="138"/>
      <c r="R452" s="138"/>
      <c r="S452" s="138"/>
      <c r="T452" s="138"/>
      <c r="U452" s="138"/>
      <c r="V452" s="138"/>
      <c r="W452" s="138"/>
      <c r="X452" s="18"/>
      <c r="Y452" s="18"/>
      <c r="Z452" s="18"/>
      <c r="AA452" s="367">
        <v>5</v>
      </c>
      <c r="AB452" s="366" t="str">
        <f t="array" ref="AB452">IF(AB408="-","-",COUNT(IF($P$5:$P$104=$H$5:$O$104,IF($H$5:$O$104=$AA452,IF($G$5:$G$104=AB$401,$H$5:$O$104,""),""),""))/COUNT(IF($P$5:$P$104=$AA452,IF($G$5:$G$104=AB$401,$H$5:$O$104,""),"")))</f>
        <v>-</v>
      </c>
      <c r="AC452" s="366">
        <f t="array" ref="AC452">IF(AC408="-","-",COUNT(IF($P$5:$P$104=$H$5:$O$104,IF($H$5:$O$104=$AA452,IF($G$5:$G$104=AC$401,$H$5:$O$104,""),""),""))/COUNT(IF($P$5:$P$104=$AA452,IF($G$5:$G$104=AC$401,$H$5:$O$104,""),"")))</f>
        <v>0.875</v>
      </c>
      <c r="AD452" s="366" t="str">
        <f t="array" ref="AD452">IF(AD408="-","-",COUNT(IF($P$5:$P$104=$H$5:$O$104,IF($H$5:$O$104=$AA452,IF($G$5:$G$104=AD$401,$H$5:$O$104,""),""),""))/COUNT(IF($P$5:$P$104=$AA452,IF($G$5:$G$104=AD$401,$H$5:$O$104,""),"")))</f>
        <v>-</v>
      </c>
      <c r="AE452" s="366">
        <f t="array" ref="AE452">IF(AE408="-","-",COUNT(IF($P$5:$P$104=$H$5:$O$104,IF($H$5:$O$104=$AA452,IF($G$5:$G$104=AE$401,$H$5:$O$104,""),""),""))/COUNT(IF($P$5:$P$104=$AA452,IF($G$5:$G$104=AE$401,$H$5:$O$104,""),"")))</f>
        <v>1</v>
      </c>
      <c r="AF452" s="366" t="str">
        <f t="array" ref="AF452">IF(AF408="-","-",COUNT(IF($P$5:$P$104=$H$5:$O$104,IF($H$5:$O$104=$AA452,IF($G$5:$G$104=AF$401,$H$5:$O$104,""),""),""))/COUNT(IF($P$5:$P$104=$AA452,IF($G$5:$G$104=AF$401,$H$5:$O$104,""),"")))</f>
        <v>-</v>
      </c>
      <c r="AG452" s="366" t="str">
        <f t="array" ref="AG452">IF(AG408="-","-",COUNT(IF($P$5:$P$104=$H$5:$O$104,IF($H$5:$O$104=$AA452,IF($G$5:$G$104=AG$401,$H$5:$O$104,""),""),""))/COUNT(IF($P$5:$P$104=$AA452,IF($G$5:$G$104=AG$401,$H$5:$O$104,""),"")))</f>
        <v>-</v>
      </c>
      <c r="AH452" s="366" t="str">
        <f t="array" ref="AH452">IF(AH408="-","-",COUNT(IF($P$5:$P$104=$H$5:$O$104,IF($H$5:$O$104=$AA452,IF($G$5:$G$104=AH$401,$H$5:$O$104,""),""),""))/COUNT(IF($P$5:$P$104=$AA452,IF($G$5:$G$104=AH$401,$H$5:$O$104,""),"")))</f>
        <v>-</v>
      </c>
      <c r="AI452" s="366">
        <f t="array" ref="AI452">IF(AI408="-","-",COUNT(IF($P$5:$P$104=$H$5:$O$104,IF($H$5:$O$104=$AA452,IF($G$5:$G$104=AI$401,$H$5:$O$104,""),""),""))/COUNT(IF($P$5:$P$104=$AA452,IF($G$5:$G$104=AI$401,$H$5:$O$104,""),"")))</f>
        <v>0.75</v>
      </c>
      <c r="AJ452" s="366">
        <f t="array" ref="AJ452">IF(AJ408="-","-",COUNT(IF($P$5:$P$104=$H$5:$O$104,IF($H$5:$O$104=$AA452,IF($G$5:$G$104=AJ$401,$H$5:$O$104,""),""),""))/COUNT(IF($P$5:$P$104=$AA452,IF($G$5:$G$104=AJ$401,$H$5:$O$104,""),"")))</f>
        <v>1</v>
      </c>
      <c r="AK452" s="366" t="str">
        <f t="array" ref="AK452">IF(AK408="-","-",COUNT(IF($P$5:$P$104=$H$5:$O$104,IF($H$5:$O$104=$AA452,IF($G$5:$G$104=AK$401,$H$5:$O$104,""),""),""))/COUNT(IF($P$5:$P$104=$AA452,IF($G$5:$G$104=AK$401,$H$5:$O$104,""),"")))</f>
        <v>-</v>
      </c>
      <c r="AL452" s="366" t="str">
        <f t="array" ref="AL452">IF(AL408="-","-",COUNT(IF($P$5:$P$104=$H$5:$O$104,IF($H$5:$O$104=$AA452,IF($G$5:$G$104=AL$401,$H$5:$O$104,""),""),""))/COUNT(IF($P$5:$P$104=$AA452,IF($G$5:$G$104=AL$401,$H$5:$O$104,""),"")))</f>
        <v>-</v>
      </c>
      <c r="AM452" s="366">
        <f t="array" ref="AM452">IF(AM408="-","-",COUNT(IF($P$5:$P$104=$H$5:$O$104,IF($H$5:$O$104=$AA452,IF($G$5:$G$104=AM$401,$H$5:$O$104,""),""),""))/COUNT(IF($P$5:$P$104=$AA452,IF($G$5:$G$104=AM$401,$H$5:$O$104,""),"")))</f>
        <v>0.875</v>
      </c>
      <c r="AN452" s="152">
        <f t="array" ref="AN452">IF(AN408=0,"-",COUNT(IF($P$5:$P$104=$H$5:$O$104,IF($H$5:$O$104=$AA452,$H$5:$O$104,""),""))/COUNT(IF($P$5:$P$104=$AA452,$H$5:$O$104,"")))</f>
        <v>0.91666666666666663</v>
      </c>
      <c r="AO452" s="18"/>
      <c r="AP452" s="18"/>
      <c r="AQ452" s="18"/>
      <c r="AR452" s="18"/>
      <c r="AS452" s="18"/>
      <c r="AT452" s="18"/>
      <c r="AU452" s="18"/>
      <c r="AV452" s="18"/>
      <c r="AW452" s="18"/>
      <c r="AX452" s="18"/>
      <c r="AY452" s="18"/>
      <c r="AZ452" s="18"/>
      <c r="BA452" s="18"/>
      <c r="BD452" s="11"/>
      <c r="BE452" s="11"/>
      <c r="BF452" s="11"/>
      <c r="BG452" s="11"/>
      <c r="BH452" s="11"/>
      <c r="BI452" s="11"/>
      <c r="BJ452" s="11"/>
      <c r="BK452" s="11"/>
      <c r="BL452" s="11"/>
      <c r="BM452" s="11"/>
      <c r="BN452" s="11"/>
      <c r="BO452" s="11"/>
      <c r="BP452" s="11"/>
      <c r="BQ452" s="11"/>
      <c r="BR452" s="11"/>
      <c r="BS452" s="11"/>
    </row>
    <row r="453" spans="1:71">
      <c r="A453" s="18"/>
      <c r="B453" s="18"/>
      <c r="C453" s="18"/>
      <c r="E453" s="88"/>
      <c r="F453" s="88"/>
      <c r="G453" s="18"/>
      <c r="H453" s="89"/>
      <c r="I453" s="89"/>
      <c r="J453" s="89"/>
      <c r="K453" s="18"/>
      <c r="L453" s="18"/>
      <c r="M453" s="18"/>
      <c r="N453" s="18"/>
      <c r="O453" s="18"/>
      <c r="P453" s="138"/>
      <c r="Q453" s="138"/>
      <c r="R453" s="138"/>
      <c r="S453" s="138"/>
      <c r="T453" s="138"/>
      <c r="U453" s="138"/>
      <c r="V453" s="138"/>
      <c r="W453" s="138"/>
      <c r="X453" s="18"/>
      <c r="Y453" s="18"/>
      <c r="Z453" s="18"/>
      <c r="AA453" s="367">
        <v>6</v>
      </c>
      <c r="AB453" s="366" t="str">
        <f t="array" ref="AB453">IF(AB409="-","-",COUNT(IF($P$5:$P$104=$H$5:$O$104,IF($H$5:$O$104=$AA453,IF($G$5:$G$104=AB$401,$H$5:$O$104,""),""),""))/COUNT(IF($P$5:$P$104=$AA453,IF($G$5:$G$104=AB$401,$H$5:$O$104,""),"")))</f>
        <v>-</v>
      </c>
      <c r="AC453" s="366">
        <f t="array" ref="AC453">IF(AC409="-","-",COUNT(IF($P$5:$P$104=$H$5:$O$104,IF($H$5:$O$104=$AA453,IF($G$5:$G$104=AC$401,$H$5:$O$104,""),""),""))/COUNT(IF($P$5:$P$104=$AA453,IF($G$5:$G$104=AC$401,$H$5:$O$104,""),"")))</f>
        <v>1</v>
      </c>
      <c r="AD453" s="366" t="str">
        <f t="array" ref="AD453">IF(AD409="-","-",COUNT(IF($P$5:$P$104=$H$5:$O$104,IF($H$5:$O$104=$AA453,IF($G$5:$G$104=AD$401,$H$5:$O$104,""),""),""))/COUNT(IF($P$5:$P$104=$AA453,IF($G$5:$G$104=AD$401,$H$5:$O$104,""),"")))</f>
        <v>-</v>
      </c>
      <c r="AE453" s="366">
        <f t="array" ref="AE453">IF(AE409="-","-",COUNT(IF($P$5:$P$104=$H$5:$O$104,IF($H$5:$O$104=$AA453,IF($G$5:$G$104=AE$401,$H$5:$O$104,""),""),""))/COUNT(IF($P$5:$P$104=$AA453,IF($G$5:$G$104=AE$401,$H$5:$O$104,""),"")))</f>
        <v>1</v>
      </c>
      <c r="AF453" s="366" t="str">
        <f t="array" ref="AF453">IF(AF409="-","-",COUNT(IF($P$5:$P$104=$H$5:$O$104,IF($H$5:$O$104=$AA453,IF($G$5:$G$104=AF$401,$H$5:$O$104,""),""),""))/COUNT(IF($P$5:$P$104=$AA453,IF($G$5:$G$104=AF$401,$H$5:$O$104,""),"")))</f>
        <v>-</v>
      </c>
      <c r="AG453" s="366" t="str">
        <f t="array" ref="AG453">IF(AG409="-","-",COUNT(IF($P$5:$P$104=$H$5:$O$104,IF($H$5:$O$104=$AA453,IF($G$5:$G$104=AG$401,$H$5:$O$104,""),""),""))/COUNT(IF($P$5:$P$104=$AA453,IF($G$5:$G$104=AG$401,$H$5:$O$104,""),"")))</f>
        <v>-</v>
      </c>
      <c r="AH453" s="366">
        <f t="array" ref="AH453">IF(AH409="-","-",COUNT(IF($P$5:$P$104=$H$5:$O$104,IF($H$5:$O$104=$AA453,IF($G$5:$G$104=AH$401,$H$5:$O$104,""),""),""))/COUNT(IF($P$5:$P$104=$AA453,IF($G$5:$G$104=AH$401,$H$5:$O$104,""),"")))</f>
        <v>0.875</v>
      </c>
      <c r="AI453" s="366">
        <f t="array" ref="AI453">IF(AI409="-","-",COUNT(IF($P$5:$P$104=$H$5:$O$104,IF($H$5:$O$104=$AA453,IF($G$5:$G$104=AI$401,$H$5:$O$104,""),""),""))/COUNT(IF($P$5:$P$104=$AA453,IF($G$5:$G$104=AI$401,$H$5:$O$104,""),"")))</f>
        <v>0.91666666666666663</v>
      </c>
      <c r="AJ453" s="366">
        <f t="array" ref="AJ453">IF(AJ409="-","-",COUNT(IF($P$5:$P$104=$H$5:$O$104,IF($H$5:$O$104=$AA453,IF($G$5:$G$104=AJ$401,$H$5:$O$104,""),""),""))/COUNT(IF($P$5:$P$104=$AA453,IF($G$5:$G$104=AJ$401,$H$5:$O$104,""),"")))</f>
        <v>0.9375</v>
      </c>
      <c r="AK453" s="366">
        <f t="array" ref="AK453">IF(AK409="-","-",COUNT(IF($P$5:$P$104=$H$5:$O$104,IF($H$5:$O$104=$AA453,IF($G$5:$G$104=AK$401,$H$5:$O$104,""),""),""))/COUNT(IF($P$5:$P$104=$AA453,IF($G$5:$G$104=AK$401,$H$5:$O$104,""),"")))</f>
        <v>0.875</v>
      </c>
      <c r="AL453" s="366" t="str">
        <f t="array" ref="AL453">IF(AL409="-","-",COUNT(IF($P$5:$P$104=$H$5:$O$104,IF($H$5:$O$104=$AA453,IF($G$5:$G$104=AL$401,$H$5:$O$104,""),""),""))/COUNT(IF($P$5:$P$104=$AA453,IF($G$5:$G$104=AL$401,$H$5:$O$104,""),"")))</f>
        <v>-</v>
      </c>
      <c r="AM453" s="366">
        <f t="array" ref="AM453">IF(AM409="-","-",COUNT(IF($P$5:$P$104=$H$5:$O$104,IF($H$5:$O$104=$AA453,IF($G$5:$G$104=AM$401,$H$5:$O$104,""),""),""))/COUNT(IF($P$5:$P$104=$AA453,IF($G$5:$G$104=AM$401,$H$5:$O$104,""),"")))</f>
        <v>1</v>
      </c>
      <c r="AN453" s="152">
        <f t="array" ref="AN453">IF(AN409=0,"-",COUNT(IF($P$5:$P$104=$H$5:$O$104,IF($H$5:$O$104=$AA453,$H$5:$O$104,""),""))/COUNT(IF($P$5:$P$104=$AA453,$H$5:$O$104,"")))</f>
        <v>0.94270833333333337</v>
      </c>
      <c r="AO453" s="18"/>
      <c r="AP453" s="18"/>
      <c r="AQ453" s="18"/>
      <c r="AR453" s="18"/>
      <c r="AS453" s="18"/>
      <c r="AT453" s="18"/>
      <c r="AU453" s="18"/>
      <c r="AV453" s="18"/>
      <c r="AW453" s="18"/>
      <c r="AX453" s="18"/>
      <c r="AY453" s="18"/>
      <c r="AZ453" s="18"/>
      <c r="BA453" s="18"/>
      <c r="BD453" s="11"/>
      <c r="BE453" s="11"/>
      <c r="BF453" s="11"/>
      <c r="BG453" s="11"/>
      <c r="BH453" s="11"/>
      <c r="BI453" s="11"/>
      <c r="BJ453" s="11"/>
      <c r="BK453" s="11"/>
      <c r="BL453" s="11"/>
      <c r="BM453" s="11"/>
      <c r="BN453" s="11"/>
      <c r="BO453" s="11"/>
      <c r="BP453" s="11"/>
      <c r="BQ453" s="11"/>
      <c r="BR453" s="11"/>
      <c r="BS453" s="11"/>
    </row>
    <row r="454" spans="1:71">
      <c r="A454" s="18"/>
      <c r="B454" s="18"/>
      <c r="C454" s="18"/>
      <c r="E454" s="88"/>
      <c r="F454" s="88"/>
      <c r="G454" s="18"/>
      <c r="H454" s="89"/>
      <c r="I454" s="89"/>
      <c r="J454" s="89"/>
      <c r="K454" s="18"/>
      <c r="L454" s="18"/>
      <c r="M454" s="18"/>
      <c r="N454" s="18"/>
      <c r="O454" s="18"/>
      <c r="P454" s="138"/>
      <c r="Q454" s="138"/>
      <c r="R454" s="138"/>
      <c r="S454" s="138"/>
      <c r="T454" s="138"/>
      <c r="U454" s="138"/>
      <c r="V454" s="138"/>
      <c r="W454" s="138"/>
      <c r="X454" s="18"/>
      <c r="Y454" s="18"/>
      <c r="Z454" s="18"/>
      <c r="AA454" s="367">
        <v>7</v>
      </c>
      <c r="AB454" s="366" t="str">
        <f t="array" ref="AB454">IF(AB410="-","-",COUNT(IF($P$5:$P$104=$H$5:$O$104,IF($H$5:$O$104=$AA454,IF($G$5:$G$104=AB$401,$H$5:$O$104,""),""),""))/COUNT(IF($P$5:$P$104=$AA454,IF($G$5:$G$104=AB$401,$H$5:$O$104,""),"")))</f>
        <v>-</v>
      </c>
      <c r="AC454" s="366">
        <f t="array" ref="AC454">IF(AC410="-","-",COUNT(IF($P$5:$P$104=$H$5:$O$104,IF($H$5:$O$104=$AA454,IF($G$5:$G$104=AC$401,$H$5:$O$104,""),""),""))/COUNT(IF($P$5:$P$104=$AA454,IF($G$5:$G$104=AC$401,$H$5:$O$104,""),"")))</f>
        <v>1</v>
      </c>
      <c r="AD454" s="366" t="str">
        <f t="array" ref="AD454">IF(AD410="-","-",COUNT(IF($P$5:$P$104=$H$5:$O$104,IF($H$5:$O$104=$AA454,IF($G$5:$G$104=AD$401,$H$5:$O$104,""),""),""))/COUNT(IF($P$5:$P$104=$AA454,IF($G$5:$G$104=AD$401,$H$5:$O$104,""),"")))</f>
        <v>-</v>
      </c>
      <c r="AE454" s="366">
        <f t="array" ref="AE454">IF(AE410="-","-",COUNT(IF($P$5:$P$104=$H$5:$O$104,IF($H$5:$O$104=$AA454,IF($G$5:$G$104=AE$401,$H$5:$O$104,""),""),""))/COUNT(IF($P$5:$P$104=$AA454,IF($G$5:$G$104=AE$401,$H$5:$O$104,""),"")))</f>
        <v>1</v>
      </c>
      <c r="AF454" s="366" t="str">
        <f t="array" ref="AF454">IF(AF410="-","-",COUNT(IF($P$5:$P$104=$H$5:$O$104,IF($H$5:$O$104=$AA454,IF($G$5:$G$104=AF$401,$H$5:$O$104,""),""),""))/COUNT(IF($P$5:$P$104=$AA454,IF($G$5:$G$104=AF$401,$H$5:$O$104,""),"")))</f>
        <v>-</v>
      </c>
      <c r="AG454" s="366" t="str">
        <f t="array" ref="AG454">IF(AG410="-","-",COUNT(IF($P$5:$P$104=$H$5:$O$104,IF($H$5:$O$104=$AA454,IF($G$5:$G$104=AG$401,$H$5:$O$104,""),""),""))/COUNT(IF($P$5:$P$104=$AA454,IF($G$5:$G$104=AG$401,$H$5:$O$104,""),"")))</f>
        <v>-</v>
      </c>
      <c r="AH454" s="366">
        <f t="array" ref="AH454">IF(AH410="-","-",COUNT(IF($P$5:$P$104=$H$5:$O$104,IF($H$5:$O$104=$AA454,IF($G$5:$G$104=AH$401,$H$5:$O$104,""),""),""))/COUNT(IF($P$5:$P$104=$AA454,IF($G$5:$G$104=AH$401,$H$5:$O$104,""),"")))</f>
        <v>0.875</v>
      </c>
      <c r="AI454" s="366">
        <f t="array" ref="AI454">IF(AI410="-","-",COUNT(IF($P$5:$P$104=$H$5:$O$104,IF($H$5:$O$104=$AA454,IF($G$5:$G$104=AI$401,$H$5:$O$104,""),""),""))/COUNT(IF($P$5:$P$104=$AA454,IF($G$5:$G$104=AI$401,$H$5:$O$104,""),"")))</f>
        <v>1</v>
      </c>
      <c r="AJ454" s="366">
        <f t="array" ref="AJ454">IF(AJ410="-","-",COUNT(IF($P$5:$P$104=$H$5:$O$104,IF($H$5:$O$104=$AA454,IF($G$5:$G$104=AJ$401,$H$5:$O$104,""),""),""))/COUNT(IF($P$5:$P$104=$AA454,IF($G$5:$G$104=AJ$401,$H$5:$O$104,""),"")))</f>
        <v>0.875</v>
      </c>
      <c r="AK454" s="366">
        <f t="array" ref="AK454">IF(AK410="-","-",COUNT(IF($P$5:$P$104=$H$5:$O$104,IF($H$5:$O$104=$AA454,IF($G$5:$G$104=AK$401,$H$5:$O$104,""),""),""))/COUNT(IF($P$5:$P$104=$AA454,IF($G$5:$G$104=AK$401,$H$5:$O$104,""),"")))</f>
        <v>1</v>
      </c>
      <c r="AL454" s="366" t="str">
        <f t="array" ref="AL454">IF(AL410="-","-",COUNT(IF($P$5:$P$104=$H$5:$O$104,IF($H$5:$O$104=$AA454,IF($G$5:$G$104=AL$401,$H$5:$O$104,""),""),""))/COUNT(IF($P$5:$P$104=$AA454,IF($G$5:$G$104=AL$401,$H$5:$O$104,""),"")))</f>
        <v>-</v>
      </c>
      <c r="AM454" s="366">
        <f t="array" ref="AM454">IF(AM410="-","-",COUNT(IF($P$5:$P$104=$H$5:$O$104,IF($H$5:$O$104=$AA454,IF($G$5:$G$104=AM$401,$H$5:$O$104,""),""),""))/COUNT(IF($P$5:$P$104=$AA454,IF($G$5:$G$104=AM$401,$H$5:$O$104,""),"")))</f>
        <v>0.90625</v>
      </c>
      <c r="AN454" s="152">
        <f t="array" ref="AN454">IF(AN410=0,"-",COUNT(IF($P$5:$P$104=$H$5:$O$104,IF($H$5:$O$104=$AA454,$H$5:$O$104,""),""))/COUNT(IF($P$5:$P$104=$AA454,$H$5:$O$104,"")))</f>
        <v>0.9553571428571429</v>
      </c>
      <c r="AO454" s="18"/>
      <c r="AP454" s="18"/>
      <c r="AQ454" s="18"/>
      <c r="AR454" s="18"/>
      <c r="AS454" s="18"/>
      <c r="AT454" s="18"/>
      <c r="AU454" s="18"/>
      <c r="AV454" s="18"/>
      <c r="AW454" s="18"/>
      <c r="AX454" s="18"/>
      <c r="AY454" s="18"/>
      <c r="AZ454" s="18"/>
      <c r="BA454" s="18"/>
      <c r="BD454" s="11"/>
      <c r="BE454" s="11"/>
      <c r="BF454" s="11"/>
      <c r="BG454" s="11"/>
      <c r="BH454" s="11"/>
      <c r="BI454" s="11"/>
      <c r="BJ454" s="11"/>
      <c r="BK454" s="11"/>
      <c r="BL454" s="11"/>
      <c r="BM454" s="11"/>
      <c r="BN454" s="11"/>
      <c r="BO454" s="11"/>
      <c r="BP454" s="11"/>
      <c r="BQ454" s="11"/>
      <c r="BR454" s="11"/>
      <c r="BS454" s="11"/>
    </row>
    <row r="455" spans="1:71">
      <c r="A455" s="18"/>
      <c r="B455" s="18"/>
      <c r="C455" s="18"/>
      <c r="E455" s="88"/>
      <c r="F455" s="88"/>
      <c r="G455" s="18"/>
      <c r="H455" s="89"/>
      <c r="I455" s="89"/>
      <c r="J455" s="89"/>
      <c r="K455" s="18"/>
      <c r="L455" s="18"/>
      <c r="M455" s="18"/>
      <c r="N455" s="18"/>
      <c r="O455" s="18"/>
      <c r="P455" s="138"/>
      <c r="Q455" s="138"/>
      <c r="R455" s="138"/>
      <c r="S455" s="138"/>
      <c r="T455" s="138"/>
      <c r="U455" s="138"/>
      <c r="V455" s="138"/>
      <c r="W455" s="138"/>
      <c r="X455" s="18"/>
      <c r="Y455" s="18"/>
      <c r="Z455" s="18"/>
      <c r="AA455" s="367">
        <v>8</v>
      </c>
      <c r="AB455" s="366" t="str">
        <f t="array" ref="AB455">IF(AB411="-","-",COUNT(IF($P$5:$P$104=$H$5:$O$104,IF($H$5:$O$104=$AA455,IF($G$5:$G$104=AB$401,$H$5:$O$104,""),""),""))/COUNT(IF($P$5:$P$104=$AA455,IF($G$5:$G$104=AB$401,$H$5:$O$104,""),"")))</f>
        <v>-</v>
      </c>
      <c r="AC455" s="366">
        <f t="array" ref="AC455">IF(AC411="-","-",COUNT(IF($P$5:$P$104=$H$5:$O$104,IF($H$5:$O$104=$AA455,IF($G$5:$G$104=AC$401,$H$5:$O$104,""),""),""))/COUNT(IF($P$5:$P$104=$AA455,IF($G$5:$G$104=AC$401,$H$5:$O$104,""),"")))</f>
        <v>0.75</v>
      </c>
      <c r="AD455" s="366" t="str">
        <f t="array" ref="AD455">IF(AD411="-","-",COUNT(IF($P$5:$P$104=$H$5:$O$104,IF($H$5:$O$104=$AA455,IF($G$5:$G$104=AD$401,$H$5:$O$104,""),""),""))/COUNT(IF($P$5:$P$104=$AA455,IF($G$5:$G$104=AD$401,$H$5:$O$104,""),"")))</f>
        <v>-</v>
      </c>
      <c r="AE455" s="366">
        <f t="array" ref="AE455">IF(AE411="-","-",COUNT(IF($P$5:$P$104=$H$5:$O$104,IF($H$5:$O$104=$AA455,IF($G$5:$G$104=AE$401,$H$5:$O$104,""),""),""))/COUNT(IF($P$5:$P$104=$AA455,IF($G$5:$G$104=AE$401,$H$5:$O$104,""),"")))</f>
        <v>0.625</v>
      </c>
      <c r="AF455" s="366" t="str">
        <f t="array" ref="AF455">IF(AF411="-","-",COUNT(IF($P$5:$P$104=$H$5:$O$104,IF($H$5:$O$104=$AA455,IF($G$5:$G$104=AF$401,$H$5:$O$104,""),""),""))/COUNT(IF($P$5:$P$104=$AA455,IF($G$5:$G$104=AF$401,$H$5:$O$104,""),"")))</f>
        <v>-</v>
      </c>
      <c r="AG455" s="366" t="str">
        <f t="array" ref="AG455">IF(AG411="-","-",COUNT(IF($P$5:$P$104=$H$5:$O$104,IF($H$5:$O$104=$AA455,IF($G$5:$G$104=AG$401,$H$5:$O$104,""),""),""))/COUNT(IF($P$5:$P$104=$AA455,IF($G$5:$G$104=AG$401,$H$5:$O$104,""),"")))</f>
        <v>-</v>
      </c>
      <c r="AH455" s="366">
        <f t="array" ref="AH455">IF(AH411="-","-",COUNT(IF($P$5:$P$104=$H$5:$O$104,IF($H$5:$O$104=$AA455,IF($G$5:$G$104=AH$401,$H$5:$O$104,""),""),""))/COUNT(IF($P$5:$P$104=$AA455,IF($G$5:$G$104=AH$401,$H$5:$O$104,""),"")))</f>
        <v>0.70833333333333337</v>
      </c>
      <c r="AI455" s="366">
        <f t="array" ref="AI455">IF(AI411="-","-",COUNT(IF($P$5:$P$104=$H$5:$O$104,IF($H$5:$O$104=$AA455,IF($G$5:$G$104=AI$401,$H$5:$O$104,""),""),""))/COUNT(IF($P$5:$P$104=$AA455,IF($G$5:$G$104=AI$401,$H$5:$O$104,""),"")))</f>
        <v>0.75</v>
      </c>
      <c r="AJ455" s="366" t="str">
        <f t="array" ref="AJ455">IF(AJ411="-","-",COUNT(IF($P$5:$P$104=$H$5:$O$104,IF($H$5:$O$104=$AA455,IF($G$5:$G$104=AJ$401,$H$5:$O$104,""),""),""))/COUNT(IF($P$5:$P$104=$AA455,IF($G$5:$G$104=AJ$401,$H$5:$O$104,""),"")))</f>
        <v>-</v>
      </c>
      <c r="AK455" s="366">
        <f t="array" ref="AK455">IF(AK411="-","-",COUNT(IF($P$5:$P$104=$H$5:$O$104,IF($H$5:$O$104=$AA455,IF($G$5:$G$104=AK$401,$H$5:$O$104,""),""),""))/COUNT(IF($P$5:$P$104=$AA455,IF($G$5:$G$104=AK$401,$H$5:$O$104,""),"")))</f>
        <v>1</v>
      </c>
      <c r="AL455" s="366" t="str">
        <f t="array" ref="AL455">IF(AL411="-","-",COUNT(IF($P$5:$P$104=$H$5:$O$104,IF($H$5:$O$104=$AA455,IF($G$5:$G$104=AL$401,$H$5:$O$104,""),""),""))/COUNT(IF($P$5:$P$104=$AA455,IF($G$5:$G$104=AL$401,$H$5:$O$104,""),"")))</f>
        <v>-</v>
      </c>
      <c r="AM455" s="366">
        <f t="array" ref="AM455">IF(AM411="-","-",COUNT(IF($P$5:$P$104=$H$5:$O$104,IF($H$5:$O$104=$AA455,IF($G$5:$G$104=AM$401,$H$5:$O$104,""),""),""))/COUNT(IF($P$5:$P$104=$AA455,IF($G$5:$G$104=AM$401,$H$5:$O$104,""),"")))</f>
        <v>0.72916666666666663</v>
      </c>
      <c r="AN455" s="152">
        <f t="array" ref="AN455">IF(AN411=0,"-",COUNT(IF($P$5:$P$104=$H$5:$O$104,IF($H$5:$O$104=$AA455,$H$5:$O$104,""),""))/COUNT(IF($P$5:$P$104=$AA455,$H$5:$O$104,"")))</f>
        <v>0.75</v>
      </c>
      <c r="AO455" s="18"/>
      <c r="AP455" s="18"/>
      <c r="AQ455" s="18"/>
      <c r="AR455" s="18"/>
      <c r="AS455" s="18"/>
      <c r="AT455" s="18"/>
      <c r="AU455" s="18"/>
      <c r="AV455" s="18"/>
      <c r="AW455" s="18"/>
      <c r="AX455" s="18"/>
      <c r="AY455" s="18"/>
      <c r="AZ455" s="18"/>
      <c r="BA455" s="18"/>
      <c r="BD455" s="11"/>
      <c r="BE455" s="11"/>
      <c r="BF455" s="11"/>
      <c r="BG455" s="11"/>
      <c r="BH455" s="11"/>
      <c r="BI455" s="11"/>
      <c r="BJ455" s="11"/>
      <c r="BK455" s="11"/>
      <c r="BL455" s="11"/>
      <c r="BM455" s="11"/>
      <c r="BN455" s="11"/>
      <c r="BO455" s="11"/>
      <c r="BP455" s="11"/>
      <c r="BQ455" s="11"/>
      <c r="BR455" s="11"/>
      <c r="BS455" s="11"/>
    </row>
    <row r="456" spans="1:71">
      <c r="A456" s="18"/>
      <c r="B456" s="18"/>
      <c r="C456" s="18"/>
      <c r="E456" s="88"/>
      <c r="F456" s="88"/>
      <c r="G456" s="18"/>
      <c r="H456" s="89"/>
      <c r="I456" s="89"/>
      <c r="J456" s="89"/>
      <c r="K456" s="18"/>
      <c r="L456" s="18"/>
      <c r="M456" s="18"/>
      <c r="N456" s="18"/>
      <c r="O456" s="18"/>
      <c r="P456" s="138"/>
      <c r="Q456" s="138"/>
      <c r="R456" s="138"/>
      <c r="S456" s="138"/>
      <c r="T456" s="138"/>
      <c r="U456" s="138"/>
      <c r="V456" s="138"/>
      <c r="W456" s="138"/>
      <c r="X456" s="18"/>
      <c r="Y456" s="18"/>
      <c r="Z456" s="18"/>
      <c r="AA456" s="367">
        <v>9</v>
      </c>
      <c r="AB456" s="366" t="str">
        <f t="array" ref="AB456">IF(AB412="-","-",COUNT(IF($P$5:$P$104=$H$5:$O$104,IF($H$5:$O$104=$AA456,IF($G$5:$G$104=AB$401,$H$5:$O$104,""),""),""))/COUNT(IF($P$5:$P$104=$AA456,IF($G$5:$G$104=AB$401,$H$5:$O$104,""),"")))</f>
        <v>-</v>
      </c>
      <c r="AC456" s="366">
        <f t="array" ref="AC456">IF(AC412="-","-",COUNT(IF($P$5:$P$104=$H$5:$O$104,IF($H$5:$O$104=$AA456,IF($G$5:$G$104=AC$401,$H$5:$O$104,""),""),""))/COUNT(IF($P$5:$P$104=$AA456,IF($G$5:$G$104=AC$401,$H$5:$O$104,""),"")))</f>
        <v>0.91666666666666663</v>
      </c>
      <c r="AD456" s="366" t="str">
        <f t="array" ref="AD456">IF(AD412="-","-",COUNT(IF($P$5:$P$104=$H$5:$O$104,IF($H$5:$O$104=$AA456,IF($G$5:$G$104=AD$401,$H$5:$O$104,""),""),""))/COUNT(IF($P$5:$P$104=$AA456,IF($G$5:$G$104=AD$401,$H$5:$O$104,""),"")))</f>
        <v>-</v>
      </c>
      <c r="AE456" s="366">
        <f t="array" ref="AE456">IF(AE412="-","-",COUNT(IF($P$5:$P$104=$H$5:$O$104,IF($H$5:$O$104=$AA456,IF($G$5:$G$104=AE$401,$H$5:$O$104,""),""),""))/COUNT(IF($P$5:$P$104=$AA456,IF($G$5:$G$104=AE$401,$H$5:$O$104,""),"")))</f>
        <v>0.8125</v>
      </c>
      <c r="AF456" s="366" t="str">
        <f t="array" ref="AF456">IF(AF412="-","-",COUNT(IF($P$5:$P$104=$H$5:$O$104,IF($H$5:$O$104=$AA456,IF($G$5:$G$104=AF$401,$H$5:$O$104,""),""),""))/COUNT(IF($P$5:$P$104=$AA456,IF($G$5:$G$104=AF$401,$H$5:$O$104,""),"")))</f>
        <v>-</v>
      </c>
      <c r="AG456" s="366" t="str">
        <f t="array" ref="AG456">IF(AG412="-","-",COUNT(IF($P$5:$P$104=$H$5:$O$104,IF($H$5:$O$104=$AA456,IF($G$5:$G$104=AG$401,$H$5:$O$104,""),""),""))/COUNT(IF($P$5:$P$104=$AA456,IF($G$5:$G$104=AG$401,$H$5:$O$104,""),"")))</f>
        <v>-</v>
      </c>
      <c r="AH456" s="366">
        <f t="array" ref="AH456">IF(AH412="-","-",COUNT(IF($P$5:$P$104=$H$5:$O$104,IF($H$5:$O$104=$AA456,IF($G$5:$G$104=AH$401,$H$5:$O$104,""),""),""))/COUNT(IF($P$5:$P$104=$AA456,IF($G$5:$G$104=AH$401,$H$5:$O$104,""),"")))</f>
        <v>0.67741935483870963</v>
      </c>
      <c r="AI456" s="366" t="str">
        <f t="array" ref="AI456">IF(AI412="-","-",COUNT(IF($P$5:$P$104=$H$5:$O$104,IF($H$5:$O$104=$AA456,IF($G$5:$G$104=AI$401,$H$5:$O$104,""),""),""))/COUNT(IF($P$5:$P$104=$AA456,IF($G$5:$G$104=AI$401,$H$5:$O$104,""),"")))</f>
        <v>-</v>
      </c>
      <c r="AJ456" s="366" t="str">
        <f t="array" ref="AJ456">IF(AJ412="-","-",COUNT(IF($P$5:$P$104=$H$5:$O$104,IF($H$5:$O$104=$AA456,IF($G$5:$G$104=AJ$401,$H$5:$O$104,""),""),""))/COUNT(IF($P$5:$P$104=$AA456,IF($G$5:$G$104=AJ$401,$H$5:$O$104,""),"")))</f>
        <v>-</v>
      </c>
      <c r="AK456" s="366" t="str">
        <f t="array" ref="AK456">IF(AK412="-","-",COUNT(IF($P$5:$P$104=$H$5:$O$104,IF($H$5:$O$104=$AA456,IF($G$5:$G$104=AK$401,$H$5:$O$104,""),""),""))/COUNT(IF($P$5:$P$104=$AA456,IF($G$5:$G$104=AK$401,$H$5:$O$104,""),"")))</f>
        <v>-</v>
      </c>
      <c r="AL456" s="366" t="str">
        <f t="array" ref="AL456">IF(AL412="-","-",COUNT(IF($P$5:$P$104=$H$5:$O$104,IF($H$5:$O$104=$AA456,IF($G$5:$G$104=AL$401,$H$5:$O$104,""),""),""))/COUNT(IF($P$5:$P$104=$AA456,IF($G$5:$G$104=AL$401,$H$5:$O$104,""),"")))</f>
        <v>-</v>
      </c>
      <c r="AM456" s="366">
        <f t="array" ref="AM456">IF(AM412="-","-",COUNT(IF($P$5:$P$104=$H$5:$O$104,IF($H$5:$O$104=$AA456,IF($G$5:$G$104=AM$401,$H$5:$O$104,""),""),""))/COUNT(IF($P$5:$P$104=$AA456,IF($G$5:$G$104=AM$401,$H$5:$O$104,""),"")))</f>
        <v>0.5625</v>
      </c>
      <c r="AN456" s="152">
        <f t="array" ref="AN456">IF(AN412=0,"-",COUNT(IF($P$5:$P$104=$H$5:$O$104,IF($H$5:$O$104=$AA456,$H$5:$O$104,""),""))/COUNT(IF($P$5:$P$104=$AA456,$H$5:$O$104,"")))</f>
        <v>0.74712643678160917</v>
      </c>
      <c r="AO456" s="18"/>
      <c r="AP456" s="18"/>
      <c r="AQ456" s="18"/>
      <c r="AR456" s="18"/>
      <c r="AS456" s="18"/>
      <c r="AT456" s="18"/>
      <c r="AU456" s="18"/>
      <c r="AV456" s="18"/>
      <c r="AW456" s="18"/>
      <c r="AX456" s="18"/>
      <c r="AY456" s="18"/>
      <c r="AZ456" s="18"/>
      <c r="BA456" s="18"/>
      <c r="BD456" s="11"/>
      <c r="BE456" s="11"/>
      <c r="BF456" s="11"/>
      <c r="BG456" s="11"/>
      <c r="BH456" s="11"/>
      <c r="BI456" s="11"/>
      <c r="BJ456" s="11"/>
      <c r="BK456" s="11"/>
      <c r="BL456" s="11"/>
      <c r="BM456" s="11"/>
      <c r="BN456" s="11"/>
      <c r="BO456" s="11"/>
      <c r="BP456" s="11"/>
      <c r="BQ456" s="11"/>
      <c r="BR456" s="11"/>
      <c r="BS456" s="11"/>
    </row>
    <row r="457" spans="1:71">
      <c r="A457" s="18"/>
      <c r="B457" s="18"/>
      <c r="C457" s="18"/>
      <c r="E457" s="88"/>
      <c r="F457" s="88"/>
      <c r="G457" s="18"/>
      <c r="H457" s="89"/>
      <c r="I457" s="89"/>
      <c r="J457" s="89"/>
      <c r="K457" s="18"/>
      <c r="L457" s="18"/>
      <c r="M457" s="18"/>
      <c r="N457" s="18"/>
      <c r="O457" s="18"/>
      <c r="P457" s="138"/>
      <c r="Q457" s="138"/>
      <c r="R457" s="138"/>
      <c r="S457" s="138"/>
      <c r="T457" s="138"/>
      <c r="U457" s="138"/>
      <c r="V457" s="138"/>
      <c r="W457" s="138"/>
      <c r="X457" s="18"/>
      <c r="Y457" s="18"/>
      <c r="Z457" s="18"/>
      <c r="AA457" s="367">
        <v>10</v>
      </c>
      <c r="AB457" s="366" t="str">
        <f t="array" ref="AB457">IF(AB413="-","-",COUNT(IF($P$5:$P$104=$H$5:$O$104,IF($H$5:$O$104=$AA457,IF($G$5:$G$104=AB$401,$H$5:$O$104,""),""),""))/COUNT(IF($P$5:$P$104=$AA457,IF($G$5:$G$104=AB$401,$H$5:$O$104,""),"")))</f>
        <v>-</v>
      </c>
      <c r="AC457" s="366">
        <f t="array" ref="AC457">IF(AC413="-","-",COUNT(IF($P$5:$P$104=$H$5:$O$104,IF($H$5:$O$104=$AA457,IF($G$5:$G$104=AC$401,$H$5:$O$104,""),""),""))/COUNT(IF($P$5:$P$104=$AA457,IF($G$5:$G$104=AC$401,$H$5:$O$104,""),"")))</f>
        <v>0.8125</v>
      </c>
      <c r="AD457" s="366" t="str">
        <f t="array" ref="AD457">IF(AD413="-","-",COUNT(IF($P$5:$P$104=$H$5:$O$104,IF($H$5:$O$104=$AA457,IF($G$5:$G$104=AD$401,$H$5:$O$104,""),""),""))/COUNT(IF($P$5:$P$104=$AA457,IF($G$5:$G$104=AD$401,$H$5:$O$104,""),"")))</f>
        <v>-</v>
      </c>
      <c r="AE457" s="366" t="str">
        <f t="array" ref="AE457">IF(AE413="-","-",COUNT(IF($P$5:$P$104=$H$5:$O$104,IF($H$5:$O$104=$AA457,IF($G$5:$G$104=AE$401,$H$5:$O$104,""),""),""))/COUNT(IF($P$5:$P$104=$AA457,IF($G$5:$G$104=AE$401,$H$5:$O$104,""),"")))</f>
        <v>-</v>
      </c>
      <c r="AF457" s="366" t="str">
        <f t="array" ref="AF457">IF(AF413="-","-",COUNT(IF($P$5:$P$104=$H$5:$O$104,IF($H$5:$O$104=$AA457,IF($G$5:$G$104=AF$401,$H$5:$O$104,""),""),""))/COUNT(IF($P$5:$P$104=$AA457,IF($G$5:$G$104=AF$401,$H$5:$O$104,""),"")))</f>
        <v>-</v>
      </c>
      <c r="AG457" s="366" t="str">
        <f t="array" ref="AG457">IF(AG413="-","-",COUNT(IF($P$5:$P$104=$H$5:$O$104,IF($H$5:$O$104=$AA457,IF($G$5:$G$104=AG$401,$H$5:$O$104,""),""),""))/COUNT(IF($P$5:$P$104=$AA457,IF($G$5:$G$104=AG$401,$H$5:$O$104,""),"")))</f>
        <v>-</v>
      </c>
      <c r="AH457" s="366" t="str">
        <f t="array" ref="AH457">IF(AH413="-","-",COUNT(IF($P$5:$P$104=$H$5:$O$104,IF($H$5:$O$104=$AA457,IF($G$5:$G$104=AH$401,$H$5:$O$104,""),""),""))/COUNT(IF($P$5:$P$104=$AA457,IF($G$5:$G$104=AH$401,$H$5:$O$104,""),"")))</f>
        <v>-</v>
      </c>
      <c r="AI457" s="366" t="str">
        <f t="array" ref="AI457">IF(AI413="-","-",COUNT(IF($P$5:$P$104=$H$5:$O$104,IF($H$5:$O$104=$AA457,IF($G$5:$G$104=AI$401,$H$5:$O$104,""),""),""))/COUNT(IF($P$5:$P$104=$AA457,IF($G$5:$G$104=AI$401,$H$5:$O$104,""),"")))</f>
        <v>-</v>
      </c>
      <c r="AJ457" s="366" t="str">
        <f t="array" ref="AJ457">IF(AJ413="-","-",COUNT(IF($P$5:$P$104=$H$5:$O$104,IF($H$5:$O$104=$AA457,IF($G$5:$G$104=AJ$401,$H$5:$O$104,""),""),""))/COUNT(IF($P$5:$P$104=$AA457,IF($G$5:$G$104=AJ$401,$H$5:$O$104,""),"")))</f>
        <v>-</v>
      </c>
      <c r="AK457" s="366" t="str">
        <f t="array" ref="AK457">IF(AK413="-","-",COUNT(IF($P$5:$P$104=$H$5:$O$104,IF($H$5:$O$104=$AA457,IF($G$5:$G$104=AK$401,$H$5:$O$104,""),""),""))/COUNT(IF($P$5:$P$104=$AA457,IF($G$5:$G$104=AK$401,$H$5:$O$104,""),"")))</f>
        <v>-</v>
      </c>
      <c r="AL457" s="366" t="str">
        <f t="array" ref="AL457">IF(AL413="-","-",COUNT(IF($P$5:$P$104=$H$5:$O$104,IF($H$5:$O$104=$AA457,IF($G$5:$G$104=AL$401,$H$5:$O$104,""),""),""))/COUNT(IF($P$5:$P$104=$AA457,IF($G$5:$G$104=AL$401,$H$5:$O$104,""),"")))</f>
        <v>-</v>
      </c>
      <c r="AM457" s="366">
        <f t="array" ref="AM457">IF(AM413="-","-",COUNT(IF($P$5:$P$104=$H$5:$O$104,IF($H$5:$O$104=$AA457,IF($G$5:$G$104=AM$401,$H$5:$O$104,""),""),""))/COUNT(IF($P$5:$P$104=$AA457,IF($G$5:$G$104=AM$401,$H$5:$O$104,""),"")))</f>
        <v>0.59375</v>
      </c>
      <c r="AN457" s="152">
        <f t="array" ref="AN457">IF(AN413=0,"-",COUNT(IF($P$5:$P$104=$H$5:$O$104,IF($H$5:$O$104=$AA457,$H$5:$O$104,""),""))/COUNT(IF($P$5:$P$104=$AA457,$H$5:$O$104,"")))</f>
        <v>0.66666666666666663</v>
      </c>
      <c r="AO457" s="18"/>
      <c r="AP457" s="18"/>
      <c r="AQ457" s="18"/>
      <c r="AR457" s="18"/>
      <c r="AS457" s="18"/>
      <c r="AT457" s="18"/>
      <c r="AU457" s="18"/>
      <c r="AV457" s="18"/>
      <c r="AW457" s="18"/>
      <c r="AX457" s="18"/>
      <c r="AY457" s="18"/>
      <c r="AZ457" s="18"/>
      <c r="BA457" s="18"/>
      <c r="BD457" s="11"/>
      <c r="BE457" s="11"/>
      <c r="BF457" s="11"/>
      <c r="BG457" s="11"/>
      <c r="BH457" s="11"/>
      <c r="BI457" s="11"/>
      <c r="BJ457" s="11"/>
      <c r="BK457" s="11"/>
      <c r="BL457" s="11"/>
      <c r="BM457" s="11"/>
      <c r="BN457" s="11"/>
      <c r="BO457" s="11"/>
      <c r="BP457" s="11"/>
      <c r="BQ457" s="11"/>
      <c r="BR457" s="11"/>
      <c r="BS457" s="11"/>
    </row>
    <row r="458" spans="1:71">
      <c r="A458" s="18"/>
      <c r="B458" s="18"/>
      <c r="C458" s="18"/>
      <c r="E458" s="88"/>
      <c r="F458" s="88"/>
      <c r="G458" s="18"/>
      <c r="H458" s="89"/>
      <c r="I458" s="89"/>
      <c r="J458" s="89"/>
      <c r="K458" s="18"/>
      <c r="L458" s="18"/>
      <c r="M458" s="18"/>
      <c r="N458" s="18"/>
      <c r="O458" s="18"/>
      <c r="P458" s="138"/>
      <c r="Q458" s="138"/>
      <c r="R458" s="138"/>
      <c r="S458" s="138"/>
      <c r="T458" s="138"/>
      <c r="U458" s="138"/>
      <c r="V458" s="138"/>
      <c r="W458" s="138"/>
      <c r="X458" s="18"/>
      <c r="Y458" s="18"/>
      <c r="Z458" s="18"/>
      <c r="AA458" s="367">
        <v>11</v>
      </c>
      <c r="AB458" s="366" t="str">
        <f t="array" ref="AB458">IF(AB414="-","-",COUNT(IF($P$5:$P$104=$H$5:$O$104,IF($H$5:$O$104=$AA458,IF($G$5:$G$104=AB$401,$H$5:$O$104,""),""),""))/COUNT(IF($P$5:$P$104=$AA458,IF($G$5:$G$104=AB$401,$H$5:$O$104,""),"")))</f>
        <v>-</v>
      </c>
      <c r="AC458" s="366" t="str">
        <f t="array" ref="AC458">IF(AC414="-","-",COUNT(IF($P$5:$P$104=$H$5:$O$104,IF($H$5:$O$104=$AA458,IF($G$5:$G$104=AC$401,$H$5:$O$104,""),""),""))/COUNT(IF($P$5:$P$104=$AA458,IF($G$5:$G$104=AC$401,$H$5:$O$104,""),"")))</f>
        <v>-</v>
      </c>
      <c r="AD458" s="366" t="str">
        <f t="array" ref="AD458">IF(AD414="-","-",COUNT(IF($P$5:$P$104=$H$5:$O$104,IF($H$5:$O$104=$AA458,IF($G$5:$G$104=AD$401,$H$5:$O$104,""),""),""))/COUNT(IF($P$5:$P$104=$AA458,IF($G$5:$G$104=AD$401,$H$5:$O$104,""),"")))</f>
        <v>-</v>
      </c>
      <c r="AE458" s="366">
        <f t="array" ref="AE458">IF(AE414="-","-",COUNT(IF($P$5:$P$104=$H$5:$O$104,IF($H$5:$O$104=$AA458,IF($G$5:$G$104=AE$401,$H$5:$O$104,""),""),""))/COUNT(IF($P$5:$P$104=$AA458,IF($G$5:$G$104=AE$401,$H$5:$O$104,""),"")))</f>
        <v>0.875</v>
      </c>
      <c r="AF458" s="366" t="str">
        <f t="array" ref="AF458">IF(AF414="-","-",COUNT(IF($P$5:$P$104=$H$5:$O$104,IF($H$5:$O$104=$AA458,IF($G$5:$G$104=AF$401,$H$5:$O$104,""),""),""))/COUNT(IF($P$5:$P$104=$AA458,IF($G$5:$G$104=AF$401,$H$5:$O$104,""),"")))</f>
        <v>-</v>
      </c>
      <c r="AG458" s="366" t="str">
        <f t="array" ref="AG458">IF(AG414="-","-",COUNT(IF($P$5:$P$104=$H$5:$O$104,IF($H$5:$O$104=$AA458,IF($G$5:$G$104=AG$401,$H$5:$O$104,""),""),""))/COUNT(IF($P$5:$P$104=$AA458,IF($G$5:$G$104=AG$401,$H$5:$O$104,""),"")))</f>
        <v>-</v>
      </c>
      <c r="AH458" s="366">
        <f t="array" ref="AH458">IF(AH414="-","-",COUNT(IF($P$5:$P$104=$H$5:$O$104,IF($H$5:$O$104=$AA458,IF($G$5:$G$104=AH$401,$H$5:$O$104,""),""),""))/COUNT(IF($P$5:$P$104=$AA458,IF($G$5:$G$104=AH$401,$H$5:$O$104,""),"")))</f>
        <v>0.41935483870967744</v>
      </c>
      <c r="AI458" s="366" t="str">
        <f t="array" ref="AI458">IF(AI414="-","-",COUNT(IF($P$5:$P$104=$H$5:$O$104,IF($H$5:$O$104=$AA458,IF($G$5:$G$104=AI$401,$H$5:$O$104,""),""),""))/COUNT(IF($P$5:$P$104=$AA458,IF($G$5:$G$104=AI$401,$H$5:$O$104,""),"")))</f>
        <v>-</v>
      </c>
      <c r="AJ458" s="366">
        <f t="array" ref="AJ458">IF(AJ414="-","-",COUNT(IF($P$5:$P$104=$H$5:$O$104,IF($H$5:$O$104=$AA458,IF($G$5:$G$104=AJ$401,$H$5:$O$104,""),""),""))/COUNT(IF($P$5:$P$104=$AA458,IF($G$5:$G$104=AJ$401,$H$5:$O$104,""),"")))</f>
        <v>0.75</v>
      </c>
      <c r="AK458" s="366" t="str">
        <f t="array" ref="AK458">IF(AK414="-","-",COUNT(IF($P$5:$P$104=$H$5:$O$104,IF($H$5:$O$104=$AA458,IF($G$5:$G$104=AK$401,$H$5:$O$104,""),""),""))/COUNT(IF($P$5:$P$104=$AA458,IF($G$5:$G$104=AK$401,$H$5:$O$104,""),"")))</f>
        <v>-</v>
      </c>
      <c r="AL458" s="366" t="str">
        <f t="array" ref="AL458">IF(AL414="-","-",COUNT(IF($P$5:$P$104=$H$5:$O$104,IF($H$5:$O$104=$AA458,IF($G$5:$G$104=AL$401,$H$5:$O$104,""),""),""))/COUNT(IF($P$5:$P$104=$AA458,IF($G$5:$G$104=AL$401,$H$5:$O$104,""),"")))</f>
        <v>-</v>
      </c>
      <c r="AM458" s="366">
        <f t="array" ref="AM458">IF(AM414="-","-",COUNT(IF($P$5:$P$104=$H$5:$O$104,IF($H$5:$O$104=$AA458,IF($G$5:$G$104=AM$401,$H$5:$O$104,""),""),""))/COUNT(IF($P$5:$P$104=$AA458,IF($G$5:$G$104=AM$401,$H$5:$O$104,""),"")))</f>
        <v>0.42857142857142855</v>
      </c>
      <c r="AN458" s="152">
        <f t="array" ref="AN458">IF(AN414=0,"-",COUNT(IF($P$5:$P$104=$H$5:$O$104,IF($H$5:$O$104=$AA458,$H$5:$O$104,""),""))/COUNT(IF($P$5:$P$104=$AA458,$H$5:$O$104,"")))</f>
        <v>0.53703703703703709</v>
      </c>
      <c r="AO458" s="18"/>
      <c r="AP458" s="18"/>
      <c r="AQ458" s="18"/>
      <c r="AR458" s="18"/>
      <c r="AS458" s="18"/>
      <c r="AT458" s="18"/>
      <c r="AU458" s="18"/>
      <c r="AV458" s="18"/>
      <c r="AW458" s="18"/>
      <c r="AX458" s="18"/>
      <c r="AY458" s="18"/>
      <c r="AZ458" s="18"/>
      <c r="BA458" s="18"/>
      <c r="BD458" s="11"/>
      <c r="BE458" s="11"/>
      <c r="BF458" s="11"/>
      <c r="BG458" s="11"/>
      <c r="BH458" s="11"/>
      <c r="BI458" s="11"/>
      <c r="BJ458" s="11"/>
      <c r="BK458" s="11"/>
      <c r="BL458" s="11"/>
      <c r="BM458" s="11"/>
      <c r="BN458" s="11"/>
      <c r="BO458" s="11"/>
      <c r="BP458" s="11"/>
      <c r="BQ458" s="11"/>
      <c r="BR458" s="11"/>
      <c r="BS458" s="11"/>
    </row>
    <row r="459" spans="1:71">
      <c r="A459" s="18"/>
      <c r="B459" s="18"/>
      <c r="C459" s="18"/>
      <c r="E459" s="88"/>
      <c r="F459" s="88"/>
      <c r="G459" s="18"/>
      <c r="H459" s="89"/>
      <c r="I459" s="89"/>
      <c r="J459" s="89"/>
      <c r="K459" s="18"/>
      <c r="L459" s="18"/>
      <c r="M459" s="18"/>
      <c r="N459" s="18"/>
      <c r="O459" s="18"/>
      <c r="P459" s="138"/>
      <c r="Q459" s="138"/>
      <c r="R459" s="138"/>
      <c r="S459" s="138"/>
      <c r="T459" s="138"/>
      <c r="U459" s="138"/>
      <c r="V459" s="138"/>
      <c r="W459" s="138"/>
      <c r="X459" s="18"/>
      <c r="Y459" s="18"/>
      <c r="Z459" s="18"/>
      <c r="AA459" s="367">
        <v>12</v>
      </c>
      <c r="AB459" s="366" t="str">
        <f t="array" ref="AB459">IF(AB415="-","-",COUNT(IF($P$5:$P$104=$H$5:$O$104,IF($H$5:$O$104=$AA459,IF($G$5:$G$104=AB$401,$H$5:$O$104,""),""),""))/COUNT(IF($P$5:$P$104=$AA459,IF($G$5:$G$104=AB$401,$H$5:$O$104,""),"")))</f>
        <v>-</v>
      </c>
      <c r="AC459" s="366" t="str">
        <f t="array" ref="AC459">IF(AC415="-","-",COUNT(IF($P$5:$P$104=$H$5:$O$104,IF($H$5:$O$104=$AA459,IF($G$5:$G$104=AC$401,$H$5:$O$104,""),""),""))/COUNT(IF($P$5:$P$104=$AA459,IF($G$5:$G$104=AC$401,$H$5:$O$104,""),"")))</f>
        <v>-</v>
      </c>
      <c r="AD459" s="366" t="str">
        <f t="array" ref="AD459">IF(AD415="-","-",COUNT(IF($P$5:$P$104=$H$5:$O$104,IF($H$5:$O$104=$AA459,IF($G$5:$G$104=AD$401,$H$5:$O$104,""),""),""))/COUNT(IF($P$5:$P$104=$AA459,IF($G$5:$G$104=AD$401,$H$5:$O$104,""),"")))</f>
        <v>-</v>
      </c>
      <c r="AE459" s="366" t="str">
        <f t="array" ref="AE459">IF(AE415="-","-",COUNT(IF($P$5:$P$104=$H$5:$O$104,IF($H$5:$O$104=$AA459,IF($G$5:$G$104=AE$401,$H$5:$O$104,""),""),""))/COUNT(IF($P$5:$P$104=$AA459,IF($G$5:$G$104=AE$401,$H$5:$O$104,""),"")))</f>
        <v>-</v>
      </c>
      <c r="AF459" s="366" t="str">
        <f t="array" ref="AF459">IF(AF415="-","-",COUNT(IF($P$5:$P$104=$H$5:$O$104,IF($H$5:$O$104=$AA459,IF($G$5:$G$104=AF$401,$H$5:$O$104,""),""),""))/COUNT(IF($P$5:$P$104=$AA459,IF($G$5:$G$104=AF$401,$H$5:$O$104,""),"")))</f>
        <v>-</v>
      </c>
      <c r="AG459" s="366" t="str">
        <f t="array" ref="AG459">IF(AG415="-","-",COUNT(IF($P$5:$P$104=$H$5:$O$104,IF($H$5:$O$104=$AA459,IF($G$5:$G$104=AG$401,$H$5:$O$104,""),""),""))/COUNT(IF($P$5:$P$104=$AA459,IF($G$5:$G$104=AG$401,$H$5:$O$104,""),"")))</f>
        <v>-</v>
      </c>
      <c r="AH459" s="366">
        <f t="array" ref="AH459">IF(AH415="-","-",COUNT(IF($P$5:$P$104=$H$5:$O$104,IF($H$5:$O$104=$AA459,IF($G$5:$G$104=AH$401,$H$5:$O$104,""),""),""))/COUNT(IF($P$5:$P$104=$AA459,IF($G$5:$G$104=AH$401,$H$5:$O$104,""),"")))</f>
        <v>0.5</v>
      </c>
      <c r="AI459" s="366" t="str">
        <f t="array" ref="AI459">IF(AI415="-","-",COUNT(IF($P$5:$P$104=$H$5:$O$104,IF($H$5:$O$104=$AA459,IF($G$5:$G$104=AI$401,$H$5:$O$104,""),""),""))/COUNT(IF($P$5:$P$104=$AA459,IF($G$5:$G$104=AI$401,$H$5:$O$104,""),"")))</f>
        <v>-</v>
      </c>
      <c r="AJ459" s="366" t="str">
        <f t="array" ref="AJ459">IF(AJ415="-","-",COUNT(IF($P$5:$P$104=$H$5:$O$104,IF($H$5:$O$104=$AA459,IF($G$5:$G$104=AJ$401,$H$5:$O$104,""),""),""))/COUNT(IF($P$5:$P$104=$AA459,IF($G$5:$G$104=AJ$401,$H$5:$O$104,""),"")))</f>
        <v>-</v>
      </c>
      <c r="AK459" s="366" t="str">
        <f t="array" ref="AK459">IF(AK415="-","-",COUNT(IF($P$5:$P$104=$H$5:$O$104,IF($H$5:$O$104=$AA459,IF($G$5:$G$104=AK$401,$H$5:$O$104,""),""),""))/COUNT(IF($P$5:$P$104=$AA459,IF($G$5:$G$104=AK$401,$H$5:$O$104,""),"")))</f>
        <v>-</v>
      </c>
      <c r="AL459" s="366" t="str">
        <f t="array" ref="AL459">IF(AL415="-","-",COUNT(IF($P$5:$P$104=$H$5:$O$104,IF($H$5:$O$104=$AA459,IF($G$5:$G$104=AL$401,$H$5:$O$104,""),""),""))/COUNT(IF($P$5:$P$104=$AA459,IF($G$5:$G$104=AL$401,$H$5:$O$104,""),"")))</f>
        <v>-</v>
      </c>
      <c r="AM459" s="366" t="str">
        <f t="array" ref="AM459">IF(AM415="-","-",COUNT(IF($P$5:$P$104=$H$5:$O$104,IF($H$5:$O$104=$AA459,IF($G$5:$G$104=AM$401,$H$5:$O$104,""),""),""))/COUNT(IF($P$5:$P$104=$AA459,IF($G$5:$G$104=AM$401,$H$5:$O$104,""),"")))</f>
        <v>-</v>
      </c>
      <c r="AN459" s="152">
        <f t="array" ref="AN459">IF(AN415=0,"-",COUNT(IF($P$5:$P$104=$H$5:$O$104,IF($H$5:$O$104=$AA459,$H$5:$O$104,""),""))/COUNT(IF($P$5:$P$104=$AA459,$H$5:$O$104,"")))</f>
        <v>0.5</v>
      </c>
      <c r="AO459" s="18"/>
      <c r="AP459" s="18"/>
      <c r="AQ459" s="18"/>
      <c r="AR459" s="18"/>
      <c r="AS459" s="18"/>
      <c r="AT459" s="18"/>
      <c r="AU459" s="18"/>
      <c r="AV459" s="18"/>
      <c r="AW459" s="18"/>
      <c r="AX459" s="18"/>
      <c r="AY459" s="18"/>
      <c r="AZ459" s="18"/>
      <c r="BA459" s="18"/>
      <c r="BD459" s="11"/>
      <c r="BE459" s="11"/>
      <c r="BF459" s="11"/>
      <c r="BG459" s="11"/>
      <c r="BH459" s="11"/>
      <c r="BI459" s="11"/>
      <c r="BJ459" s="11"/>
      <c r="BK459" s="11"/>
      <c r="BL459" s="11"/>
      <c r="BM459" s="11"/>
      <c r="BN459" s="11"/>
      <c r="BO459" s="11"/>
      <c r="BP459" s="11"/>
      <c r="BQ459" s="11"/>
      <c r="BR459" s="11"/>
      <c r="BS459" s="11"/>
    </row>
    <row r="460" spans="1:71">
      <c r="A460" s="18"/>
      <c r="B460" s="18"/>
      <c r="C460" s="18"/>
      <c r="E460" s="88"/>
      <c r="F460" s="88"/>
      <c r="G460" s="18"/>
      <c r="H460" s="89"/>
      <c r="I460" s="89"/>
      <c r="J460" s="89"/>
      <c r="K460" s="18"/>
      <c r="L460" s="18"/>
      <c r="M460" s="18"/>
      <c r="N460" s="18"/>
      <c r="O460" s="18"/>
      <c r="P460" s="138"/>
      <c r="Q460" s="138"/>
      <c r="R460" s="138"/>
      <c r="S460" s="138"/>
      <c r="T460" s="138"/>
      <c r="U460" s="138"/>
      <c r="V460" s="138"/>
      <c r="W460" s="138"/>
      <c r="X460" s="18"/>
      <c r="Y460" s="18"/>
      <c r="Z460" s="18"/>
      <c r="AA460" s="367">
        <v>13</v>
      </c>
      <c r="AB460" s="366" t="str">
        <f t="array" ref="AB460">IF(AB416="-","-",COUNT(IF($P$5:$P$104=$H$5:$O$104,IF($H$5:$O$104=$AA460,IF($G$5:$G$104=AB$401,$H$5:$O$104,""),""),""))/COUNT(IF($P$5:$P$104=$AA460,IF($G$5:$G$104=AB$401,$H$5:$O$104,""),"")))</f>
        <v>-</v>
      </c>
      <c r="AC460" s="366" t="str">
        <f t="array" ref="AC460">IF(AC416="-","-",COUNT(IF($P$5:$P$104=$H$5:$O$104,IF($H$5:$O$104=$AA460,IF($G$5:$G$104=AC$401,$H$5:$O$104,""),""),""))/COUNT(IF($P$5:$P$104=$AA460,IF($G$5:$G$104=AC$401,$H$5:$O$104,""),"")))</f>
        <v>-</v>
      </c>
      <c r="AD460" s="366" t="str">
        <f t="array" ref="AD460">IF(AD416="-","-",COUNT(IF($P$5:$P$104=$H$5:$O$104,IF($H$5:$O$104=$AA460,IF($G$5:$G$104=AD$401,$H$5:$O$104,""),""),""))/COUNT(IF($P$5:$P$104=$AA460,IF($G$5:$G$104=AD$401,$H$5:$O$104,""),"")))</f>
        <v>-</v>
      </c>
      <c r="AE460" s="366" t="str">
        <f t="array" ref="AE460">IF(AE416="-","-",COUNT(IF($P$5:$P$104=$H$5:$O$104,IF($H$5:$O$104=$AA460,IF($G$5:$G$104=AE$401,$H$5:$O$104,""),""),""))/COUNT(IF($P$5:$P$104=$AA460,IF($G$5:$G$104=AE$401,$H$5:$O$104,""),"")))</f>
        <v>-</v>
      </c>
      <c r="AF460" s="366" t="str">
        <f t="array" ref="AF460">IF(AF416="-","-",COUNT(IF($P$5:$P$104=$H$5:$O$104,IF($H$5:$O$104=$AA460,IF($G$5:$G$104=AF$401,$H$5:$O$104,""),""),""))/COUNT(IF($P$5:$P$104=$AA460,IF($G$5:$G$104=AF$401,$H$5:$O$104,""),"")))</f>
        <v>-</v>
      </c>
      <c r="AG460" s="366" t="str">
        <f t="array" ref="AG460">IF(AG416="-","-",COUNT(IF($P$5:$P$104=$H$5:$O$104,IF($H$5:$O$104=$AA460,IF($G$5:$G$104=AG$401,$H$5:$O$104,""),""),""))/COUNT(IF($P$5:$P$104=$AA460,IF($G$5:$G$104=AG$401,$H$5:$O$104,""),"")))</f>
        <v>-</v>
      </c>
      <c r="AH460" s="366" t="str">
        <f t="array" ref="AH460">IF(AH416="-","-",COUNT(IF($P$5:$P$104=$H$5:$O$104,IF($H$5:$O$104=$AA460,IF($G$5:$G$104=AH$401,$H$5:$O$104,""),""),""))/COUNT(IF($P$5:$P$104=$AA460,IF($G$5:$G$104=AH$401,$H$5:$O$104,""),"")))</f>
        <v>-</v>
      </c>
      <c r="AI460" s="366" t="str">
        <f t="array" ref="AI460">IF(AI416="-","-",COUNT(IF($P$5:$P$104=$H$5:$O$104,IF($H$5:$O$104=$AA460,IF($G$5:$G$104=AI$401,$H$5:$O$104,""),""),""))/COUNT(IF($P$5:$P$104=$AA460,IF($G$5:$G$104=AI$401,$H$5:$O$104,""),"")))</f>
        <v>-</v>
      </c>
      <c r="AJ460" s="366" t="str">
        <f t="array" ref="AJ460">IF(AJ416="-","-",COUNT(IF($P$5:$P$104=$H$5:$O$104,IF($H$5:$O$104=$AA460,IF($G$5:$G$104=AJ$401,$H$5:$O$104,""),""),""))/COUNT(IF($P$5:$P$104=$AA460,IF($G$5:$G$104=AJ$401,$H$5:$O$104,""),"")))</f>
        <v>-</v>
      </c>
      <c r="AK460" s="366" t="str">
        <f t="array" ref="AK460">IF(AK416="-","-",COUNT(IF($P$5:$P$104=$H$5:$O$104,IF($H$5:$O$104=$AA460,IF($G$5:$G$104=AK$401,$H$5:$O$104,""),""),""))/COUNT(IF($P$5:$P$104=$AA460,IF($G$5:$G$104=AK$401,$H$5:$O$104,""),"")))</f>
        <v>-</v>
      </c>
      <c r="AL460" s="366" t="str">
        <f t="array" ref="AL460">IF(AL416="-","-",COUNT(IF($P$5:$P$104=$H$5:$O$104,IF($H$5:$O$104=$AA460,IF($G$5:$G$104=AL$401,$H$5:$O$104,""),""),""))/COUNT(IF($P$5:$P$104=$AA460,IF($G$5:$G$104=AL$401,$H$5:$O$104,""),"")))</f>
        <v>-</v>
      </c>
      <c r="AM460" s="366" t="str">
        <f t="array" ref="AM460">IF(AM416="-","-",COUNT(IF($P$5:$P$104=$H$5:$O$104,IF($H$5:$O$104=$AA460,IF($G$5:$G$104=AM$401,$H$5:$O$104,""),""),""))/COUNT(IF($P$5:$P$104=$AA460,IF($G$5:$G$104=AM$401,$H$5:$O$104,""),"")))</f>
        <v>-</v>
      </c>
      <c r="AN460" s="152" t="str">
        <f t="array" ref="AN460">IF(AN416=0,"-",COUNT(IF($P$5:$P$104=$H$5:$O$104,IF($H$5:$O$104=$AA460,$H$5:$O$104,""),""))/COUNT(IF($P$5:$P$104=$AA460,$H$5:$O$104,"")))</f>
        <v>-</v>
      </c>
      <c r="AO460" s="18"/>
      <c r="AP460" s="18"/>
      <c r="AQ460" s="18"/>
      <c r="AR460" s="18"/>
      <c r="AS460" s="18"/>
      <c r="AT460" s="18"/>
      <c r="AU460" s="18"/>
      <c r="AV460" s="18"/>
      <c r="AW460" s="18"/>
      <c r="AX460" s="18"/>
      <c r="AY460" s="18"/>
      <c r="AZ460" s="18"/>
      <c r="BA460" s="18"/>
      <c r="BD460" s="11"/>
      <c r="BE460" s="11"/>
      <c r="BF460" s="11"/>
      <c r="BG460" s="11"/>
      <c r="BH460" s="11"/>
      <c r="BI460" s="11"/>
      <c r="BJ460" s="11"/>
      <c r="BK460" s="11"/>
      <c r="BL460" s="11"/>
      <c r="BM460" s="11"/>
      <c r="BN460" s="11"/>
      <c r="BO460" s="11"/>
      <c r="BP460" s="11"/>
      <c r="BQ460" s="11"/>
      <c r="BR460" s="11"/>
      <c r="BS460" s="11"/>
    </row>
    <row r="461" spans="1:71">
      <c r="A461" s="18"/>
      <c r="B461" s="18"/>
      <c r="C461" s="18"/>
      <c r="E461" s="88"/>
      <c r="F461" s="88"/>
      <c r="G461" s="18"/>
      <c r="H461" s="89"/>
      <c r="I461" s="89"/>
      <c r="J461" s="89"/>
      <c r="K461" s="18"/>
      <c r="L461" s="18"/>
      <c r="M461" s="18"/>
      <c r="N461" s="18"/>
      <c r="O461" s="18"/>
      <c r="P461" s="138"/>
      <c r="Q461" s="138"/>
      <c r="R461" s="138"/>
      <c r="S461" s="138"/>
      <c r="T461" s="138"/>
      <c r="U461" s="138"/>
      <c r="V461" s="138"/>
      <c r="W461" s="138"/>
      <c r="X461" s="18"/>
      <c r="Y461" s="18"/>
      <c r="Z461" s="18"/>
      <c r="AA461" s="367">
        <v>14</v>
      </c>
      <c r="AB461" s="366" t="str">
        <f t="array" ref="AB461">IF(AB417="-","-",COUNT(IF($P$5:$P$104=$H$5:$O$104,IF($H$5:$O$104=$AA461,IF($G$5:$G$104=AB$401,$H$5:$O$104,""),""),""))/COUNT(IF($P$5:$P$104=$AA461,IF($G$5:$G$104=AB$401,$H$5:$O$104,""),"")))</f>
        <v>-</v>
      </c>
      <c r="AC461" s="366">
        <f t="array" ref="AC461">IF(AC417="-","-",COUNT(IF($P$5:$P$104=$H$5:$O$104,IF($H$5:$O$104=$AA461,IF($G$5:$G$104=AC$401,$H$5:$O$104,""),""),""))/COUNT(IF($P$5:$P$104=$AA461,IF($G$5:$G$104=AC$401,$H$5:$O$104,""),"")))</f>
        <v>0.75</v>
      </c>
      <c r="AD461" s="366" t="str">
        <f t="array" ref="AD461">IF(AD417="-","-",COUNT(IF($P$5:$P$104=$H$5:$O$104,IF($H$5:$O$104=$AA461,IF($G$5:$G$104=AD$401,$H$5:$O$104,""),""),""))/COUNT(IF($P$5:$P$104=$AA461,IF($G$5:$G$104=AD$401,$H$5:$O$104,""),"")))</f>
        <v>-</v>
      </c>
      <c r="AE461" s="366" t="str">
        <f t="array" ref="AE461">IF(AE417="-","-",COUNT(IF($P$5:$P$104=$H$5:$O$104,IF($H$5:$O$104=$AA461,IF($G$5:$G$104=AE$401,$H$5:$O$104,""),""),""))/COUNT(IF($P$5:$P$104=$AA461,IF($G$5:$G$104=AE$401,$H$5:$O$104,""),"")))</f>
        <v>-</v>
      </c>
      <c r="AF461" s="366" t="str">
        <f t="array" ref="AF461">IF(AF417="-","-",COUNT(IF($P$5:$P$104=$H$5:$O$104,IF($H$5:$O$104=$AA461,IF($G$5:$G$104=AF$401,$H$5:$O$104,""),""),""))/COUNT(IF($P$5:$P$104=$AA461,IF($G$5:$G$104=AF$401,$H$5:$O$104,""),"")))</f>
        <v>-</v>
      </c>
      <c r="AG461" s="366" t="str">
        <f t="array" ref="AG461">IF(AG417="-","-",COUNT(IF($P$5:$P$104=$H$5:$O$104,IF($H$5:$O$104=$AA461,IF($G$5:$G$104=AG$401,$H$5:$O$104,""),""),""))/COUNT(IF($P$5:$P$104=$AA461,IF($G$5:$G$104=AG$401,$H$5:$O$104,""),"")))</f>
        <v>-</v>
      </c>
      <c r="AH461" s="366" t="str">
        <f t="array" ref="AH461">IF(AH417="-","-",COUNT(IF($P$5:$P$104=$H$5:$O$104,IF($H$5:$O$104=$AA461,IF($G$5:$G$104=AH$401,$H$5:$O$104,""),""),""))/COUNT(IF($P$5:$P$104=$AA461,IF($G$5:$G$104=AH$401,$H$5:$O$104,""),"")))</f>
        <v>-</v>
      </c>
      <c r="AI461" s="366" t="str">
        <f t="array" ref="AI461">IF(AI417="-","-",COUNT(IF($P$5:$P$104=$H$5:$O$104,IF($H$5:$O$104=$AA461,IF($G$5:$G$104=AI$401,$H$5:$O$104,""),""),""))/COUNT(IF($P$5:$P$104=$AA461,IF($G$5:$G$104=AI$401,$H$5:$O$104,""),"")))</f>
        <v>-</v>
      </c>
      <c r="AJ461" s="366" t="str">
        <f t="array" ref="AJ461">IF(AJ417="-","-",COUNT(IF($P$5:$P$104=$H$5:$O$104,IF($H$5:$O$104=$AA461,IF($G$5:$G$104=AJ$401,$H$5:$O$104,""),""),""))/COUNT(IF($P$5:$P$104=$AA461,IF($G$5:$G$104=AJ$401,$H$5:$O$104,""),"")))</f>
        <v>-</v>
      </c>
      <c r="AK461" s="366" t="str">
        <f t="array" ref="AK461">IF(AK417="-","-",COUNT(IF($P$5:$P$104=$H$5:$O$104,IF($H$5:$O$104=$AA461,IF($G$5:$G$104=AK$401,$H$5:$O$104,""),""),""))/COUNT(IF($P$5:$P$104=$AA461,IF($G$5:$G$104=AK$401,$H$5:$O$104,""),"")))</f>
        <v>-</v>
      </c>
      <c r="AL461" s="366" t="str">
        <f t="array" ref="AL461">IF(AL417="-","-",COUNT(IF($P$5:$P$104=$H$5:$O$104,IF($H$5:$O$104=$AA461,IF($G$5:$G$104=AL$401,$H$5:$O$104,""),""),""))/COUNT(IF($P$5:$P$104=$AA461,IF($G$5:$G$104=AL$401,$H$5:$O$104,""),"")))</f>
        <v>-</v>
      </c>
      <c r="AM461" s="366" t="str">
        <f t="array" ref="AM461">IF(AM417="-","-",COUNT(IF($P$5:$P$104=$H$5:$O$104,IF($H$5:$O$104=$AA461,IF($G$5:$G$104=AM$401,$H$5:$O$104,""),""),""))/COUNT(IF($P$5:$P$104=$AA461,IF($G$5:$G$104=AM$401,$H$5:$O$104,""),"")))</f>
        <v>-</v>
      </c>
      <c r="AN461" s="152">
        <f t="array" ref="AN461">IF(AN417=0,"-",COUNT(IF($P$5:$P$104=$H$5:$O$104,IF($H$5:$O$104=$AA461,$H$5:$O$104,""),""))/COUNT(IF($P$5:$P$104=$AA461,$H$5:$O$104,"")))</f>
        <v>0.75</v>
      </c>
      <c r="AO461" s="18"/>
      <c r="AP461" s="18"/>
      <c r="AQ461" s="18"/>
      <c r="AR461" s="18"/>
      <c r="AS461" s="18"/>
      <c r="AT461" s="18"/>
      <c r="AU461" s="18"/>
      <c r="AV461" s="18"/>
      <c r="AW461" s="18"/>
      <c r="AX461" s="18"/>
      <c r="AY461" s="18"/>
      <c r="AZ461" s="18"/>
      <c r="BA461" s="18"/>
      <c r="BD461" s="11"/>
      <c r="BE461" s="11"/>
      <c r="BF461" s="11"/>
      <c r="BG461" s="11"/>
      <c r="BH461" s="11"/>
      <c r="BI461" s="11"/>
      <c r="BJ461" s="11"/>
      <c r="BK461" s="11"/>
      <c r="BL461" s="11"/>
      <c r="BM461" s="11"/>
      <c r="BN461" s="11"/>
      <c r="BO461" s="11"/>
      <c r="BP461" s="11"/>
      <c r="BQ461" s="11"/>
      <c r="BR461" s="11"/>
      <c r="BS461" s="11"/>
    </row>
    <row r="462" spans="1:71">
      <c r="A462" s="18"/>
      <c r="B462" s="18"/>
      <c r="C462" s="18"/>
      <c r="E462" s="88"/>
      <c r="F462" s="88"/>
      <c r="G462" s="18"/>
      <c r="H462" s="89"/>
      <c r="I462" s="89"/>
      <c r="J462" s="89"/>
      <c r="K462" s="18"/>
      <c r="L462" s="18"/>
      <c r="M462" s="18"/>
      <c r="N462" s="18"/>
      <c r="O462" s="18"/>
      <c r="P462" s="138"/>
      <c r="Q462" s="138"/>
      <c r="R462" s="138"/>
      <c r="S462" s="138"/>
      <c r="T462" s="138"/>
      <c r="U462" s="138"/>
      <c r="V462" s="138"/>
      <c r="W462" s="138"/>
      <c r="X462" s="18"/>
      <c r="Y462" s="18"/>
      <c r="Z462" s="18"/>
      <c r="AA462" s="368">
        <v>15</v>
      </c>
      <c r="AB462" s="366" t="str">
        <f t="array" ref="AB462">IF(AB418="-","-",COUNT(IF($P$5:$P$104=$H$5:$O$104,IF($H$5:$O$104=$AA462,IF($G$5:$G$104=AB$401,$H$5:$O$104,""),""),""))/COUNT(IF($P$5:$P$104=$AA462,IF($G$5:$G$104=AB$401,$H$5:$O$104,""),"")))</f>
        <v>-</v>
      </c>
      <c r="AC462" s="366" t="str">
        <f t="array" ref="AC462">IF(AC418="-","-",COUNT(IF($P$5:$P$104=$H$5:$O$104,IF($H$5:$O$104=$AA462,IF($G$5:$G$104=AC$401,$H$5:$O$104,""),""),""))/COUNT(IF($P$5:$P$104=$AA462,IF($G$5:$G$104=AC$401,$H$5:$O$104,""),"")))</f>
        <v>-</v>
      </c>
      <c r="AD462" s="366" t="str">
        <f t="array" ref="AD462">IF(AD418="-","-",COUNT(IF($P$5:$P$104=$H$5:$O$104,IF($H$5:$O$104=$AA462,IF($G$5:$G$104=AD$401,$H$5:$O$104,""),""),""))/COUNT(IF($P$5:$P$104=$AA462,IF($G$5:$G$104=AD$401,$H$5:$O$104,""),"")))</f>
        <v>-</v>
      </c>
      <c r="AE462" s="366" t="str">
        <f t="array" ref="AE462">IF(AE418="-","-",COUNT(IF($P$5:$P$104=$H$5:$O$104,IF($H$5:$O$104=$AA462,IF($G$5:$G$104=AE$401,$H$5:$O$104,""),""),""))/COUNT(IF($P$5:$P$104=$AA462,IF($G$5:$G$104=AE$401,$H$5:$O$104,""),"")))</f>
        <v>-</v>
      </c>
      <c r="AF462" s="366" t="str">
        <f t="array" ref="AF462">IF(AF418="-","-",COUNT(IF($P$5:$P$104=$H$5:$O$104,IF($H$5:$O$104=$AA462,IF($G$5:$G$104=AF$401,$H$5:$O$104,""),""),""))/COUNT(IF($P$5:$P$104=$AA462,IF($G$5:$G$104=AF$401,$H$5:$O$104,""),"")))</f>
        <v>-</v>
      </c>
      <c r="AG462" s="366" t="str">
        <f t="array" ref="AG462">IF(AG418="-","-",COUNT(IF($P$5:$P$104=$H$5:$O$104,IF($H$5:$O$104=$AA462,IF($G$5:$G$104=AG$401,$H$5:$O$104,""),""),""))/COUNT(IF($P$5:$P$104=$AA462,IF($G$5:$G$104=AG$401,$H$5:$O$104,""),"")))</f>
        <v>-</v>
      </c>
      <c r="AH462" s="366" t="str">
        <f t="array" ref="AH462">IF(AH418="-","-",COUNT(IF($P$5:$P$104=$H$5:$O$104,IF($H$5:$O$104=$AA462,IF($G$5:$G$104=AH$401,$H$5:$O$104,""),""),""))/COUNT(IF($P$5:$P$104=$AA462,IF($G$5:$G$104=AH$401,$H$5:$O$104,""),"")))</f>
        <v>-</v>
      </c>
      <c r="AI462" s="366" t="str">
        <f t="array" ref="AI462">IF(AI418="-","-",COUNT(IF($P$5:$P$104=$H$5:$O$104,IF($H$5:$O$104=$AA462,IF($G$5:$G$104=AI$401,$H$5:$O$104,""),""),""))/COUNT(IF($P$5:$P$104=$AA462,IF($G$5:$G$104=AI$401,$H$5:$O$104,""),"")))</f>
        <v>-</v>
      </c>
      <c r="AJ462" s="366" t="str">
        <f t="array" ref="AJ462">IF(AJ418="-","-",COUNT(IF($P$5:$P$104=$H$5:$O$104,IF($H$5:$O$104=$AA462,IF($G$5:$G$104=AJ$401,$H$5:$O$104,""),""),""))/COUNT(IF($P$5:$P$104=$AA462,IF($G$5:$G$104=AJ$401,$H$5:$O$104,""),"")))</f>
        <v>-</v>
      </c>
      <c r="AK462" s="366" t="str">
        <f t="array" ref="AK462">IF(AK418="-","-",COUNT(IF($P$5:$P$104=$H$5:$O$104,IF($H$5:$O$104=$AA462,IF($G$5:$G$104=AK$401,$H$5:$O$104,""),""),""))/COUNT(IF($P$5:$P$104=$AA462,IF($G$5:$G$104=AK$401,$H$5:$O$104,""),"")))</f>
        <v>-</v>
      </c>
      <c r="AL462" s="366" t="str">
        <f t="array" ref="AL462">IF(AL418="-","-",COUNT(IF($P$5:$P$104=$H$5:$O$104,IF($H$5:$O$104=$AA462,IF($G$5:$G$104=AL$401,$H$5:$O$104,""),""),""))/COUNT(IF($P$5:$P$104=$AA462,IF($G$5:$G$104=AL$401,$H$5:$O$104,""),"")))</f>
        <v>-</v>
      </c>
      <c r="AM462" s="366" t="str">
        <f t="array" ref="AM462">IF(AM418="-","-",COUNT(IF($P$5:$P$104=$H$5:$O$104,IF($H$5:$O$104=$AA462,IF($G$5:$G$104=AM$401,$H$5:$O$104,""),""),""))/COUNT(IF($P$5:$P$104=$AA462,IF($G$5:$G$104=AM$401,$H$5:$O$104,""),"")))</f>
        <v>-</v>
      </c>
      <c r="AN462" s="152" t="str">
        <f t="array" ref="AN462">IF(AN418=0,"-",COUNT(IF($P$5:$P$104=$H$5:$O$104,IF($H$5:$O$104=$AA462,$H$5:$O$104,""),""))/COUNT(IF($P$5:$P$104=$AA462,$H$5:$O$104,"")))</f>
        <v>-</v>
      </c>
      <c r="AO462" s="18"/>
      <c r="AP462" s="18"/>
      <c r="AQ462" s="18"/>
      <c r="AR462" s="18"/>
      <c r="AS462" s="18"/>
      <c r="AT462" s="18"/>
      <c r="AU462" s="18"/>
      <c r="AV462" s="18"/>
      <c r="AW462" s="18"/>
      <c r="AX462" s="18"/>
      <c r="AY462" s="18"/>
      <c r="AZ462" s="18"/>
      <c r="BA462" s="18"/>
      <c r="BD462" s="11"/>
      <c r="BE462" s="11"/>
      <c r="BF462" s="11"/>
      <c r="BG462" s="11"/>
      <c r="BH462" s="11"/>
      <c r="BI462" s="11"/>
      <c r="BJ462" s="11"/>
      <c r="BK462" s="11"/>
      <c r="BL462" s="11"/>
      <c r="BM462" s="11"/>
      <c r="BN462" s="11"/>
      <c r="BO462" s="11"/>
      <c r="BP462" s="11"/>
      <c r="BQ462" s="11"/>
      <c r="BR462" s="11"/>
      <c r="BS462" s="11"/>
    </row>
    <row r="463" spans="1:71">
      <c r="A463" s="18"/>
      <c r="B463" s="18"/>
      <c r="C463" s="18"/>
      <c r="E463" s="88"/>
      <c r="F463" s="88"/>
      <c r="G463" s="18"/>
      <c r="H463" s="89"/>
      <c r="I463" s="89"/>
      <c r="J463" s="89"/>
      <c r="K463" s="18"/>
      <c r="L463" s="18"/>
      <c r="M463" s="18"/>
      <c r="N463" s="18"/>
      <c r="O463" s="18"/>
      <c r="P463" s="138"/>
      <c r="Q463" s="138"/>
      <c r="R463" s="138"/>
      <c r="S463" s="138"/>
      <c r="T463" s="138"/>
      <c r="U463" s="138"/>
      <c r="V463" s="138"/>
      <c r="W463" s="138"/>
      <c r="X463" s="18"/>
      <c r="Y463" s="18"/>
      <c r="Z463" s="18"/>
      <c r="AA463" s="369" t="s">
        <v>113</v>
      </c>
      <c r="AB463" s="370" t="str">
        <f t="shared" ref="AB463:AN463" si="94">IF(AB419=0,"-",SUMPRODUCT(AB447:AB462,AB403:AB418)/AB419)</f>
        <v>-</v>
      </c>
      <c r="AC463" s="371">
        <f t="shared" si="94"/>
        <v>0.91447368421052633</v>
      </c>
      <c r="AD463" s="371" t="str">
        <f t="shared" si="94"/>
        <v>-</v>
      </c>
      <c r="AE463" s="371">
        <f t="shared" si="94"/>
        <v>0.89583333333333337</v>
      </c>
      <c r="AF463" s="371" t="str">
        <f t="shared" si="94"/>
        <v>-</v>
      </c>
      <c r="AG463" s="371" t="str">
        <f t="shared" si="94"/>
        <v>-</v>
      </c>
      <c r="AH463" s="371">
        <f t="shared" si="94"/>
        <v>0.64247311827956988</v>
      </c>
      <c r="AI463" s="371">
        <f t="shared" si="94"/>
        <v>0.92307692307692313</v>
      </c>
      <c r="AJ463" s="371">
        <f t="shared" si="94"/>
        <v>0.94318181818181823</v>
      </c>
      <c r="AK463" s="371">
        <f t="shared" si="94"/>
        <v>0.92500000000000004</v>
      </c>
      <c r="AL463" s="371" t="str">
        <f t="shared" si="94"/>
        <v>-</v>
      </c>
      <c r="AM463" s="372">
        <f t="shared" si="94"/>
        <v>0.72650375939849621</v>
      </c>
      <c r="AN463" s="373">
        <f t="shared" si="94"/>
        <v>0.84068333397835326</v>
      </c>
      <c r="AO463" s="122"/>
      <c r="AP463" s="18"/>
      <c r="AQ463" s="18"/>
      <c r="AR463" s="18"/>
      <c r="AS463" s="18"/>
      <c r="AT463" s="18"/>
      <c r="AU463" s="18"/>
      <c r="AV463" s="18"/>
      <c r="AW463" s="18"/>
      <c r="AX463" s="18"/>
      <c r="AY463" s="18"/>
      <c r="AZ463" s="18"/>
      <c r="BA463" s="18"/>
      <c r="BD463" s="11"/>
      <c r="BE463" s="11"/>
      <c r="BF463" s="11"/>
      <c r="BG463" s="11"/>
      <c r="BH463" s="11"/>
      <c r="BI463" s="11"/>
      <c r="BJ463" s="11"/>
      <c r="BK463" s="11"/>
      <c r="BL463" s="11"/>
      <c r="BM463" s="11"/>
      <c r="BN463" s="11"/>
      <c r="BO463" s="11"/>
      <c r="BP463" s="11"/>
      <c r="BQ463" s="11"/>
      <c r="BR463" s="11"/>
      <c r="BS463" s="11"/>
    </row>
    <row r="464" spans="1:71">
      <c r="A464" s="18"/>
      <c r="B464" s="18"/>
      <c r="C464" s="18"/>
      <c r="E464" s="88"/>
      <c r="F464" s="88"/>
      <c r="G464" s="18"/>
      <c r="H464" s="89"/>
      <c r="I464" s="89"/>
      <c r="J464" s="89"/>
      <c r="K464" s="18"/>
      <c r="L464" s="18"/>
      <c r="M464" s="18"/>
      <c r="N464" s="18"/>
      <c r="O464" s="18"/>
      <c r="P464" s="138"/>
      <c r="Q464" s="138"/>
      <c r="R464" s="138"/>
      <c r="S464" s="138"/>
      <c r="T464" s="138"/>
      <c r="U464" s="138"/>
      <c r="V464" s="138"/>
      <c r="W464" s="138"/>
      <c r="X464" s="18"/>
      <c r="Y464" s="18"/>
      <c r="Z464" s="18"/>
      <c r="AA464" s="374" t="s">
        <v>84</v>
      </c>
      <c r="AB464" s="227"/>
      <c r="AC464" s="227"/>
      <c r="AD464" s="227"/>
      <c r="AE464" s="227"/>
      <c r="AF464" s="227"/>
      <c r="AG464" s="227"/>
      <c r="AH464" s="227"/>
      <c r="AI464" s="227"/>
      <c r="AJ464" s="227"/>
      <c r="AK464" s="227"/>
      <c r="AL464" s="227"/>
      <c r="AM464" s="227"/>
      <c r="AN464" s="344"/>
      <c r="AO464" s="18"/>
      <c r="AP464" s="18"/>
      <c r="AQ464" s="18"/>
      <c r="AR464" s="18"/>
      <c r="AS464" s="18"/>
      <c r="AT464" s="18"/>
      <c r="AU464" s="18"/>
      <c r="AV464" s="18"/>
      <c r="AW464" s="18"/>
      <c r="AX464" s="18"/>
      <c r="AY464" s="18"/>
      <c r="AZ464" s="18"/>
      <c r="BA464" s="18"/>
      <c r="BD464" s="11"/>
      <c r="BE464" s="11"/>
      <c r="BF464" s="11"/>
      <c r="BG464" s="11"/>
      <c r="BH464" s="11"/>
      <c r="BI464" s="11"/>
      <c r="BJ464" s="11"/>
      <c r="BK464" s="11"/>
      <c r="BL464" s="11"/>
      <c r="BM464" s="11"/>
      <c r="BN464" s="11"/>
      <c r="BO464" s="11"/>
      <c r="BP464" s="11"/>
      <c r="BQ464" s="11"/>
      <c r="BR464" s="11"/>
      <c r="BS464" s="11"/>
    </row>
    <row r="465" spans="1:71">
      <c r="A465" s="18"/>
      <c r="B465" s="18"/>
      <c r="C465" s="18"/>
      <c r="E465" s="88"/>
      <c r="F465" s="88"/>
      <c r="G465" s="18"/>
      <c r="H465" s="89"/>
      <c r="I465" s="89"/>
      <c r="J465" s="89"/>
      <c r="K465" s="18"/>
      <c r="L465" s="18"/>
      <c r="M465" s="18"/>
      <c r="N465" s="18"/>
      <c r="O465" s="18"/>
      <c r="P465" s="138"/>
      <c r="Q465" s="138"/>
      <c r="R465" s="138"/>
      <c r="S465" s="138"/>
      <c r="T465" s="138"/>
      <c r="U465" s="138"/>
      <c r="V465" s="138"/>
      <c r="W465" s="138"/>
      <c r="X465" s="18"/>
      <c r="Y465" s="18"/>
      <c r="Z465" s="18"/>
      <c r="AA465" s="117"/>
      <c r="AB465" s="117"/>
      <c r="AC465" s="117"/>
      <c r="AD465" s="117"/>
      <c r="AE465" s="117"/>
      <c r="AF465" s="117"/>
      <c r="AG465" s="117"/>
      <c r="AH465" s="117"/>
      <c r="AI465" s="117"/>
      <c r="AJ465" s="117"/>
      <c r="AK465" s="117"/>
      <c r="AL465" s="117"/>
      <c r="AM465" s="117"/>
      <c r="AN465" s="117"/>
      <c r="AO465" s="18"/>
      <c r="AP465" s="18"/>
      <c r="AQ465" s="18"/>
      <c r="AR465" s="18"/>
      <c r="AS465" s="18"/>
      <c r="AT465" s="18"/>
      <c r="AU465" s="18"/>
      <c r="AV465" s="18"/>
      <c r="AW465" s="18"/>
      <c r="AX465" s="18"/>
      <c r="AY465" s="18"/>
      <c r="AZ465" s="18"/>
      <c r="BA465" s="18"/>
      <c r="BD465" s="11"/>
      <c r="BE465" s="11"/>
      <c r="BF465" s="11"/>
      <c r="BG465" s="11"/>
      <c r="BH465" s="11"/>
      <c r="BI465" s="11"/>
      <c r="BJ465" s="11"/>
      <c r="BK465" s="11"/>
      <c r="BL465" s="11"/>
      <c r="BM465" s="11"/>
      <c r="BN465" s="11"/>
      <c r="BO465" s="11"/>
      <c r="BP465" s="11"/>
      <c r="BQ465" s="11"/>
    </row>
    <row r="466" spans="1:71">
      <c r="A466" s="18"/>
      <c r="B466" s="18"/>
      <c r="C466" s="18"/>
      <c r="E466" s="88"/>
      <c r="F466" s="88"/>
      <c r="G466" s="18"/>
      <c r="H466" s="89"/>
      <c r="I466" s="89"/>
      <c r="J466" s="89"/>
      <c r="K466" s="18"/>
      <c r="L466" s="18"/>
      <c r="M466" s="18"/>
      <c r="N466" s="18"/>
      <c r="O466" s="18"/>
      <c r="P466" s="138"/>
      <c r="Q466" s="138"/>
      <c r="R466" s="138"/>
      <c r="S466" s="138"/>
      <c r="T466" s="138"/>
      <c r="U466" s="138"/>
      <c r="V466" s="138"/>
      <c r="W466" s="138"/>
      <c r="X466" s="18"/>
      <c r="Y466" s="18"/>
      <c r="Z466" s="18"/>
      <c r="AA466" s="639" t="str">
        <f>IF(P3="modal","RELATIVE BIAS","ABSOLUTE BIAS")</f>
        <v>RELATIVE BIAS</v>
      </c>
      <c r="AB466" s="640"/>
      <c r="AC466" s="641"/>
      <c r="AD466" s="117"/>
      <c r="AE466" s="117"/>
      <c r="AF466" s="117"/>
      <c r="AG466" s="117"/>
      <c r="AH466" s="117"/>
      <c r="AI466" s="117"/>
      <c r="AJ466" s="117"/>
      <c r="AK466" s="117"/>
      <c r="AL466" s="117"/>
      <c r="AM466" s="117"/>
      <c r="AN466" s="117"/>
      <c r="AO466" s="18"/>
      <c r="AP466" s="7"/>
      <c r="AQ466" s="18"/>
      <c r="AR466" s="18"/>
      <c r="AS466" s="18"/>
      <c r="AT466" s="18"/>
      <c r="AU466" s="18"/>
      <c r="AV466" s="18"/>
      <c r="AW466" s="18"/>
      <c r="AX466" s="18"/>
      <c r="AY466" s="18"/>
      <c r="AZ466" s="18"/>
      <c r="BA466" s="18"/>
      <c r="BD466" s="11"/>
      <c r="BE466" s="11"/>
      <c r="BF466" s="11"/>
      <c r="BG466" s="11"/>
      <c r="BH466" s="11"/>
      <c r="BI466" s="11"/>
      <c r="BJ466" s="11"/>
      <c r="BK466" s="11"/>
      <c r="BL466" s="11"/>
      <c r="BM466" s="11"/>
      <c r="BN466" s="11"/>
      <c r="BO466" s="11"/>
      <c r="BP466" s="11"/>
      <c r="BQ466" s="11"/>
    </row>
    <row r="467" spans="1:71">
      <c r="A467" s="18"/>
      <c r="B467" s="18"/>
      <c r="C467" s="18"/>
      <c r="E467" s="88"/>
      <c r="F467" s="88"/>
      <c r="G467" s="18"/>
      <c r="H467" s="89"/>
      <c r="I467" s="89"/>
      <c r="J467" s="89"/>
      <c r="K467" s="18"/>
      <c r="L467" s="18"/>
      <c r="M467" s="18"/>
      <c r="N467" s="18"/>
      <c r="O467" s="18"/>
      <c r="P467" s="138"/>
      <c r="Q467" s="138"/>
      <c r="R467" s="138"/>
      <c r="S467" s="138"/>
      <c r="T467" s="138"/>
      <c r="U467" s="138"/>
      <c r="V467" s="138"/>
      <c r="W467" s="138"/>
      <c r="X467" s="18"/>
      <c r="Y467" s="18"/>
      <c r="Z467" s="18"/>
      <c r="AA467" s="135" t="str">
        <f>$P$3</f>
        <v>MODAL</v>
      </c>
      <c r="AB467" s="331">
        <v>1</v>
      </c>
      <c r="AC467" s="331">
        <v>2</v>
      </c>
      <c r="AD467" s="331">
        <v>3</v>
      </c>
      <c r="AE467" s="331">
        <v>4</v>
      </c>
      <c r="AF467" s="331">
        <v>5</v>
      </c>
      <c r="AG467" s="331">
        <v>6</v>
      </c>
      <c r="AH467" s="331">
        <v>7</v>
      </c>
      <c r="AI467" s="331">
        <v>8</v>
      </c>
      <c r="AJ467" s="331">
        <v>9</v>
      </c>
      <c r="AK467" s="331">
        <v>10</v>
      </c>
      <c r="AL467" s="331">
        <v>11</v>
      </c>
      <c r="AM467" s="332">
        <v>12</v>
      </c>
      <c r="AN467" s="19" t="s">
        <v>4</v>
      </c>
      <c r="AO467" s="18"/>
      <c r="AP467" s="7"/>
      <c r="AQ467" s="18"/>
      <c r="AR467" s="18"/>
      <c r="AS467" s="18"/>
      <c r="AT467" s="18"/>
      <c r="AU467" s="18"/>
      <c r="AV467" s="18"/>
      <c r="AW467" s="18"/>
      <c r="AX467" s="18"/>
      <c r="AY467" s="18"/>
      <c r="AZ467" s="18"/>
      <c r="BA467" s="18"/>
      <c r="BD467" s="11"/>
      <c r="BE467" s="11"/>
      <c r="BF467" s="11"/>
      <c r="BG467" s="11"/>
      <c r="BH467" s="11"/>
      <c r="BI467" s="11"/>
      <c r="BJ467" s="11"/>
      <c r="BK467" s="11"/>
      <c r="BL467" s="11"/>
      <c r="BM467" s="11"/>
      <c r="BN467" s="11"/>
      <c r="BO467" s="11"/>
      <c r="BP467" s="11"/>
      <c r="BQ467" s="11"/>
    </row>
    <row r="468" spans="1:71">
      <c r="A468" s="18"/>
      <c r="B468" s="18"/>
      <c r="C468" s="18"/>
      <c r="E468" s="88"/>
      <c r="F468" s="88"/>
      <c r="G468" s="18"/>
      <c r="H468" s="89"/>
      <c r="I468" s="89"/>
      <c r="J468" s="89"/>
      <c r="K468" s="18"/>
      <c r="L468" s="18"/>
      <c r="M468" s="18"/>
      <c r="N468" s="18"/>
      <c r="O468" s="18"/>
      <c r="P468" s="138"/>
      <c r="Q468" s="138"/>
      <c r="R468" s="138"/>
      <c r="S468" s="138"/>
      <c r="T468" s="138"/>
      <c r="U468" s="138"/>
      <c r="V468" s="138"/>
      <c r="W468" s="138"/>
      <c r="X468" s="18"/>
      <c r="Y468" s="18"/>
      <c r="Z468" s="18"/>
      <c r="AA468" s="130" t="str">
        <f>$P$4</f>
        <v>(R1-R5)</v>
      </c>
      <c r="AB468" s="345" t="s">
        <v>70</v>
      </c>
      <c r="AC468" s="333" t="s">
        <v>71</v>
      </c>
      <c r="AD468" s="333" t="s">
        <v>72</v>
      </c>
      <c r="AE468" s="333" t="s">
        <v>73</v>
      </c>
      <c r="AF468" s="333" t="s">
        <v>74</v>
      </c>
      <c r="AG468" s="333" t="s">
        <v>75</v>
      </c>
      <c r="AH468" s="333" t="s">
        <v>76</v>
      </c>
      <c r="AI468" s="333" t="s">
        <v>77</v>
      </c>
      <c r="AJ468" s="333" t="s">
        <v>78</v>
      </c>
      <c r="AK468" s="333" t="s">
        <v>79</v>
      </c>
      <c r="AL468" s="333" t="s">
        <v>80</v>
      </c>
      <c r="AM468" s="334" t="s">
        <v>81</v>
      </c>
      <c r="AN468" s="346" t="s">
        <v>87</v>
      </c>
      <c r="AO468" s="18"/>
      <c r="AP468" s="7"/>
      <c r="AQ468" s="18"/>
      <c r="AR468" s="18"/>
      <c r="AS468" s="18"/>
      <c r="AT468" s="18"/>
      <c r="AU468" s="18"/>
      <c r="AV468" s="18"/>
      <c r="AW468" s="18"/>
      <c r="AX468" s="18"/>
      <c r="AY468" s="18"/>
      <c r="AZ468" s="18"/>
      <c r="BA468" s="18"/>
      <c r="BD468" s="11"/>
      <c r="BE468" s="11"/>
      <c r="BF468" s="11"/>
      <c r="BG468" s="11"/>
      <c r="BH468" s="11"/>
      <c r="BI468" s="11"/>
      <c r="BJ468" s="11"/>
      <c r="BK468" s="11"/>
      <c r="BL468" s="11"/>
      <c r="BM468" s="11"/>
      <c r="BN468" s="11"/>
      <c r="BO468" s="11"/>
      <c r="BP468" s="11"/>
      <c r="BQ468" s="11"/>
    </row>
    <row r="469" spans="1:71">
      <c r="A469" s="18"/>
      <c r="B469" s="18"/>
      <c r="C469" s="18"/>
      <c r="E469" s="88"/>
      <c r="F469" s="88"/>
      <c r="G469" s="18"/>
      <c r="H469" s="89"/>
      <c r="I469" s="89"/>
      <c r="J469" s="89"/>
      <c r="K469" s="18"/>
      <c r="L469" s="18"/>
      <c r="M469" s="18"/>
      <c r="N469" s="18"/>
      <c r="O469" s="18"/>
      <c r="P469" s="138"/>
      <c r="Q469" s="138"/>
      <c r="R469" s="138"/>
      <c r="S469" s="138"/>
      <c r="T469" s="138"/>
      <c r="U469" s="138"/>
      <c r="V469" s="138"/>
      <c r="W469" s="138"/>
      <c r="X469" s="18"/>
      <c r="Y469" s="18"/>
      <c r="Z469" s="18"/>
      <c r="AA469" s="229">
        <v>0</v>
      </c>
      <c r="AB469" s="375" t="str">
        <f t="array" ref="AB469">IF(COUNT(IF($P$5:$P$104=$AA469,IF($G$5:$G$104=AB$467,$P$5:$P$104,""),""))=0,"-",AVERAGE(IF($P$5:$P$104=$AA469,IF($G$5:$G$104=AB$467,$H$5:$O$104,"")))-$AA469)</f>
        <v>-</v>
      </c>
      <c r="AC469" s="375" t="str">
        <f t="array" ref="AC469">IF(COUNT(IF($P$5:$P$104=$AA469,IF($G$5:$G$104=AC$467,$P$5:$P$104,""),""))=0,"-",AVERAGE(IF($P$5:$P$104=$AA469,IF($G$5:$G$104=AC$467,$H$5:$O$104,"")))-$AA469)</f>
        <v>-</v>
      </c>
      <c r="AD469" s="375" t="str">
        <f t="array" ref="AD469">IF(COUNT(IF($P$5:$P$104=$AA469,IF($G$5:$G$104=AD$467,$P$5:$P$104,""),""))=0,"-",AVERAGE(IF($P$5:$P$104=$AA469,IF($G$5:$G$104=AD$467,$H$5:$O$104,"")))-$AA469)</f>
        <v>-</v>
      </c>
      <c r="AE469" s="375" t="str">
        <f t="array" ref="AE469">IF(COUNT(IF($P$5:$P$104=$AA469,IF($G$5:$G$104=AE$467,$P$5:$P$104,""),""))=0,"-",AVERAGE(IF($P$5:$P$104=$AA469,IF($G$5:$G$104=AE$467,$H$5:$O$104,"")))-$AA469)</f>
        <v>-</v>
      </c>
      <c r="AF469" s="375" t="str">
        <f t="array" ref="AF469">IF(COUNT(IF($P$5:$P$104=$AA469,IF($G$5:$G$104=AF$467,$P$5:$P$104,""),""))=0,"-",AVERAGE(IF($P$5:$P$104=$AA469,IF($G$5:$G$104=AF$467,$H$5:$O$104,"")))-$AA469)</f>
        <v>-</v>
      </c>
      <c r="AG469" s="375" t="str">
        <f t="array" ref="AG469">IF(COUNT(IF($P$5:$P$104=$AA469,IF($G$5:$G$104=AG$467,$P$5:$P$104,""),""))=0,"-",AVERAGE(IF($P$5:$P$104=$AA469,IF($G$5:$G$104=AG$467,$H$5:$O$104,"")))-$AA469)</f>
        <v>-</v>
      </c>
      <c r="AH469" s="375" t="str">
        <f t="array" ref="AH469">IF(COUNT(IF($P$5:$P$104=$AA469,IF($G$5:$G$104=AH$467,$P$5:$P$104,""),""))=0,"-",AVERAGE(IF($P$5:$P$104=$AA469,IF($G$5:$G$104=AH$467,$H$5:$O$104,"")))-$AA469)</f>
        <v>-</v>
      </c>
      <c r="AI469" s="375" t="str">
        <f t="array" ref="AI469">IF(COUNT(IF($P$5:$P$104=$AA469,IF($G$5:$G$104=AI$467,$P$5:$P$104,""),""))=0,"-",AVERAGE(IF($P$5:$P$104=$AA469,IF($G$5:$G$104=AI$467,$H$5:$O$104,"")))-$AA469)</f>
        <v>-</v>
      </c>
      <c r="AJ469" s="375" t="str">
        <f t="array" ref="AJ469">IF(COUNT(IF($P$5:$P$104=$AA469,IF($G$5:$G$104=AJ$467,$P$5:$P$104,""),""))=0,"-",AVERAGE(IF($P$5:$P$104=$AA469,IF($G$5:$G$104=AJ$467,$H$5:$O$104,"")))-$AA469)</f>
        <v>-</v>
      </c>
      <c r="AK469" s="375" t="str">
        <f t="array" ref="AK469">IF(COUNT(IF($P$5:$P$104=$AA469,IF($G$5:$G$104=AK$467,$P$5:$P$104,""),""))=0,"-",AVERAGE(IF($P$5:$P$104=$AA469,IF($G$5:$G$104=AK$467,$H$5:$O$104,"")))-$AA469)</f>
        <v>-</v>
      </c>
      <c r="AL469" s="375" t="str">
        <f t="array" ref="AL469">IF(COUNT(IF($P$5:$P$104=$AA469,IF($G$5:$G$104=AL$467,$P$5:$P$104,""),""))=0,"-",AVERAGE(IF($P$5:$P$104=$AA469,IF($G$5:$G$104=AL$467,$H$5:$O$104,"")))-$AA469)</f>
        <v>-</v>
      </c>
      <c r="AM469" s="375" t="str">
        <f t="array" ref="AM469">IF(COUNT(IF($P$5:$P$104=$AA469,IF($G$5:$G$104=AM$467,$P$5:$P$104,""),""))=0,"-",AVERAGE(IF($P$5:$P$104=$AA469,IF($G$5:$G$104=AM$467,$H$5:$O$104,"")))-$AA469)</f>
        <v>-</v>
      </c>
      <c r="AN469" s="376" t="str">
        <f t="array" ref="AN469">IF(COUNT(AB469:AM469)=0,"-",AVERAGE(IF($P$5:$P$104=$AA469,$H$5:$O$104,""))-$AA469)</f>
        <v>-</v>
      </c>
      <c r="AO469" s="18"/>
      <c r="AP469" s="7"/>
      <c r="AQ469" s="18"/>
      <c r="AR469" s="18"/>
      <c r="AS469" s="18"/>
      <c r="AT469" s="18"/>
      <c r="AU469" s="18"/>
      <c r="AV469" s="18"/>
      <c r="AW469" s="18"/>
      <c r="AX469" s="18"/>
      <c r="AY469" s="18"/>
      <c r="AZ469" s="18"/>
      <c r="BA469" s="18"/>
      <c r="BD469" s="11"/>
      <c r="BE469" s="11"/>
      <c r="BF469" s="11"/>
      <c r="BG469" s="11"/>
      <c r="BH469" s="11"/>
      <c r="BI469" s="11"/>
      <c r="BJ469" s="11"/>
      <c r="BK469" s="11"/>
      <c r="BL469" s="11"/>
      <c r="BM469" s="11"/>
      <c r="BN469" s="11"/>
      <c r="BO469" s="11"/>
      <c r="BP469" s="11"/>
      <c r="BQ469" s="11"/>
    </row>
    <row r="470" spans="1:71">
      <c r="A470" s="18"/>
      <c r="B470" s="18"/>
      <c r="C470" s="18"/>
      <c r="E470" s="88"/>
      <c r="F470" s="88"/>
      <c r="G470" s="18"/>
      <c r="H470" s="89"/>
      <c r="I470" s="89"/>
      <c r="J470" s="89"/>
      <c r="K470" s="18"/>
      <c r="L470" s="18"/>
      <c r="M470" s="18"/>
      <c r="N470" s="18"/>
      <c r="O470" s="18"/>
      <c r="P470" s="138"/>
      <c r="Q470" s="138"/>
      <c r="R470" s="138"/>
      <c r="S470" s="138"/>
      <c r="T470" s="138"/>
      <c r="U470" s="138"/>
      <c r="V470" s="138"/>
      <c r="W470" s="138"/>
      <c r="X470" s="18"/>
      <c r="Y470" s="18"/>
      <c r="Z470" s="18"/>
      <c r="AA470" s="137">
        <v>1</v>
      </c>
      <c r="AB470" s="375" t="str">
        <f t="array" ref="AB470">IF(COUNT(IF($P$5:$P$104=$AA470,IF($G$5:$G$104=AB$467,$P$5:$P$104,""),""))=0,"-",AVERAGE(IF($P$5:$P$104=$AA470,IF($G$5:$G$104=AB$467,$H$5:$O$104,"")))-$AA470)</f>
        <v>-</v>
      </c>
      <c r="AC470" s="375" t="str">
        <f t="array" ref="AC470">IF(COUNT(IF($P$5:$P$104=$AA470,IF($G$5:$G$104=AC$467,$P$5:$P$104,""),""))=0,"-",AVERAGE(IF($P$5:$P$104=$AA470,IF($G$5:$G$104=AC$467,$H$5:$O$104,"")))-$AA470)</f>
        <v>-</v>
      </c>
      <c r="AD470" s="375" t="str">
        <f t="array" ref="AD470">IF(COUNT(IF($P$5:$P$104=$AA470,IF($G$5:$G$104=AD$467,$P$5:$P$104,""),""))=0,"-",AVERAGE(IF($P$5:$P$104=$AA470,IF($G$5:$G$104=AD$467,$H$5:$O$104,"")))-$AA470)</f>
        <v>-</v>
      </c>
      <c r="AE470" s="375" t="str">
        <f t="array" ref="AE470">IF(COUNT(IF($P$5:$P$104=$AA470,IF($G$5:$G$104=AE$467,$P$5:$P$104,""),""))=0,"-",AVERAGE(IF($P$5:$P$104=$AA470,IF($G$5:$G$104=AE$467,$H$5:$O$104,"")))-$AA470)</f>
        <v>-</v>
      </c>
      <c r="AF470" s="375" t="str">
        <f t="array" ref="AF470">IF(COUNT(IF($P$5:$P$104=$AA470,IF($G$5:$G$104=AF$467,$P$5:$P$104,""),""))=0,"-",AVERAGE(IF($P$5:$P$104=$AA470,IF($G$5:$G$104=AF$467,$H$5:$O$104,"")))-$AA470)</f>
        <v>-</v>
      </c>
      <c r="AG470" s="375" t="str">
        <f t="array" ref="AG470">IF(COUNT(IF($P$5:$P$104=$AA470,IF($G$5:$G$104=AG$467,$P$5:$P$104,""),""))=0,"-",AVERAGE(IF($P$5:$P$104=$AA470,IF($G$5:$G$104=AG$467,$H$5:$O$104,"")))-$AA470)</f>
        <v>-</v>
      </c>
      <c r="AH470" s="375" t="str">
        <f t="array" ref="AH470">IF(COUNT(IF($P$5:$P$104=$AA470,IF($G$5:$G$104=AH$467,$P$5:$P$104,""),""))=0,"-",AVERAGE(IF($P$5:$P$104=$AA470,IF($G$5:$G$104=AH$467,$H$5:$O$104,"")))-$AA470)</f>
        <v>-</v>
      </c>
      <c r="AI470" s="375" t="str">
        <f t="array" ref="AI470">IF(COUNT(IF($P$5:$P$104=$AA470,IF($G$5:$G$104=AI$467,$P$5:$P$104,""),""))=0,"-",AVERAGE(IF($P$5:$P$104=$AA470,IF($G$5:$G$104=AI$467,$H$5:$O$104,"")))-$AA470)</f>
        <v>-</v>
      </c>
      <c r="AJ470" s="375" t="str">
        <f t="array" ref="AJ470">IF(COUNT(IF($P$5:$P$104=$AA470,IF($G$5:$G$104=AJ$467,$P$5:$P$104,""),""))=0,"-",AVERAGE(IF($P$5:$P$104=$AA470,IF($G$5:$G$104=AJ$467,$H$5:$O$104,"")))-$AA470)</f>
        <v>-</v>
      </c>
      <c r="AK470" s="375" t="str">
        <f t="array" ref="AK470">IF(COUNT(IF($P$5:$P$104=$AA470,IF($G$5:$G$104=AK$467,$P$5:$P$104,""),""))=0,"-",AVERAGE(IF($P$5:$P$104=$AA470,IF($G$5:$G$104=AK$467,$H$5:$O$104,"")))-$AA470)</f>
        <v>-</v>
      </c>
      <c r="AL470" s="375" t="str">
        <f t="array" ref="AL470">IF(COUNT(IF($P$5:$P$104=$AA470,IF($G$5:$G$104=AL$467,$P$5:$P$104,""),""))=0,"-",AVERAGE(IF($P$5:$P$104=$AA470,IF($G$5:$G$104=AL$467,$H$5:$O$104,"")))-$AA470)</f>
        <v>-</v>
      </c>
      <c r="AM470" s="375" t="str">
        <f t="array" ref="AM470">IF(COUNT(IF($P$5:$P$104=$AA470,IF($G$5:$G$104=AM$467,$P$5:$P$104,""),""))=0,"-",AVERAGE(IF($P$5:$P$104=$AA470,IF($G$5:$G$104=AM$467,$H$5:$O$104,"")))-$AA470)</f>
        <v>-</v>
      </c>
      <c r="AN470" s="377" t="str">
        <f t="array" ref="AN470">IF(COUNT(AB470:AM470)=0,"-",AVERAGE(IF($P$5:$P$104=$AA470,$H$5:$O$104,""))-$AA470)</f>
        <v>-</v>
      </c>
      <c r="AO470" s="18"/>
      <c r="AP470" s="7"/>
      <c r="AQ470" s="18"/>
      <c r="AR470" s="18"/>
      <c r="AS470" s="18"/>
      <c r="AT470" s="18"/>
      <c r="AU470" s="18"/>
      <c r="AV470" s="18"/>
      <c r="AW470" s="18"/>
      <c r="AX470" s="18"/>
      <c r="AY470" s="18"/>
      <c r="AZ470" s="18"/>
      <c r="BA470" s="18"/>
      <c r="BD470" s="11"/>
      <c r="BE470" s="11"/>
      <c r="BF470" s="11"/>
      <c r="BG470" s="11"/>
      <c r="BH470" s="11"/>
      <c r="BI470" s="11"/>
      <c r="BJ470" s="11"/>
      <c r="BK470" s="11"/>
      <c r="BL470" s="11"/>
      <c r="BM470" s="11"/>
      <c r="BN470" s="11"/>
      <c r="BO470" s="11"/>
      <c r="BP470" s="11"/>
      <c r="BQ470" s="11"/>
      <c r="BR470" s="75"/>
      <c r="BS470" s="75"/>
    </row>
    <row r="471" spans="1:71">
      <c r="A471" s="18"/>
      <c r="B471" s="18"/>
      <c r="C471" s="18"/>
      <c r="E471" s="88"/>
      <c r="F471" s="88"/>
      <c r="G471" s="18"/>
      <c r="H471" s="89"/>
      <c r="I471" s="89"/>
      <c r="J471" s="89"/>
      <c r="K471" s="18"/>
      <c r="L471" s="18"/>
      <c r="M471" s="18"/>
      <c r="N471" s="18"/>
      <c r="O471" s="18"/>
      <c r="P471" s="138"/>
      <c r="Q471" s="138"/>
      <c r="R471" s="138"/>
      <c r="S471" s="138"/>
      <c r="T471" s="138"/>
      <c r="U471" s="138"/>
      <c r="V471" s="138"/>
      <c r="W471" s="138"/>
      <c r="X471" s="18"/>
      <c r="Y471" s="18"/>
      <c r="Z471" s="18"/>
      <c r="AA471" s="137">
        <v>2</v>
      </c>
      <c r="AB471" s="375" t="str">
        <f t="array" ref="AB471">IF(COUNT(IF($P$5:$P$104=$AA471,IF($G$5:$G$104=AB$467,$P$5:$P$104,""),""))=0,"-",AVERAGE(IF($P$5:$P$104=$AA471,IF($G$5:$G$104=AB$467,$H$5:$O$104,"")))-$AA471)</f>
        <v>-</v>
      </c>
      <c r="AC471" s="375" t="str">
        <f t="array" ref="AC471">IF(COUNT(IF($P$5:$P$104=$AA471,IF($G$5:$G$104=AC$467,$P$5:$P$104,""),""))=0,"-",AVERAGE(IF($P$5:$P$104=$AA471,IF($G$5:$G$104=AC$467,$H$5:$O$104,"")))-$AA471)</f>
        <v>-</v>
      </c>
      <c r="AD471" s="375" t="str">
        <f t="array" ref="AD471">IF(COUNT(IF($P$5:$P$104=$AA471,IF($G$5:$G$104=AD$467,$P$5:$P$104,""),""))=0,"-",AVERAGE(IF($P$5:$P$104=$AA471,IF($G$5:$G$104=AD$467,$H$5:$O$104,"")))-$AA471)</f>
        <v>-</v>
      </c>
      <c r="AE471" s="375" t="str">
        <f t="array" ref="AE471">IF(COUNT(IF($P$5:$P$104=$AA471,IF($G$5:$G$104=AE$467,$P$5:$P$104,""),""))=0,"-",AVERAGE(IF($P$5:$P$104=$AA471,IF($G$5:$G$104=AE$467,$H$5:$O$104,"")))-$AA471)</f>
        <v>-</v>
      </c>
      <c r="AF471" s="375" t="str">
        <f t="array" ref="AF471">IF(COUNT(IF($P$5:$P$104=$AA471,IF($G$5:$G$104=AF$467,$P$5:$P$104,""),""))=0,"-",AVERAGE(IF($P$5:$P$104=$AA471,IF($G$5:$G$104=AF$467,$H$5:$O$104,"")))-$AA471)</f>
        <v>-</v>
      </c>
      <c r="AG471" s="375" t="str">
        <f t="array" ref="AG471">IF(COUNT(IF($P$5:$P$104=$AA471,IF($G$5:$G$104=AG$467,$P$5:$P$104,""),""))=0,"-",AVERAGE(IF($P$5:$P$104=$AA471,IF($G$5:$G$104=AG$467,$H$5:$O$104,"")))-$AA471)</f>
        <v>-</v>
      </c>
      <c r="AH471" s="375" t="str">
        <f t="array" ref="AH471">IF(COUNT(IF($P$5:$P$104=$AA471,IF($G$5:$G$104=AH$467,$P$5:$P$104,""),""))=0,"-",AVERAGE(IF($P$5:$P$104=$AA471,IF($G$5:$G$104=AH$467,$H$5:$O$104,"")))-$AA471)</f>
        <v>-</v>
      </c>
      <c r="AI471" s="375" t="str">
        <f t="array" ref="AI471">IF(COUNT(IF($P$5:$P$104=$AA471,IF($G$5:$G$104=AI$467,$P$5:$P$104,""),""))=0,"-",AVERAGE(IF($P$5:$P$104=$AA471,IF($G$5:$G$104=AI$467,$H$5:$O$104,"")))-$AA471)</f>
        <v>-</v>
      </c>
      <c r="AJ471" s="375" t="str">
        <f t="array" ref="AJ471">IF(COUNT(IF($P$5:$P$104=$AA471,IF($G$5:$G$104=AJ$467,$P$5:$P$104,""),""))=0,"-",AVERAGE(IF($P$5:$P$104=$AA471,IF($G$5:$G$104=AJ$467,$H$5:$O$104,"")))-$AA471)</f>
        <v>-</v>
      </c>
      <c r="AK471" s="375" t="str">
        <f t="array" ref="AK471">IF(COUNT(IF($P$5:$P$104=$AA471,IF($G$5:$G$104=AK$467,$P$5:$P$104,""),""))=0,"-",AVERAGE(IF($P$5:$P$104=$AA471,IF($G$5:$G$104=AK$467,$H$5:$O$104,"")))-$AA471)</f>
        <v>-</v>
      </c>
      <c r="AL471" s="375" t="str">
        <f t="array" ref="AL471">IF(COUNT(IF($P$5:$P$104=$AA471,IF($G$5:$G$104=AL$467,$P$5:$P$104,""),""))=0,"-",AVERAGE(IF($P$5:$P$104=$AA471,IF($G$5:$G$104=AL$467,$H$5:$O$104,"")))-$AA471)</f>
        <v>-</v>
      </c>
      <c r="AM471" s="375" t="str">
        <f t="array" ref="AM471">IF(COUNT(IF($P$5:$P$104=$AA471,IF($G$5:$G$104=AM$467,$P$5:$P$104,""),""))=0,"-",AVERAGE(IF($P$5:$P$104=$AA471,IF($G$5:$G$104=AM$467,$H$5:$O$104,"")))-$AA471)</f>
        <v>-</v>
      </c>
      <c r="AN471" s="377" t="str">
        <f t="array" ref="AN471">IF(COUNT(AB471:AM471)=0,"-",AVERAGE(IF($P$5:$P$104=$AA471,$H$5:$O$104,""))-$AA471)</f>
        <v>-</v>
      </c>
      <c r="AO471" s="18"/>
      <c r="AP471" s="7"/>
      <c r="AQ471" s="18"/>
      <c r="AR471" s="18"/>
      <c r="AS471" s="18"/>
      <c r="AT471" s="18"/>
      <c r="AU471" s="18"/>
      <c r="AV471" s="18"/>
      <c r="AW471" s="18"/>
      <c r="AX471" s="18"/>
      <c r="AY471" s="18"/>
      <c r="AZ471" s="18"/>
      <c r="BA471" s="18"/>
      <c r="BD471" s="11"/>
      <c r="BE471" s="11"/>
      <c r="BF471" s="11"/>
      <c r="BG471" s="11"/>
      <c r="BH471" s="11"/>
      <c r="BI471" s="11"/>
      <c r="BJ471" s="11"/>
      <c r="BK471" s="11"/>
      <c r="BL471" s="11"/>
      <c r="BM471" s="11"/>
      <c r="BN471" s="11"/>
      <c r="BO471" s="11"/>
      <c r="BP471" s="11"/>
      <c r="BQ471" s="11"/>
      <c r="BR471" s="75"/>
      <c r="BS471" s="75"/>
    </row>
    <row r="472" spans="1:71">
      <c r="A472" s="18"/>
      <c r="B472" s="18"/>
      <c r="C472" s="18"/>
      <c r="E472" s="88"/>
      <c r="F472" s="88"/>
      <c r="G472" s="18"/>
      <c r="H472" s="89"/>
      <c r="I472" s="89"/>
      <c r="J472" s="89"/>
      <c r="K472" s="18"/>
      <c r="L472" s="18"/>
      <c r="M472" s="18"/>
      <c r="N472" s="18"/>
      <c r="O472" s="18"/>
      <c r="P472" s="138"/>
      <c r="Q472" s="138"/>
      <c r="R472" s="138"/>
      <c r="S472" s="138"/>
      <c r="T472" s="138"/>
      <c r="U472" s="138"/>
      <c r="V472" s="138"/>
      <c r="W472" s="138"/>
      <c r="X472" s="18"/>
      <c r="Y472" s="18"/>
      <c r="Z472" s="18"/>
      <c r="AA472" s="137">
        <v>3</v>
      </c>
      <c r="AB472" s="375" t="str">
        <f t="array" ref="AB472">IF(COUNT(IF($P$5:$P$104=$AA472,IF($G$5:$G$104=AB$467,$P$5:$P$104,""),""))=0,"-",AVERAGE(IF($P$5:$P$104=$AA472,IF($G$5:$G$104=AB$467,$H$5:$O$104,"")))-$AA472)</f>
        <v>-</v>
      </c>
      <c r="AC472" s="375" t="str">
        <f t="array" ref="AC472">IF(COUNT(IF($P$5:$P$104=$AA472,IF($G$5:$G$104=AC$467,$P$5:$P$104,""),""))=0,"-",AVERAGE(IF($P$5:$P$104=$AA472,IF($G$5:$G$104=AC$467,$H$5:$O$104,"")))-$AA472)</f>
        <v>-</v>
      </c>
      <c r="AD472" s="375" t="str">
        <f t="array" ref="AD472">IF(COUNT(IF($P$5:$P$104=$AA472,IF($G$5:$G$104=AD$467,$P$5:$P$104,""),""))=0,"-",AVERAGE(IF($P$5:$P$104=$AA472,IF($G$5:$G$104=AD$467,$H$5:$O$104,"")))-$AA472)</f>
        <v>-</v>
      </c>
      <c r="AE472" s="375" t="str">
        <f t="array" ref="AE472">IF(COUNT(IF($P$5:$P$104=$AA472,IF($G$5:$G$104=AE$467,$P$5:$P$104,""),""))=0,"-",AVERAGE(IF($P$5:$P$104=$AA472,IF($G$5:$G$104=AE$467,$H$5:$O$104,"")))-$AA472)</f>
        <v>-</v>
      </c>
      <c r="AF472" s="375" t="str">
        <f t="array" ref="AF472">IF(COUNT(IF($P$5:$P$104=$AA472,IF($G$5:$G$104=AF$467,$P$5:$P$104,""),""))=0,"-",AVERAGE(IF($P$5:$P$104=$AA472,IF($G$5:$G$104=AF$467,$H$5:$O$104,"")))-$AA472)</f>
        <v>-</v>
      </c>
      <c r="AG472" s="375" t="str">
        <f t="array" ref="AG472">IF(COUNT(IF($P$5:$P$104=$AA472,IF($G$5:$G$104=AG$467,$P$5:$P$104,""),""))=0,"-",AVERAGE(IF($P$5:$P$104=$AA472,IF($G$5:$G$104=AG$467,$H$5:$O$104,"")))-$AA472)</f>
        <v>-</v>
      </c>
      <c r="AH472" s="375" t="str">
        <f t="array" ref="AH472">IF(COUNT(IF($P$5:$P$104=$AA472,IF($G$5:$G$104=AH$467,$P$5:$P$104,""),""))=0,"-",AVERAGE(IF($P$5:$P$104=$AA472,IF($G$5:$G$104=AH$467,$H$5:$O$104,"")))-$AA472)</f>
        <v>-</v>
      </c>
      <c r="AI472" s="375" t="str">
        <f t="array" ref="AI472">IF(COUNT(IF($P$5:$P$104=$AA472,IF($G$5:$G$104=AI$467,$P$5:$P$104,""),""))=0,"-",AVERAGE(IF($P$5:$P$104=$AA472,IF($G$5:$G$104=AI$467,$H$5:$O$104,"")))-$AA472)</f>
        <v>-</v>
      </c>
      <c r="AJ472" s="375" t="str">
        <f t="array" ref="AJ472">IF(COUNT(IF($P$5:$P$104=$AA472,IF($G$5:$G$104=AJ$467,$P$5:$P$104,""),""))=0,"-",AVERAGE(IF($P$5:$P$104=$AA472,IF($G$5:$G$104=AJ$467,$H$5:$O$104,"")))-$AA472)</f>
        <v>-</v>
      </c>
      <c r="AK472" s="375">
        <f t="array" ref="AK472">IF(COUNT(IF($P$5:$P$104=$AA472,IF($G$5:$G$104=AK$467,$P$5:$P$104,""),""))=0,"-",AVERAGE(IF($P$5:$P$104=$AA472,IF($G$5:$G$104=AK$467,$H$5:$O$104,"")))-$AA472)</f>
        <v>8.3333333333333481E-2</v>
      </c>
      <c r="AL472" s="375" t="str">
        <f t="array" ref="AL472">IF(COUNT(IF($P$5:$P$104=$AA472,IF($G$5:$G$104=AL$467,$P$5:$P$104,""),""))=0,"-",AVERAGE(IF($P$5:$P$104=$AA472,IF($G$5:$G$104=AL$467,$H$5:$O$104,"")))-$AA472)</f>
        <v>-</v>
      </c>
      <c r="AM472" s="375" t="str">
        <f t="array" ref="AM472">IF(COUNT(IF($P$5:$P$104=$AA472,IF($G$5:$G$104=AM$467,$P$5:$P$104,""),""))=0,"-",AVERAGE(IF($P$5:$P$104=$AA472,IF($G$5:$G$104=AM$467,$H$5:$O$104,"")))-$AA472)</f>
        <v>-</v>
      </c>
      <c r="AN472" s="377">
        <f t="array" ref="AN472">IF(COUNT(AB472:AM472)=0,"-",AVERAGE(IF($P$5:$P$104=$AA472,$H$5:$O$104,""))-$AA472)</f>
        <v>8.3333333333333481E-2</v>
      </c>
      <c r="AO472" s="18"/>
      <c r="AP472" s="7"/>
      <c r="AQ472" s="18"/>
      <c r="AR472" s="18"/>
      <c r="AS472" s="18"/>
      <c r="AT472" s="18"/>
      <c r="AU472" s="18"/>
      <c r="AV472" s="18"/>
      <c r="AW472" s="18"/>
      <c r="AX472" s="18"/>
      <c r="AY472" s="18"/>
      <c r="AZ472" s="18"/>
      <c r="BA472" s="18"/>
      <c r="BD472" s="11"/>
      <c r="BE472" s="11"/>
      <c r="BF472" s="11"/>
      <c r="BG472" s="11"/>
      <c r="BH472" s="11"/>
      <c r="BI472" s="11"/>
      <c r="BJ472" s="11"/>
      <c r="BK472" s="11"/>
      <c r="BL472" s="11"/>
      <c r="BM472" s="11"/>
      <c r="BN472" s="11"/>
      <c r="BO472" s="11"/>
      <c r="BP472" s="11"/>
      <c r="BQ472" s="11"/>
      <c r="BR472" s="75"/>
      <c r="BS472" s="75"/>
    </row>
    <row r="473" spans="1:71">
      <c r="A473" s="18"/>
      <c r="B473" s="18"/>
      <c r="C473" s="18"/>
      <c r="E473" s="88"/>
      <c r="F473" s="88"/>
      <c r="G473" s="18"/>
      <c r="H473" s="89"/>
      <c r="I473" s="89"/>
      <c r="J473" s="89"/>
      <c r="K473" s="18"/>
      <c r="L473" s="18"/>
      <c r="M473" s="18"/>
      <c r="N473" s="18"/>
      <c r="O473" s="18"/>
      <c r="P473" s="138"/>
      <c r="Q473" s="138"/>
      <c r="R473" s="138"/>
      <c r="S473" s="138"/>
      <c r="T473" s="138"/>
      <c r="U473" s="138"/>
      <c r="V473" s="138"/>
      <c r="W473" s="138"/>
      <c r="X473" s="18"/>
      <c r="Y473" s="18"/>
      <c r="Z473" s="18"/>
      <c r="AA473" s="137">
        <v>4</v>
      </c>
      <c r="AB473" s="375" t="str">
        <f t="array" ref="AB473">IF(COUNT(IF($P$5:$P$104=$AA473,IF($G$5:$G$104=AB$467,$P$5:$P$104,""),""))=0,"-",AVERAGE(IF($P$5:$P$104=$AA473,IF($G$5:$G$104=AB$467,$H$5:$O$104,"")))-$AA473)</f>
        <v>-</v>
      </c>
      <c r="AC473" s="375">
        <f t="array" ref="AC473">IF(COUNT(IF($P$5:$P$104=$AA473,IF($G$5:$G$104=AC$467,$P$5:$P$104,""),""))=0,"-",AVERAGE(IF($P$5:$P$104=$AA473,IF($G$5:$G$104=AC$467,$H$5:$O$104,"")))-$AA473)</f>
        <v>-6.25E-2</v>
      </c>
      <c r="AD473" s="375" t="str">
        <f t="array" ref="AD473">IF(COUNT(IF($P$5:$P$104=$AA473,IF($G$5:$G$104=AD$467,$P$5:$P$104,""),""))=0,"-",AVERAGE(IF($P$5:$P$104=$AA473,IF($G$5:$G$104=AD$467,$H$5:$O$104,"")))-$AA473)</f>
        <v>-</v>
      </c>
      <c r="AE473" s="375" t="str">
        <f t="array" ref="AE473">IF(COUNT(IF($P$5:$P$104=$AA473,IF($G$5:$G$104=AE$467,$P$5:$P$104,""),""))=0,"-",AVERAGE(IF($P$5:$P$104=$AA473,IF($G$5:$G$104=AE$467,$H$5:$O$104,"")))-$AA473)</f>
        <v>-</v>
      </c>
      <c r="AF473" s="375" t="str">
        <f t="array" ref="AF473">IF(COUNT(IF($P$5:$P$104=$AA473,IF($G$5:$G$104=AF$467,$P$5:$P$104,""),""))=0,"-",AVERAGE(IF($P$5:$P$104=$AA473,IF($G$5:$G$104=AF$467,$H$5:$O$104,"")))-$AA473)</f>
        <v>-</v>
      </c>
      <c r="AG473" s="375" t="str">
        <f t="array" ref="AG473">IF(COUNT(IF($P$5:$P$104=$AA473,IF($G$5:$G$104=AG$467,$P$5:$P$104,""),""))=0,"-",AVERAGE(IF($P$5:$P$104=$AA473,IF($G$5:$G$104=AG$467,$H$5:$O$104,"")))-$AA473)</f>
        <v>-</v>
      </c>
      <c r="AH473" s="375" t="str">
        <f t="array" ref="AH473">IF(COUNT(IF($P$5:$P$104=$AA473,IF($G$5:$G$104=AH$467,$P$5:$P$104,""),""))=0,"-",AVERAGE(IF($P$5:$P$104=$AA473,IF($G$5:$G$104=AH$467,$H$5:$O$104,"")))-$AA473)</f>
        <v>-</v>
      </c>
      <c r="AI473" s="375">
        <f t="array" ref="AI473">IF(COUNT(IF($P$5:$P$104=$AA473,IF($G$5:$G$104=AI$467,$P$5:$P$104,""),""))=0,"-",AVERAGE(IF($P$5:$P$104=$AA473,IF($G$5:$G$104=AI$467,$H$5:$O$104,"")))-$AA473)</f>
        <v>0</v>
      </c>
      <c r="AJ473" s="375">
        <f t="array" ref="AJ473">IF(COUNT(IF($P$5:$P$104=$AA473,IF($G$5:$G$104=AJ$467,$P$5:$P$104,""),""))=0,"-",AVERAGE(IF($P$5:$P$104=$AA473,IF($G$5:$G$104=AJ$467,$H$5:$O$104,"")))-$AA473)</f>
        <v>0</v>
      </c>
      <c r="AK473" s="375">
        <f t="array" ref="AK473">IF(COUNT(IF($P$5:$P$104=$AA473,IF($G$5:$G$104=AK$467,$P$5:$P$104,""),""))=0,"-",AVERAGE(IF($P$5:$P$104=$AA473,IF($G$5:$G$104=AK$467,$H$5:$O$104,"")))-$AA473)</f>
        <v>-0.125</v>
      </c>
      <c r="AL473" s="375" t="str">
        <f t="array" ref="AL473">IF(COUNT(IF($P$5:$P$104=$AA473,IF($G$5:$G$104=AL$467,$P$5:$P$104,""),""))=0,"-",AVERAGE(IF($P$5:$P$104=$AA473,IF($G$5:$G$104=AL$467,$H$5:$O$104,"")))-$AA473)</f>
        <v>-</v>
      </c>
      <c r="AM473" s="375" t="str">
        <f t="array" ref="AM473">IF(COUNT(IF($P$5:$P$104=$AA473,IF($G$5:$G$104=AM$467,$P$5:$P$104,""),""))=0,"-",AVERAGE(IF($P$5:$P$104=$AA473,IF($G$5:$G$104=AM$467,$H$5:$O$104,"")))-$AA473)</f>
        <v>-</v>
      </c>
      <c r="AN473" s="377">
        <f t="array" ref="AN473">IF(COUNT(AB473:AM473)=0,"-",AVERAGE(IF($P$5:$P$104=$AA473,$H$5:$O$104,""))-$AA473)</f>
        <v>-3.125E-2</v>
      </c>
      <c r="AO473" s="18"/>
      <c r="AP473" s="7"/>
      <c r="AQ473" s="18"/>
      <c r="AR473" s="18"/>
      <c r="AS473" s="18"/>
      <c r="AT473" s="18"/>
      <c r="AU473" s="18"/>
      <c r="AV473" s="18"/>
      <c r="AW473" s="18"/>
      <c r="AX473" s="18"/>
      <c r="AY473" s="18"/>
      <c r="AZ473" s="18"/>
      <c r="BA473" s="18"/>
      <c r="BD473" s="11"/>
      <c r="BE473" s="11"/>
      <c r="BF473" s="11"/>
      <c r="BG473" s="11"/>
      <c r="BH473" s="11"/>
      <c r="BI473" s="11"/>
      <c r="BJ473" s="11"/>
      <c r="BK473" s="11"/>
      <c r="BL473" s="11"/>
      <c r="BM473" s="11"/>
      <c r="BN473" s="11"/>
      <c r="BO473" s="11"/>
      <c r="BP473" s="11"/>
      <c r="BQ473" s="11"/>
      <c r="BR473" s="75"/>
      <c r="BS473" s="75"/>
    </row>
    <row r="474" spans="1:71">
      <c r="A474" s="18"/>
      <c r="B474" s="18"/>
      <c r="C474" s="18"/>
      <c r="E474" s="88"/>
      <c r="F474" s="88"/>
      <c r="G474" s="18"/>
      <c r="H474" s="89"/>
      <c r="I474" s="89"/>
      <c r="J474" s="89"/>
      <c r="K474" s="18"/>
      <c r="L474" s="18"/>
      <c r="M474" s="18"/>
      <c r="N474" s="18"/>
      <c r="O474" s="18"/>
      <c r="P474" s="138"/>
      <c r="Q474" s="138"/>
      <c r="R474" s="138"/>
      <c r="S474" s="138"/>
      <c r="T474" s="138"/>
      <c r="U474" s="138"/>
      <c r="V474" s="138"/>
      <c r="W474" s="138"/>
      <c r="X474" s="18"/>
      <c r="Y474" s="18"/>
      <c r="Z474" s="18"/>
      <c r="AA474" s="137">
        <v>5</v>
      </c>
      <c r="AB474" s="375" t="str">
        <f t="array" ref="AB474">IF(COUNT(IF($P$5:$P$104=$AA474,IF($G$5:$G$104=AB$467,$P$5:$P$104,""),""))=0,"-",AVERAGE(IF($P$5:$P$104=$AA474,IF($G$5:$G$104=AB$467,$H$5:$O$104,"")))-$AA474)</f>
        <v>-</v>
      </c>
      <c r="AC474" s="375">
        <f t="array" ref="AC474">IF(COUNT(IF($P$5:$P$104=$AA474,IF($G$5:$G$104=AC$467,$P$5:$P$104,""),""))=0,"-",AVERAGE(IF($P$5:$P$104=$AA474,IF($G$5:$G$104=AC$467,$H$5:$O$104,"")))-$AA474)</f>
        <v>-0.125</v>
      </c>
      <c r="AD474" s="375" t="str">
        <f t="array" ref="AD474">IF(COUNT(IF($P$5:$P$104=$AA474,IF($G$5:$G$104=AD$467,$P$5:$P$104,""),""))=0,"-",AVERAGE(IF($P$5:$P$104=$AA474,IF($G$5:$G$104=AD$467,$H$5:$O$104,"")))-$AA474)</f>
        <v>-</v>
      </c>
      <c r="AE474" s="375">
        <f t="array" ref="AE474">IF(COUNT(IF($P$5:$P$104=$AA474,IF($G$5:$G$104=AE$467,$P$5:$P$104,""),""))=0,"-",AVERAGE(IF($P$5:$P$104=$AA474,IF($G$5:$G$104=AE$467,$H$5:$O$104,"")))-$AA474)</f>
        <v>0</v>
      </c>
      <c r="AF474" s="375" t="str">
        <f t="array" ref="AF474">IF(COUNT(IF($P$5:$P$104=$AA474,IF($G$5:$G$104=AF$467,$P$5:$P$104,""),""))=0,"-",AVERAGE(IF($P$5:$P$104=$AA474,IF($G$5:$G$104=AF$467,$H$5:$O$104,"")))-$AA474)</f>
        <v>-</v>
      </c>
      <c r="AG474" s="375" t="str">
        <f t="array" ref="AG474">IF(COUNT(IF($P$5:$P$104=$AA474,IF($G$5:$G$104=AG$467,$P$5:$P$104,""),""))=0,"-",AVERAGE(IF($P$5:$P$104=$AA474,IF($G$5:$G$104=AG$467,$H$5:$O$104,"")))-$AA474)</f>
        <v>-</v>
      </c>
      <c r="AH474" s="375" t="str">
        <f t="array" ref="AH474">IF(COUNT(IF($P$5:$P$104=$AA474,IF($G$5:$G$104=AH$467,$P$5:$P$104,""),""))=0,"-",AVERAGE(IF($P$5:$P$104=$AA474,IF($G$5:$G$104=AH$467,$H$5:$O$104,"")))-$AA474)</f>
        <v>-</v>
      </c>
      <c r="AI474" s="375">
        <f t="array" ref="AI474">IF(COUNT(IF($P$5:$P$104=$AA474,IF($G$5:$G$104=AI$467,$P$5:$P$104,""),""))=0,"-",AVERAGE(IF($P$5:$P$104=$AA474,IF($G$5:$G$104=AI$467,$H$5:$O$104,"")))-$AA474)</f>
        <v>-0.25</v>
      </c>
      <c r="AJ474" s="375">
        <f t="array" ref="AJ474">IF(COUNT(IF($P$5:$P$104=$AA474,IF($G$5:$G$104=AJ$467,$P$5:$P$104,""),""))=0,"-",AVERAGE(IF($P$5:$P$104=$AA474,IF($G$5:$G$104=AJ$467,$H$5:$O$104,"")))-$AA474)</f>
        <v>0</v>
      </c>
      <c r="AK474" s="375" t="str">
        <f t="array" ref="AK474">IF(COUNT(IF($P$5:$P$104=$AA474,IF($G$5:$G$104=AK$467,$P$5:$P$104,""),""))=0,"-",AVERAGE(IF($P$5:$P$104=$AA474,IF($G$5:$G$104=AK$467,$H$5:$O$104,"")))-$AA474)</f>
        <v>-</v>
      </c>
      <c r="AL474" s="375" t="str">
        <f t="array" ref="AL474">IF(COUNT(IF($P$5:$P$104=$AA474,IF($G$5:$G$104=AL$467,$P$5:$P$104,""),""))=0,"-",AVERAGE(IF($P$5:$P$104=$AA474,IF($G$5:$G$104=AL$467,$H$5:$O$104,"")))-$AA474)</f>
        <v>-</v>
      </c>
      <c r="AM474" s="375">
        <f t="array" ref="AM474">IF(COUNT(IF($P$5:$P$104=$AA474,IF($G$5:$G$104=AM$467,$P$5:$P$104,""),""))=0,"-",AVERAGE(IF($P$5:$P$104=$AA474,IF($G$5:$G$104=AM$467,$H$5:$O$104,"")))-$AA474)</f>
        <v>-0.125</v>
      </c>
      <c r="AN474" s="377">
        <f t="array" ref="AN474">IF(COUNT(AB474:AM474)=0,"-",AVERAGE(IF($P$5:$P$104=$AA474,$H$5:$O$104,""))-$AA474)</f>
        <v>-8.3333333333333037E-2</v>
      </c>
      <c r="AO474" s="18"/>
      <c r="AP474" s="7"/>
      <c r="AQ474" s="18"/>
      <c r="AR474" s="18"/>
      <c r="AS474" s="18"/>
      <c r="AT474" s="18"/>
      <c r="AU474" s="18"/>
      <c r="AV474" s="18"/>
      <c r="AW474" s="18"/>
      <c r="AX474" s="18"/>
      <c r="AY474" s="18"/>
      <c r="AZ474" s="18"/>
      <c r="BA474" s="18"/>
      <c r="BD474" s="11"/>
      <c r="BE474" s="11"/>
      <c r="BF474" s="11"/>
      <c r="BG474" s="11"/>
      <c r="BH474" s="11"/>
      <c r="BI474" s="11"/>
      <c r="BJ474" s="11"/>
      <c r="BK474" s="11"/>
      <c r="BL474" s="11"/>
      <c r="BM474" s="11"/>
      <c r="BN474" s="11"/>
      <c r="BO474" s="11"/>
      <c r="BP474" s="11"/>
      <c r="BQ474" s="11"/>
      <c r="BR474" s="75"/>
      <c r="BS474" s="75"/>
    </row>
    <row r="475" spans="1:71">
      <c r="A475" s="18"/>
      <c r="B475" s="18"/>
      <c r="C475" s="18"/>
      <c r="E475" s="88"/>
      <c r="F475" s="88"/>
      <c r="G475" s="18"/>
      <c r="H475" s="89"/>
      <c r="I475" s="89"/>
      <c r="J475" s="89"/>
      <c r="K475" s="18"/>
      <c r="L475" s="18"/>
      <c r="M475" s="18"/>
      <c r="N475" s="18"/>
      <c r="O475" s="18"/>
      <c r="P475" s="138"/>
      <c r="Q475" s="138"/>
      <c r="R475" s="138"/>
      <c r="S475" s="138"/>
      <c r="T475" s="138"/>
      <c r="U475" s="138"/>
      <c r="V475" s="138"/>
      <c r="W475" s="138"/>
      <c r="X475" s="18"/>
      <c r="Y475" s="18"/>
      <c r="Z475" s="18"/>
      <c r="AA475" s="137">
        <v>6</v>
      </c>
      <c r="AB475" s="375" t="str">
        <f t="array" ref="AB475">IF(COUNT(IF($P$5:$P$104=$AA475,IF($G$5:$G$104=AB$467,$P$5:$P$104,""),""))=0,"-",AVERAGE(IF($P$5:$P$104=$AA475,IF($G$5:$G$104=AB$467,$H$5:$O$104,"")))-$AA475)</f>
        <v>-</v>
      </c>
      <c r="AC475" s="375">
        <f t="array" ref="AC475">IF(COUNT(IF($P$5:$P$104=$AA475,IF($G$5:$G$104=AC$467,$P$5:$P$104,""),""))=0,"-",AVERAGE(IF($P$5:$P$104=$AA475,IF($G$5:$G$104=AC$467,$H$5:$O$104,"")))-$AA475)</f>
        <v>0</v>
      </c>
      <c r="AD475" s="375" t="str">
        <f t="array" ref="AD475">IF(COUNT(IF($P$5:$P$104=$AA475,IF($G$5:$G$104=AD$467,$P$5:$P$104,""),""))=0,"-",AVERAGE(IF($P$5:$P$104=$AA475,IF($G$5:$G$104=AD$467,$H$5:$O$104,"")))-$AA475)</f>
        <v>-</v>
      </c>
      <c r="AE475" s="375">
        <f t="array" ref="AE475">IF(COUNT(IF($P$5:$P$104=$AA475,IF($G$5:$G$104=AE$467,$P$5:$P$104,""),""))=0,"-",AVERAGE(IF($P$5:$P$104=$AA475,IF($G$5:$G$104=AE$467,$H$5:$O$104,"")))-$AA475)</f>
        <v>0</v>
      </c>
      <c r="AF475" s="375" t="str">
        <f t="array" ref="AF475">IF(COUNT(IF($P$5:$P$104=$AA475,IF($G$5:$G$104=AF$467,$P$5:$P$104,""),""))=0,"-",AVERAGE(IF($P$5:$P$104=$AA475,IF($G$5:$G$104=AF$467,$H$5:$O$104,"")))-$AA475)</f>
        <v>-</v>
      </c>
      <c r="AG475" s="375" t="str">
        <f t="array" ref="AG475">IF(COUNT(IF($P$5:$P$104=$AA475,IF($G$5:$G$104=AG$467,$P$5:$P$104,""),""))=0,"-",AVERAGE(IF($P$5:$P$104=$AA475,IF($G$5:$G$104=AG$467,$H$5:$O$104,"")))-$AA475)</f>
        <v>-</v>
      </c>
      <c r="AH475" s="375">
        <f t="array" ref="AH475">IF(COUNT(IF($P$5:$P$104=$AA475,IF($G$5:$G$104=AH$467,$P$5:$P$104,""),""))=0,"-",AVERAGE(IF($P$5:$P$104=$AA475,IF($G$5:$G$104=AH$467,$H$5:$O$104,"")))-$AA475)</f>
        <v>-0.125</v>
      </c>
      <c r="AI475" s="375">
        <f t="array" ref="AI475">IF(COUNT(IF($P$5:$P$104=$AA475,IF($G$5:$G$104=AI$467,$P$5:$P$104,""),""))=0,"-",AVERAGE(IF($P$5:$P$104=$AA475,IF($G$5:$G$104=AI$467,$H$5:$O$104,"")))-$AA475)</f>
        <v>-8.3333333333333037E-2</v>
      </c>
      <c r="AJ475" s="375">
        <f t="array" ref="AJ475">IF(COUNT(IF($P$5:$P$104=$AA475,IF($G$5:$G$104=AJ$467,$P$5:$P$104,""),""))=0,"-",AVERAGE(IF($P$5:$P$104=$AA475,IF($G$5:$G$104=AJ$467,$H$5:$O$104,"")))-$AA475)</f>
        <v>-6.25E-2</v>
      </c>
      <c r="AK475" s="375">
        <f t="array" ref="AK475">IF(COUNT(IF($P$5:$P$104=$AA475,IF($G$5:$G$104=AK$467,$P$5:$P$104,""),""))=0,"-",AVERAGE(IF($P$5:$P$104=$AA475,IF($G$5:$G$104=AK$467,$H$5:$O$104,"")))-$AA475)</f>
        <v>4.1666666666666963E-2</v>
      </c>
      <c r="AL475" s="375" t="str">
        <f t="array" ref="AL475">IF(COUNT(IF($P$5:$P$104=$AA475,IF($G$5:$G$104=AL$467,$P$5:$P$104,""),""))=0,"-",AVERAGE(IF($P$5:$P$104=$AA475,IF($G$5:$G$104=AL$467,$H$5:$O$104,"")))-$AA475)</f>
        <v>-</v>
      </c>
      <c r="AM475" s="375">
        <f t="array" ref="AM475">IF(COUNT(IF($P$5:$P$104=$AA475,IF($G$5:$G$104=AM$467,$P$5:$P$104,""),""))=0,"-",AVERAGE(IF($P$5:$P$104=$AA475,IF($G$5:$G$104=AM$467,$H$5:$O$104,"")))-$AA475)</f>
        <v>0</v>
      </c>
      <c r="AN475" s="377">
        <f t="array" ref="AN475">IF(COUNT(AB475:AM475)=0,"-",AVERAGE(IF($P$5:$P$104=$AA475,$H$5:$O$104,""))-$AA475)</f>
        <v>-3.6458333333333037E-2</v>
      </c>
      <c r="AO475" s="18"/>
      <c r="AP475" s="7"/>
      <c r="AQ475" s="18"/>
      <c r="AR475" s="18"/>
      <c r="AS475" s="18"/>
      <c r="AT475" s="18"/>
      <c r="AU475" s="18"/>
      <c r="AV475" s="18"/>
      <c r="AW475" s="18"/>
      <c r="AX475" s="18"/>
      <c r="AY475" s="18"/>
      <c r="AZ475" s="18"/>
      <c r="BA475" s="18"/>
      <c r="BD475" s="11"/>
      <c r="BE475" s="11"/>
      <c r="BF475" s="11"/>
      <c r="BG475" s="11"/>
      <c r="BH475" s="11"/>
      <c r="BI475" s="11"/>
      <c r="BJ475" s="11"/>
      <c r="BK475" s="11"/>
      <c r="BL475" s="11"/>
      <c r="BM475" s="11"/>
      <c r="BN475" s="11"/>
      <c r="BO475" s="11"/>
      <c r="BP475" s="11"/>
      <c r="BQ475" s="11"/>
      <c r="BR475" s="75"/>
      <c r="BS475" s="75"/>
    </row>
    <row r="476" spans="1:71">
      <c r="A476" s="18"/>
      <c r="B476" s="18"/>
      <c r="C476" s="18"/>
      <c r="E476" s="88"/>
      <c r="F476" s="88"/>
      <c r="G476" s="18"/>
      <c r="H476" s="89"/>
      <c r="I476" s="89"/>
      <c r="J476" s="89"/>
      <c r="K476" s="18"/>
      <c r="L476" s="18"/>
      <c r="M476" s="18"/>
      <c r="N476" s="18"/>
      <c r="O476" s="18"/>
      <c r="P476" s="138"/>
      <c r="Q476" s="138"/>
      <c r="R476" s="138"/>
      <c r="S476" s="138"/>
      <c r="T476" s="138"/>
      <c r="U476" s="138"/>
      <c r="V476" s="138"/>
      <c r="W476" s="138"/>
      <c r="X476" s="18"/>
      <c r="Y476" s="18"/>
      <c r="Z476" s="18"/>
      <c r="AA476" s="137">
        <v>7</v>
      </c>
      <c r="AB476" s="375" t="str">
        <f t="array" ref="AB476">IF(COUNT(IF($P$5:$P$104=$AA476,IF($G$5:$G$104=AB$467,$P$5:$P$104,""),""))=0,"-",AVERAGE(IF($P$5:$P$104=$AA476,IF($G$5:$G$104=AB$467,$H$5:$O$104,"")))-$AA476)</f>
        <v>-</v>
      </c>
      <c r="AC476" s="375">
        <f t="array" ref="AC476">IF(COUNT(IF($P$5:$P$104=$AA476,IF($G$5:$G$104=AC$467,$P$5:$P$104,""),""))=0,"-",AVERAGE(IF($P$5:$P$104=$AA476,IF($G$5:$G$104=AC$467,$H$5:$O$104,"")))-$AA476)</f>
        <v>0</v>
      </c>
      <c r="AD476" s="375" t="str">
        <f t="array" ref="AD476">IF(COUNT(IF($P$5:$P$104=$AA476,IF($G$5:$G$104=AD$467,$P$5:$P$104,""),""))=0,"-",AVERAGE(IF($P$5:$P$104=$AA476,IF($G$5:$G$104=AD$467,$H$5:$O$104,"")))-$AA476)</f>
        <v>-</v>
      </c>
      <c r="AE476" s="375">
        <f t="array" ref="AE476">IF(COUNT(IF($P$5:$P$104=$AA476,IF($G$5:$G$104=AE$467,$P$5:$P$104,""),""))=0,"-",AVERAGE(IF($P$5:$P$104=$AA476,IF($G$5:$G$104=AE$467,$H$5:$O$104,"")))-$AA476)</f>
        <v>0</v>
      </c>
      <c r="AF476" s="375" t="str">
        <f t="array" ref="AF476">IF(COUNT(IF($P$5:$P$104=$AA476,IF($G$5:$G$104=AF$467,$P$5:$P$104,""),""))=0,"-",AVERAGE(IF($P$5:$P$104=$AA476,IF($G$5:$G$104=AF$467,$H$5:$O$104,"")))-$AA476)</f>
        <v>-</v>
      </c>
      <c r="AG476" s="375" t="str">
        <f t="array" ref="AG476">IF(COUNT(IF($P$5:$P$104=$AA476,IF($G$5:$G$104=AG$467,$P$5:$P$104,""),""))=0,"-",AVERAGE(IF($P$5:$P$104=$AA476,IF($G$5:$G$104=AG$467,$H$5:$O$104,"")))-$AA476)</f>
        <v>-</v>
      </c>
      <c r="AH476" s="375">
        <f t="array" ref="AH476">IF(COUNT(IF($P$5:$P$104=$AA476,IF($G$5:$G$104=AH$467,$P$5:$P$104,""),""))=0,"-",AVERAGE(IF($P$5:$P$104=$AA476,IF($G$5:$G$104=AH$467,$H$5:$O$104,"")))-$AA476)</f>
        <v>0.125</v>
      </c>
      <c r="AI476" s="375">
        <f t="array" ref="AI476">IF(COUNT(IF($P$5:$P$104=$AA476,IF($G$5:$G$104=AI$467,$P$5:$P$104,""),""))=0,"-",AVERAGE(IF($P$5:$P$104=$AA476,IF($G$5:$G$104=AI$467,$H$5:$O$104,"")))-$AA476)</f>
        <v>0</v>
      </c>
      <c r="AJ476" s="375">
        <f t="array" ref="AJ476">IF(COUNT(IF($P$5:$P$104=$AA476,IF($G$5:$G$104=AJ$467,$P$5:$P$104,""),""))=0,"-",AVERAGE(IF($P$5:$P$104=$AA476,IF($G$5:$G$104=AJ$467,$H$5:$O$104,"")))-$AA476)</f>
        <v>-0.125</v>
      </c>
      <c r="AK476" s="375">
        <f t="array" ref="AK476">IF(COUNT(IF($P$5:$P$104=$AA476,IF($G$5:$G$104=AK$467,$P$5:$P$104,""),""))=0,"-",AVERAGE(IF($P$5:$P$104=$AA476,IF($G$5:$G$104=AK$467,$H$5:$O$104,"")))-$AA476)</f>
        <v>0</v>
      </c>
      <c r="AL476" s="375" t="str">
        <f t="array" ref="AL476">IF(COUNT(IF($P$5:$P$104=$AA476,IF($G$5:$G$104=AL$467,$P$5:$P$104,""),""))=0,"-",AVERAGE(IF($P$5:$P$104=$AA476,IF($G$5:$G$104=AL$467,$H$5:$O$104,"")))-$AA476)</f>
        <v>-</v>
      </c>
      <c r="AM476" s="375">
        <f t="array" ref="AM476">IF(COUNT(IF($P$5:$P$104=$AA476,IF($G$5:$G$104=AM$467,$P$5:$P$104,""),""))=0,"-",AVERAGE(IF($P$5:$P$104=$AA476,IF($G$5:$G$104=AM$467,$H$5:$O$104,"")))-$AA476)</f>
        <v>9.375E-2</v>
      </c>
      <c r="AN476" s="377">
        <f t="array" ref="AN476">IF(COUNT(AB476:AM476)=0,"-",AVERAGE(IF($P$5:$P$104=$AA476,$H$5:$O$104,""))-$AA476)</f>
        <v>2.6785714285714413E-2</v>
      </c>
      <c r="AO476" s="18"/>
      <c r="AP476" s="7"/>
      <c r="AQ476" s="18"/>
      <c r="AR476" s="18"/>
      <c r="AS476" s="18"/>
      <c r="AT476" s="18"/>
      <c r="AU476" s="18"/>
      <c r="AV476" s="18"/>
      <c r="AW476" s="18"/>
      <c r="AX476" s="18"/>
      <c r="AY476" s="18"/>
      <c r="AZ476" s="18"/>
      <c r="BA476" s="18"/>
      <c r="BD476" s="11"/>
      <c r="BE476" s="11"/>
      <c r="BF476" s="11"/>
      <c r="BG476" s="11"/>
      <c r="BH476" s="11"/>
      <c r="BI476" s="11"/>
      <c r="BJ476" s="11"/>
      <c r="BK476" s="11"/>
      <c r="BL476" s="11"/>
      <c r="BM476" s="11"/>
      <c r="BN476" s="11"/>
      <c r="BO476" s="11"/>
      <c r="BP476" s="11"/>
      <c r="BQ476" s="11"/>
      <c r="BR476" s="75"/>
      <c r="BS476" s="75"/>
    </row>
    <row r="477" spans="1:71">
      <c r="A477" s="18"/>
      <c r="B477" s="18"/>
      <c r="C477" s="18"/>
      <c r="E477" s="88"/>
      <c r="F477" s="88"/>
      <c r="G477" s="18"/>
      <c r="H477" s="89"/>
      <c r="I477" s="89"/>
      <c r="J477" s="89"/>
      <c r="K477" s="18"/>
      <c r="L477" s="18"/>
      <c r="M477" s="18"/>
      <c r="N477" s="18"/>
      <c r="O477" s="18"/>
      <c r="P477" s="138"/>
      <c r="Q477" s="138"/>
      <c r="R477" s="138"/>
      <c r="S477" s="138"/>
      <c r="T477" s="138"/>
      <c r="U477" s="138"/>
      <c r="V477" s="138"/>
      <c r="W477" s="138"/>
      <c r="X477" s="18"/>
      <c r="Y477" s="18"/>
      <c r="Z477" s="18"/>
      <c r="AA477" s="137">
        <v>8</v>
      </c>
      <c r="AB477" s="375" t="str">
        <f t="array" ref="AB477">IF(COUNT(IF($P$5:$P$104=$AA477,IF($G$5:$G$104=AB$467,$P$5:$P$104,""),""))=0,"-",AVERAGE(IF($P$5:$P$104=$AA477,IF($G$5:$G$104=AB$467,$H$5:$O$104,"")))-$AA477)</f>
        <v>-</v>
      </c>
      <c r="AC477" s="375">
        <f t="array" ref="AC477">IF(COUNT(IF($P$5:$P$104=$AA477,IF($G$5:$G$104=AC$467,$P$5:$P$104,""),""))=0,"-",AVERAGE(IF($P$5:$P$104=$AA477,IF($G$5:$G$104=AC$467,$H$5:$O$104,"")))-$AA477)</f>
        <v>-0.25</v>
      </c>
      <c r="AD477" s="375" t="str">
        <f t="array" ref="AD477">IF(COUNT(IF($P$5:$P$104=$AA477,IF($G$5:$G$104=AD$467,$P$5:$P$104,""),""))=0,"-",AVERAGE(IF($P$5:$P$104=$AA477,IF($G$5:$G$104=AD$467,$H$5:$O$104,"")))-$AA477)</f>
        <v>-</v>
      </c>
      <c r="AE477" s="375">
        <f t="array" ref="AE477">IF(COUNT(IF($P$5:$P$104=$AA477,IF($G$5:$G$104=AE$467,$P$5:$P$104,""),""))=0,"-",AVERAGE(IF($P$5:$P$104=$AA477,IF($G$5:$G$104=AE$467,$H$5:$O$104,"")))-$AA477)</f>
        <v>0.375</v>
      </c>
      <c r="AF477" s="375" t="str">
        <f t="array" ref="AF477">IF(COUNT(IF($P$5:$P$104=$AA477,IF($G$5:$G$104=AF$467,$P$5:$P$104,""),""))=0,"-",AVERAGE(IF($P$5:$P$104=$AA477,IF($G$5:$G$104=AF$467,$H$5:$O$104,"")))-$AA477)</f>
        <v>-</v>
      </c>
      <c r="AG477" s="375" t="str">
        <f t="array" ref="AG477">IF(COUNT(IF($P$5:$P$104=$AA477,IF($G$5:$G$104=AG$467,$P$5:$P$104,""),""))=0,"-",AVERAGE(IF($P$5:$P$104=$AA477,IF($G$5:$G$104=AG$467,$H$5:$O$104,"")))-$AA477)</f>
        <v>-</v>
      </c>
      <c r="AH477" s="375">
        <f t="array" ref="AH477">IF(COUNT(IF($P$5:$P$104=$AA477,IF($G$5:$G$104=AH$467,$P$5:$P$104,""),""))=0,"-",AVERAGE(IF($P$5:$P$104=$AA477,IF($G$5:$G$104=AH$467,$H$5:$O$104,"")))-$AA477)</f>
        <v>0.29166666666666607</v>
      </c>
      <c r="AI477" s="375">
        <f t="array" ref="AI477">IF(COUNT(IF($P$5:$P$104=$AA477,IF($G$5:$G$104=AI$467,$P$5:$P$104,""),""))=0,"-",AVERAGE(IF($P$5:$P$104=$AA477,IF($G$5:$G$104=AI$467,$H$5:$O$104,"")))-$AA477)</f>
        <v>-0.25</v>
      </c>
      <c r="AJ477" s="375" t="str">
        <f t="array" ref="AJ477">IF(COUNT(IF($P$5:$P$104=$AA477,IF($G$5:$G$104=AJ$467,$P$5:$P$104,""),""))=0,"-",AVERAGE(IF($P$5:$P$104=$AA477,IF($G$5:$G$104=AJ$467,$H$5:$O$104,"")))-$AA477)</f>
        <v>-</v>
      </c>
      <c r="AK477" s="375">
        <f t="array" ref="AK477">IF(COUNT(IF($P$5:$P$104=$AA477,IF($G$5:$G$104=AK$467,$P$5:$P$104,""),""))=0,"-",AVERAGE(IF($P$5:$P$104=$AA477,IF($G$5:$G$104=AK$467,$H$5:$O$104,"")))-$AA477)</f>
        <v>0</v>
      </c>
      <c r="AL477" s="375" t="str">
        <f t="array" ref="AL477">IF(COUNT(IF($P$5:$P$104=$AA477,IF($G$5:$G$104=AL$467,$P$5:$P$104,""),""))=0,"-",AVERAGE(IF($P$5:$P$104=$AA477,IF($G$5:$G$104=AL$467,$H$5:$O$104,"")))-$AA477)</f>
        <v>-</v>
      </c>
      <c r="AM477" s="375">
        <f t="array" ref="AM477">IF(COUNT(IF($P$5:$P$104=$AA477,IF($G$5:$G$104=AM$467,$P$5:$P$104,""),""))=0,"-",AVERAGE(IF($P$5:$P$104=$AA477,IF($G$5:$G$104=AM$467,$H$5:$O$104,"")))-$AA477)</f>
        <v>-0.14583333333333304</v>
      </c>
      <c r="AN477" s="377">
        <f t="array" ref="AN477">IF(COUNT(AB477:AM477)=0,"-",AVERAGE(IF($P$5:$P$104=$AA477,$H$5:$O$104,""))-$AA477)</f>
        <v>1.6666666666667496E-2</v>
      </c>
      <c r="AO477" s="18"/>
      <c r="AP477" s="7"/>
      <c r="AQ477" s="18"/>
      <c r="AR477" s="18"/>
      <c r="AS477" s="18"/>
      <c r="AT477" s="18"/>
      <c r="AU477" s="18"/>
      <c r="AV477" s="18"/>
      <c r="AW477" s="18"/>
      <c r="AX477" s="18"/>
      <c r="AY477" s="18"/>
      <c r="AZ477" s="18"/>
      <c r="BA477" s="18"/>
      <c r="BD477" s="11"/>
      <c r="BE477" s="11"/>
      <c r="BF477" s="11"/>
      <c r="BG477" s="11"/>
      <c r="BH477" s="11"/>
      <c r="BI477" s="11"/>
      <c r="BJ477" s="11"/>
      <c r="BK477" s="11"/>
      <c r="BL477" s="11"/>
      <c r="BM477" s="11"/>
      <c r="BN477" s="11"/>
      <c r="BO477" s="11"/>
      <c r="BP477" s="11"/>
      <c r="BQ477" s="11"/>
      <c r="BR477" s="75"/>
      <c r="BS477" s="75"/>
    </row>
    <row r="478" spans="1:71">
      <c r="A478" s="18"/>
      <c r="B478" s="18"/>
      <c r="C478" s="18"/>
      <c r="E478" s="88"/>
      <c r="F478" s="88"/>
      <c r="G478" s="18"/>
      <c r="H478" s="89"/>
      <c r="I478" s="89"/>
      <c r="J478" s="89"/>
      <c r="K478" s="18"/>
      <c r="L478" s="18"/>
      <c r="M478" s="18"/>
      <c r="N478" s="18"/>
      <c r="O478" s="18"/>
      <c r="P478" s="138"/>
      <c r="Q478" s="138"/>
      <c r="R478" s="138"/>
      <c r="S478" s="138"/>
      <c r="T478" s="138"/>
      <c r="U478" s="138"/>
      <c r="V478" s="138"/>
      <c r="W478" s="138"/>
      <c r="X478" s="18"/>
      <c r="Y478" s="18"/>
      <c r="Z478" s="18"/>
      <c r="AA478" s="137">
        <v>9</v>
      </c>
      <c r="AB478" s="375" t="str">
        <f t="array" ref="AB478">IF(COUNT(IF($P$5:$P$104=$AA478,IF($G$5:$G$104=AB$467,$P$5:$P$104,""),""))=0,"-",AVERAGE(IF($P$5:$P$104=$AA478,IF($G$5:$G$104=AB$467,$H$5:$O$104,"")))-$AA478)</f>
        <v>-</v>
      </c>
      <c r="AC478" s="375">
        <f t="array" ref="AC478">IF(COUNT(IF($P$5:$P$104=$AA478,IF($G$5:$G$104=AC$467,$P$5:$P$104,""),""))=0,"-",AVERAGE(IF($P$5:$P$104=$AA478,IF($G$5:$G$104=AC$467,$H$5:$O$104,"")))-$AA478)</f>
        <v>-8.3333333333333925E-2</v>
      </c>
      <c r="AD478" s="375" t="str">
        <f t="array" ref="AD478">IF(COUNT(IF($P$5:$P$104=$AA478,IF($G$5:$G$104=AD$467,$P$5:$P$104,""),""))=0,"-",AVERAGE(IF($P$5:$P$104=$AA478,IF($G$5:$G$104=AD$467,$H$5:$O$104,"")))-$AA478)</f>
        <v>-</v>
      </c>
      <c r="AE478" s="375">
        <f t="array" ref="AE478">IF(COUNT(IF($P$5:$P$104=$AA478,IF($G$5:$G$104=AE$467,$P$5:$P$104,""),""))=0,"-",AVERAGE(IF($P$5:$P$104=$AA478,IF($G$5:$G$104=AE$467,$H$5:$O$104,"")))-$AA478)</f>
        <v>-0.125</v>
      </c>
      <c r="AF478" s="375" t="str">
        <f t="array" ref="AF478">IF(COUNT(IF($P$5:$P$104=$AA478,IF($G$5:$G$104=AF$467,$P$5:$P$104,""),""))=0,"-",AVERAGE(IF($P$5:$P$104=$AA478,IF($G$5:$G$104=AF$467,$H$5:$O$104,"")))-$AA478)</f>
        <v>-</v>
      </c>
      <c r="AG478" s="375" t="str">
        <f t="array" ref="AG478">IF(COUNT(IF($P$5:$P$104=$AA478,IF($G$5:$G$104=AG$467,$P$5:$P$104,""),""))=0,"-",AVERAGE(IF($P$5:$P$104=$AA478,IF($G$5:$G$104=AG$467,$H$5:$O$104,"")))-$AA478)</f>
        <v>-</v>
      </c>
      <c r="AH478" s="375">
        <f t="array" ref="AH478">IF(COUNT(IF($P$5:$P$104=$AA478,IF($G$5:$G$104=AH$467,$P$5:$P$104,""),""))=0,"-",AVERAGE(IF($P$5:$P$104=$AA478,IF($G$5:$G$104=AH$467,$H$5:$O$104,"")))-$AA478)</f>
        <v>-0.22580645161290391</v>
      </c>
      <c r="AI478" s="375" t="str">
        <f t="array" ref="AI478">IF(COUNT(IF($P$5:$P$104=$AA478,IF($G$5:$G$104=AI$467,$P$5:$P$104,""),""))=0,"-",AVERAGE(IF($P$5:$P$104=$AA478,IF($G$5:$G$104=AI$467,$H$5:$O$104,"")))-$AA478)</f>
        <v>-</v>
      </c>
      <c r="AJ478" s="375" t="str">
        <f t="array" ref="AJ478">IF(COUNT(IF($P$5:$P$104=$AA478,IF($G$5:$G$104=AJ$467,$P$5:$P$104,""),""))=0,"-",AVERAGE(IF($P$5:$P$104=$AA478,IF($G$5:$G$104=AJ$467,$H$5:$O$104,"")))-$AA478)</f>
        <v>-</v>
      </c>
      <c r="AK478" s="375" t="str">
        <f t="array" ref="AK478">IF(COUNT(IF($P$5:$P$104=$AA478,IF($G$5:$G$104=AK$467,$P$5:$P$104,""),""))=0,"-",AVERAGE(IF($P$5:$P$104=$AA478,IF($G$5:$G$104=AK$467,$H$5:$O$104,"")))-$AA478)</f>
        <v>-</v>
      </c>
      <c r="AL478" s="375" t="str">
        <f t="array" ref="AL478">IF(COUNT(IF($P$5:$P$104=$AA478,IF($G$5:$G$104=AL$467,$P$5:$P$104,""),""))=0,"-",AVERAGE(IF($P$5:$P$104=$AA478,IF($G$5:$G$104=AL$467,$H$5:$O$104,"")))-$AA478)</f>
        <v>-</v>
      </c>
      <c r="AM478" s="375">
        <f t="array" ref="AM478">IF(COUNT(IF($P$5:$P$104=$AA478,IF($G$5:$G$104=AM$467,$P$5:$P$104,""),""))=0,"-",AVERAGE(IF($P$5:$P$104=$AA478,IF($G$5:$G$104=AM$467,$H$5:$O$104,"")))-$AA478)</f>
        <v>-0.1875</v>
      </c>
      <c r="AN478" s="377">
        <f t="array" ref="AN478">IF(COUNT(AB478:AM478)=0,"-",AVERAGE(IF($P$5:$P$104=$AA478,$H$5:$O$104,""))-$AA478)</f>
        <v>-0.16091954022988553</v>
      </c>
      <c r="AO478" s="18"/>
      <c r="AP478" s="7"/>
      <c r="AQ478" s="18"/>
      <c r="AR478" s="18"/>
      <c r="AS478" s="18"/>
      <c r="AT478" s="18"/>
      <c r="AU478" s="18"/>
      <c r="AV478" s="18"/>
      <c r="AW478" s="18"/>
      <c r="AX478" s="18"/>
      <c r="AY478" s="18"/>
      <c r="AZ478" s="18"/>
      <c r="BA478" s="18"/>
      <c r="BD478" s="11"/>
      <c r="BE478" s="11"/>
      <c r="BF478" s="11"/>
      <c r="BG478" s="11"/>
      <c r="BH478" s="11"/>
      <c r="BI478" s="11"/>
      <c r="BJ478" s="11"/>
      <c r="BK478" s="11"/>
      <c r="BL478" s="11"/>
      <c r="BM478" s="11"/>
      <c r="BN478" s="11"/>
      <c r="BO478" s="11"/>
      <c r="BP478" s="11"/>
      <c r="BQ478" s="11"/>
      <c r="BR478" s="75"/>
      <c r="BS478" s="75"/>
    </row>
    <row r="479" spans="1:71">
      <c r="A479" s="18"/>
      <c r="B479" s="18"/>
      <c r="C479" s="18"/>
      <c r="E479" s="88"/>
      <c r="F479" s="88"/>
      <c r="G479" s="18"/>
      <c r="H479" s="89"/>
      <c r="I479" s="89"/>
      <c r="J479" s="89"/>
      <c r="K479" s="18"/>
      <c r="L479" s="18"/>
      <c r="M479" s="18"/>
      <c r="N479" s="18"/>
      <c r="O479" s="18"/>
      <c r="P479" s="138"/>
      <c r="Q479" s="138"/>
      <c r="R479" s="138"/>
      <c r="S479" s="138"/>
      <c r="T479" s="138"/>
      <c r="U479" s="138"/>
      <c r="V479" s="138"/>
      <c r="W479" s="138"/>
      <c r="X479" s="18"/>
      <c r="Y479" s="18"/>
      <c r="Z479" s="18"/>
      <c r="AA479" s="137">
        <v>10</v>
      </c>
      <c r="AB479" s="375" t="str">
        <f t="array" ref="AB479">IF(COUNT(IF($P$5:$P$104=$AA479,IF($G$5:$G$104=AB$467,$P$5:$P$104,""),""))=0,"-",AVERAGE(IF($P$5:$P$104=$AA479,IF($G$5:$G$104=AB$467,$H$5:$O$104,"")))-$AA479)</f>
        <v>-</v>
      </c>
      <c r="AC479" s="375">
        <f t="array" ref="AC479">IF(COUNT(IF($P$5:$P$104=$AA479,IF($G$5:$G$104=AC$467,$P$5:$P$104,""),""))=0,"-",AVERAGE(IF($P$5:$P$104=$AA479,IF($G$5:$G$104=AC$467,$H$5:$O$104,"")))-$AA479)</f>
        <v>-0.1875</v>
      </c>
      <c r="AD479" s="375" t="str">
        <f t="array" ref="AD479">IF(COUNT(IF($P$5:$P$104=$AA479,IF($G$5:$G$104=AD$467,$P$5:$P$104,""),""))=0,"-",AVERAGE(IF($P$5:$P$104=$AA479,IF($G$5:$G$104=AD$467,$H$5:$O$104,"")))-$AA479)</f>
        <v>-</v>
      </c>
      <c r="AE479" s="375" t="str">
        <f t="array" ref="AE479">IF(COUNT(IF($P$5:$P$104=$AA479,IF($G$5:$G$104=AE$467,$P$5:$P$104,""),""))=0,"-",AVERAGE(IF($P$5:$P$104=$AA479,IF($G$5:$G$104=AE$467,$H$5:$O$104,"")))-$AA479)</f>
        <v>-</v>
      </c>
      <c r="AF479" s="375" t="str">
        <f t="array" ref="AF479">IF(COUNT(IF($P$5:$P$104=$AA479,IF($G$5:$G$104=AF$467,$P$5:$P$104,""),""))=0,"-",AVERAGE(IF($P$5:$P$104=$AA479,IF($G$5:$G$104=AF$467,$H$5:$O$104,"")))-$AA479)</f>
        <v>-</v>
      </c>
      <c r="AG479" s="375" t="str">
        <f t="array" ref="AG479">IF(COUNT(IF($P$5:$P$104=$AA479,IF($G$5:$G$104=AG$467,$P$5:$P$104,""),""))=0,"-",AVERAGE(IF($P$5:$P$104=$AA479,IF($G$5:$G$104=AG$467,$H$5:$O$104,"")))-$AA479)</f>
        <v>-</v>
      </c>
      <c r="AH479" s="375" t="str">
        <f t="array" ref="AH479">IF(COUNT(IF($P$5:$P$104=$AA479,IF($G$5:$G$104=AH$467,$P$5:$P$104,""),""))=0,"-",AVERAGE(IF($P$5:$P$104=$AA479,IF($G$5:$G$104=AH$467,$H$5:$O$104,"")))-$AA479)</f>
        <v>-</v>
      </c>
      <c r="AI479" s="375" t="str">
        <f t="array" ref="AI479">IF(COUNT(IF($P$5:$P$104=$AA479,IF($G$5:$G$104=AI$467,$P$5:$P$104,""),""))=0,"-",AVERAGE(IF($P$5:$P$104=$AA479,IF($G$5:$G$104=AI$467,$H$5:$O$104,"")))-$AA479)</f>
        <v>-</v>
      </c>
      <c r="AJ479" s="375" t="str">
        <f t="array" ref="AJ479">IF(COUNT(IF($P$5:$P$104=$AA479,IF($G$5:$G$104=AJ$467,$P$5:$P$104,""),""))=0,"-",AVERAGE(IF($P$5:$P$104=$AA479,IF($G$5:$G$104=AJ$467,$H$5:$O$104,"")))-$AA479)</f>
        <v>-</v>
      </c>
      <c r="AK479" s="375" t="str">
        <f t="array" ref="AK479">IF(COUNT(IF($P$5:$P$104=$AA479,IF($G$5:$G$104=AK$467,$P$5:$P$104,""),""))=0,"-",AVERAGE(IF($P$5:$P$104=$AA479,IF($G$5:$G$104=AK$467,$H$5:$O$104,"")))-$AA479)</f>
        <v>-</v>
      </c>
      <c r="AL479" s="375" t="str">
        <f t="array" ref="AL479">IF(COUNT(IF($P$5:$P$104=$AA479,IF($G$5:$G$104=AL$467,$P$5:$P$104,""),""))=0,"-",AVERAGE(IF($P$5:$P$104=$AA479,IF($G$5:$G$104=AL$467,$H$5:$O$104,"")))-$AA479)</f>
        <v>-</v>
      </c>
      <c r="AM479" s="375">
        <f t="array" ref="AM479">IF(COUNT(IF($P$5:$P$104=$AA479,IF($G$5:$G$104=AM$467,$P$5:$P$104,""),""))=0,"-",AVERAGE(IF($P$5:$P$104=$AA479,IF($G$5:$G$104=AM$467,$H$5:$O$104,"")))-$AA479)</f>
        <v>-9.375E-2</v>
      </c>
      <c r="AN479" s="377">
        <f t="array" ref="AN479">IF(COUNT(AB479:AM479)=0,"-",AVERAGE(IF($P$5:$P$104=$AA479,$H$5:$O$104,""))-$AA479)</f>
        <v>-0.125</v>
      </c>
      <c r="AO479" s="18"/>
      <c r="AP479" s="7"/>
      <c r="AQ479" s="18"/>
      <c r="AR479" s="18"/>
      <c r="AS479" s="18"/>
      <c r="AT479" s="18"/>
      <c r="AU479" s="18"/>
      <c r="AV479" s="18"/>
      <c r="AW479" s="18"/>
      <c r="AX479" s="18"/>
      <c r="AY479" s="18"/>
      <c r="AZ479" s="18"/>
      <c r="BA479" s="18"/>
      <c r="BD479" s="11"/>
      <c r="BE479" s="11"/>
      <c r="BF479" s="11"/>
      <c r="BG479" s="11"/>
      <c r="BH479" s="11"/>
      <c r="BI479" s="11"/>
      <c r="BJ479" s="11"/>
      <c r="BK479" s="11"/>
      <c r="BL479" s="11"/>
      <c r="BM479" s="11"/>
      <c r="BN479" s="11"/>
      <c r="BO479" s="11"/>
      <c r="BP479" s="11"/>
      <c r="BQ479" s="11"/>
      <c r="BR479" s="75"/>
      <c r="BS479" s="75"/>
    </row>
    <row r="480" spans="1:71">
      <c r="A480" s="18"/>
      <c r="B480" s="18"/>
      <c r="C480" s="18"/>
      <c r="E480" s="88"/>
      <c r="F480" s="88"/>
      <c r="G480" s="18"/>
      <c r="H480" s="89"/>
      <c r="I480" s="89"/>
      <c r="J480" s="89"/>
      <c r="K480" s="18"/>
      <c r="L480" s="18"/>
      <c r="M480" s="18"/>
      <c r="N480" s="18"/>
      <c r="O480" s="18"/>
      <c r="P480" s="138"/>
      <c r="Q480" s="138"/>
      <c r="R480" s="138"/>
      <c r="S480" s="138"/>
      <c r="T480" s="138"/>
      <c r="U480" s="138"/>
      <c r="V480" s="138"/>
      <c r="W480" s="138"/>
      <c r="X480" s="18"/>
      <c r="Y480" s="18"/>
      <c r="Z480" s="18"/>
      <c r="AA480" s="137">
        <v>11</v>
      </c>
      <c r="AB480" s="375" t="str">
        <f t="array" ref="AB480">IF(COUNT(IF($P$5:$P$104=$AA480,IF($G$5:$G$104=AB$467,$P$5:$P$104,""),""))=0,"-",AVERAGE(IF($P$5:$P$104=$AA480,IF($G$5:$G$104=AB$467,$H$5:$O$104,"")))-$AA480)</f>
        <v>-</v>
      </c>
      <c r="AC480" s="375" t="str">
        <f t="array" ref="AC480">IF(COUNT(IF($P$5:$P$104=$AA480,IF($G$5:$G$104=AC$467,$P$5:$P$104,""),""))=0,"-",AVERAGE(IF($P$5:$P$104=$AA480,IF($G$5:$G$104=AC$467,$H$5:$O$104,"")))-$AA480)</f>
        <v>-</v>
      </c>
      <c r="AD480" s="375" t="str">
        <f t="array" ref="AD480">IF(COUNT(IF($P$5:$P$104=$AA480,IF($G$5:$G$104=AD$467,$P$5:$P$104,""),""))=0,"-",AVERAGE(IF($P$5:$P$104=$AA480,IF($G$5:$G$104=AD$467,$H$5:$O$104,"")))-$AA480)</f>
        <v>-</v>
      </c>
      <c r="AE480" s="375">
        <f t="array" ref="AE480">IF(COUNT(IF($P$5:$P$104=$AA480,IF($G$5:$G$104=AE$467,$P$5:$P$104,""),""))=0,"-",AVERAGE(IF($P$5:$P$104=$AA480,IF($G$5:$G$104=AE$467,$H$5:$O$104,"")))-$AA480)</f>
        <v>-0.125</v>
      </c>
      <c r="AF480" s="375" t="str">
        <f t="array" ref="AF480">IF(COUNT(IF($P$5:$P$104=$AA480,IF($G$5:$G$104=AF$467,$P$5:$P$104,""),""))=0,"-",AVERAGE(IF($P$5:$P$104=$AA480,IF($G$5:$G$104=AF$467,$H$5:$O$104,"")))-$AA480)</f>
        <v>-</v>
      </c>
      <c r="AG480" s="375" t="str">
        <f t="array" ref="AG480">IF(COUNT(IF($P$5:$P$104=$AA480,IF($G$5:$G$104=AG$467,$P$5:$P$104,""),""))=0,"-",AVERAGE(IF($P$5:$P$104=$AA480,IF($G$5:$G$104=AG$467,$H$5:$O$104,"")))-$AA480)</f>
        <v>-</v>
      </c>
      <c r="AH480" s="375">
        <f t="array" ref="AH480">IF(COUNT(IF($P$5:$P$104=$AA480,IF($G$5:$G$104=AH$467,$P$5:$P$104,""),""))=0,"-",AVERAGE(IF($P$5:$P$104=$AA480,IF($G$5:$G$104=AH$467,$H$5:$O$104,"")))-$AA480)</f>
        <v>-0.64516129032258007</v>
      </c>
      <c r="AI480" s="375" t="str">
        <f t="array" ref="AI480">IF(COUNT(IF($P$5:$P$104=$AA480,IF($G$5:$G$104=AI$467,$P$5:$P$104,""),""))=0,"-",AVERAGE(IF($P$5:$P$104=$AA480,IF($G$5:$G$104=AI$467,$H$5:$O$104,"")))-$AA480)</f>
        <v>-</v>
      </c>
      <c r="AJ480" s="375">
        <f t="array" ref="AJ480">IF(COUNT(IF($P$5:$P$104=$AA480,IF($G$5:$G$104=AJ$467,$P$5:$P$104,""),""))=0,"-",AVERAGE(IF($P$5:$P$104=$AA480,IF($G$5:$G$104=AJ$467,$H$5:$O$104,"")))-$AA480)</f>
        <v>-0.25</v>
      </c>
      <c r="AK480" s="375" t="str">
        <f t="array" ref="AK480">IF(COUNT(IF($P$5:$P$104=$AA480,IF($G$5:$G$104=AK$467,$P$5:$P$104,""),""))=0,"-",AVERAGE(IF($P$5:$P$104=$AA480,IF($G$5:$G$104=AK$467,$H$5:$O$104,"")))-$AA480)</f>
        <v>-</v>
      </c>
      <c r="AL480" s="375" t="str">
        <f t="array" ref="AL480">IF(COUNT(IF($P$5:$P$104=$AA480,IF($G$5:$G$104=AL$467,$P$5:$P$104,""),""))=0,"-",AVERAGE(IF($P$5:$P$104=$AA480,IF($G$5:$G$104=AL$467,$H$5:$O$104,"")))-$AA480)</f>
        <v>-</v>
      </c>
      <c r="AM480" s="375">
        <f t="array" ref="AM480">IF(COUNT(IF($P$5:$P$104=$AA480,IF($G$5:$G$104=AM$467,$P$5:$P$104,""),""))=0,"-",AVERAGE(IF($P$5:$P$104=$AA480,IF($G$5:$G$104=AM$467,$H$5:$O$104,"")))-$AA480)</f>
        <v>0.85714285714285765</v>
      </c>
      <c r="AN480" s="377">
        <f t="array" ref="AN480">IF(COUNT(AB480:AM480)=0,"-",AVERAGE(IF($P$5:$P$104=$AA480,$H$5:$O$104,""))-$AA480)</f>
        <v>-0.31481481481481488</v>
      </c>
      <c r="AO480" s="18"/>
      <c r="AP480" s="7"/>
      <c r="AQ480" s="18"/>
      <c r="AR480" s="18"/>
      <c r="AS480" s="18"/>
      <c r="AT480" s="18"/>
      <c r="AU480" s="18"/>
      <c r="AV480" s="18"/>
      <c r="AW480" s="18"/>
      <c r="AX480" s="18"/>
      <c r="AY480" s="18"/>
      <c r="AZ480" s="18"/>
      <c r="BA480" s="18"/>
      <c r="BD480" s="11"/>
      <c r="BE480" s="11"/>
      <c r="BF480" s="11"/>
      <c r="BG480" s="11"/>
      <c r="BH480" s="11"/>
      <c r="BI480" s="11"/>
      <c r="BJ480" s="11"/>
      <c r="BK480" s="11"/>
      <c r="BL480" s="11"/>
      <c r="BM480" s="11"/>
      <c r="BN480" s="11"/>
      <c r="BO480" s="11"/>
      <c r="BP480" s="11"/>
      <c r="BQ480" s="11"/>
      <c r="BR480" s="75"/>
      <c r="BS480" s="75"/>
    </row>
    <row r="481" spans="1:71">
      <c r="A481" s="18"/>
      <c r="B481" s="18"/>
      <c r="C481" s="18"/>
      <c r="E481" s="88"/>
      <c r="F481" s="88"/>
      <c r="G481" s="18"/>
      <c r="H481" s="89"/>
      <c r="I481" s="89"/>
      <c r="J481" s="89"/>
      <c r="K481" s="18"/>
      <c r="L481" s="18"/>
      <c r="M481" s="18"/>
      <c r="N481" s="18"/>
      <c r="O481" s="18"/>
      <c r="P481" s="138"/>
      <c r="Q481" s="138"/>
      <c r="R481" s="138"/>
      <c r="S481" s="138"/>
      <c r="T481" s="138"/>
      <c r="U481" s="138"/>
      <c r="V481" s="138"/>
      <c r="W481" s="138"/>
      <c r="X481" s="18"/>
      <c r="Y481" s="18"/>
      <c r="Z481" s="18"/>
      <c r="AA481" s="137">
        <v>12</v>
      </c>
      <c r="AB481" s="375" t="str">
        <f t="array" ref="AB481">IF(COUNT(IF($P$5:$P$104=$AA481,IF($G$5:$G$104=AB$467,$P$5:$P$104,""),""))=0,"-",AVERAGE(IF($P$5:$P$104=$AA481,IF($G$5:$G$104=AB$467,$H$5:$O$104,"")))-$AA481)</f>
        <v>-</v>
      </c>
      <c r="AC481" s="375" t="str">
        <f t="array" ref="AC481">IF(COUNT(IF($P$5:$P$104=$AA481,IF($G$5:$G$104=AC$467,$P$5:$P$104,""),""))=0,"-",AVERAGE(IF($P$5:$P$104=$AA481,IF($G$5:$G$104=AC$467,$H$5:$O$104,"")))-$AA481)</f>
        <v>-</v>
      </c>
      <c r="AD481" s="375" t="str">
        <f t="array" ref="AD481">IF(COUNT(IF($P$5:$P$104=$AA481,IF($G$5:$G$104=AD$467,$P$5:$P$104,""),""))=0,"-",AVERAGE(IF($P$5:$P$104=$AA481,IF($G$5:$G$104=AD$467,$H$5:$O$104,"")))-$AA481)</f>
        <v>-</v>
      </c>
      <c r="AE481" s="375" t="str">
        <f t="array" ref="AE481">IF(COUNT(IF($P$5:$P$104=$AA481,IF($G$5:$G$104=AE$467,$P$5:$P$104,""),""))=0,"-",AVERAGE(IF($P$5:$P$104=$AA481,IF($G$5:$G$104=AE$467,$H$5:$O$104,"")))-$AA481)</f>
        <v>-</v>
      </c>
      <c r="AF481" s="375" t="str">
        <f t="array" ref="AF481">IF(COUNT(IF($P$5:$P$104=$AA481,IF($G$5:$G$104=AF$467,$P$5:$P$104,""),""))=0,"-",AVERAGE(IF($P$5:$P$104=$AA481,IF($G$5:$G$104=AF$467,$H$5:$O$104,"")))-$AA481)</f>
        <v>-</v>
      </c>
      <c r="AG481" s="375" t="str">
        <f t="array" ref="AG481">IF(COUNT(IF($P$5:$P$104=$AA481,IF($G$5:$G$104=AG$467,$P$5:$P$104,""),""))=0,"-",AVERAGE(IF($P$5:$P$104=$AA481,IF($G$5:$G$104=AG$467,$H$5:$O$104,"")))-$AA481)</f>
        <v>-</v>
      </c>
      <c r="AH481" s="375">
        <f t="array" ref="AH481">IF(COUNT(IF($P$5:$P$104=$AA481,IF($G$5:$G$104=AH$467,$P$5:$P$104,""),""))=0,"-",AVERAGE(IF($P$5:$P$104=$AA481,IF($G$5:$G$104=AH$467,$H$5:$O$104,"")))-$AA481)</f>
        <v>-0.875</v>
      </c>
      <c r="AI481" s="375" t="str">
        <f t="array" ref="AI481">IF(COUNT(IF($P$5:$P$104=$AA481,IF($G$5:$G$104=AI$467,$P$5:$P$104,""),""))=0,"-",AVERAGE(IF($P$5:$P$104=$AA481,IF($G$5:$G$104=AI$467,$H$5:$O$104,"")))-$AA481)</f>
        <v>-</v>
      </c>
      <c r="AJ481" s="375" t="str">
        <f t="array" ref="AJ481">IF(COUNT(IF($P$5:$P$104=$AA481,IF($G$5:$G$104=AJ$467,$P$5:$P$104,""),""))=0,"-",AVERAGE(IF($P$5:$P$104=$AA481,IF($G$5:$G$104=AJ$467,$H$5:$O$104,"")))-$AA481)</f>
        <v>-</v>
      </c>
      <c r="AK481" s="375" t="str">
        <f t="array" ref="AK481">IF(COUNT(IF($P$5:$P$104=$AA481,IF($G$5:$G$104=AK$467,$P$5:$P$104,""),""))=0,"-",AVERAGE(IF($P$5:$P$104=$AA481,IF($G$5:$G$104=AK$467,$H$5:$O$104,"")))-$AA481)</f>
        <v>-</v>
      </c>
      <c r="AL481" s="375" t="str">
        <f t="array" ref="AL481">IF(COUNT(IF($P$5:$P$104=$AA481,IF($G$5:$G$104=AL$467,$P$5:$P$104,""),""))=0,"-",AVERAGE(IF($P$5:$P$104=$AA481,IF($G$5:$G$104=AL$467,$H$5:$O$104,"")))-$AA481)</f>
        <v>-</v>
      </c>
      <c r="AM481" s="375" t="str">
        <f t="array" ref="AM481">IF(COUNT(IF($P$5:$P$104=$AA481,IF($G$5:$G$104=AM$467,$P$5:$P$104,""),""))=0,"-",AVERAGE(IF($P$5:$P$104=$AA481,IF($G$5:$G$104=AM$467,$H$5:$O$104,"")))-$AA481)</f>
        <v>-</v>
      </c>
      <c r="AN481" s="377">
        <f t="array" ref="AN481">IF(COUNT(AB481:AM481)=0,"-",AVERAGE(IF($P$5:$P$104=$AA481,$H$5:$O$104,""))-$AA481)</f>
        <v>-0.875</v>
      </c>
      <c r="AO481" s="18"/>
      <c r="AP481" s="7"/>
      <c r="AQ481" s="18"/>
      <c r="AR481" s="18"/>
      <c r="AS481" s="18"/>
      <c r="AT481" s="18"/>
      <c r="AU481" s="18"/>
      <c r="AV481" s="18"/>
      <c r="AW481" s="18"/>
      <c r="AX481" s="18"/>
      <c r="AY481" s="18"/>
      <c r="AZ481" s="18"/>
      <c r="BA481" s="18"/>
      <c r="BD481" s="11"/>
      <c r="BE481" s="11"/>
      <c r="BF481" s="11"/>
      <c r="BG481" s="11"/>
      <c r="BH481" s="11"/>
      <c r="BI481" s="11"/>
      <c r="BJ481" s="11"/>
      <c r="BK481" s="11"/>
      <c r="BL481" s="11"/>
      <c r="BM481" s="11"/>
      <c r="BN481" s="11"/>
      <c r="BO481" s="11"/>
      <c r="BP481" s="11"/>
      <c r="BQ481" s="11"/>
      <c r="BR481" s="75"/>
      <c r="BS481" s="75"/>
    </row>
    <row r="482" spans="1:71">
      <c r="A482" s="18"/>
      <c r="B482" s="18"/>
      <c r="C482" s="18"/>
      <c r="E482" s="88"/>
      <c r="F482" s="88"/>
      <c r="G482" s="18"/>
      <c r="H482" s="89"/>
      <c r="I482" s="89"/>
      <c r="J482" s="89"/>
      <c r="K482" s="18"/>
      <c r="L482" s="18"/>
      <c r="M482" s="18"/>
      <c r="N482" s="18"/>
      <c r="O482" s="18"/>
      <c r="P482" s="138"/>
      <c r="Q482" s="138"/>
      <c r="R482" s="138"/>
      <c r="S482" s="138"/>
      <c r="T482" s="138"/>
      <c r="U482" s="138"/>
      <c r="V482" s="138"/>
      <c r="W482" s="138"/>
      <c r="X482" s="18"/>
      <c r="Y482" s="18"/>
      <c r="Z482" s="18"/>
      <c r="AA482" s="137">
        <v>13</v>
      </c>
      <c r="AB482" s="375" t="str">
        <f t="array" ref="AB482">IF(COUNT(IF($P$5:$P$104=$AA482,IF($G$5:$G$104=AB$467,$P$5:$P$104,""),""))=0,"-",AVERAGE(IF($P$5:$P$104=$AA482,IF($G$5:$G$104=AB$467,$H$5:$O$104,"")))-$AA482)</f>
        <v>-</v>
      </c>
      <c r="AC482" s="375" t="str">
        <f t="array" ref="AC482">IF(COUNT(IF($P$5:$P$104=$AA482,IF($G$5:$G$104=AC$467,$P$5:$P$104,""),""))=0,"-",AVERAGE(IF($P$5:$P$104=$AA482,IF($G$5:$G$104=AC$467,$H$5:$O$104,"")))-$AA482)</f>
        <v>-</v>
      </c>
      <c r="AD482" s="375" t="str">
        <f t="array" ref="AD482">IF(COUNT(IF($P$5:$P$104=$AA482,IF($G$5:$G$104=AD$467,$P$5:$P$104,""),""))=0,"-",AVERAGE(IF($P$5:$P$104=$AA482,IF($G$5:$G$104=AD$467,$H$5:$O$104,"")))-$AA482)</f>
        <v>-</v>
      </c>
      <c r="AE482" s="375" t="str">
        <f t="array" ref="AE482">IF(COUNT(IF($P$5:$P$104=$AA482,IF($G$5:$G$104=AE$467,$P$5:$P$104,""),""))=0,"-",AVERAGE(IF($P$5:$P$104=$AA482,IF($G$5:$G$104=AE$467,$H$5:$O$104,"")))-$AA482)</f>
        <v>-</v>
      </c>
      <c r="AF482" s="375" t="str">
        <f t="array" ref="AF482">IF(COUNT(IF($P$5:$P$104=$AA482,IF($G$5:$G$104=AF$467,$P$5:$P$104,""),""))=0,"-",AVERAGE(IF($P$5:$P$104=$AA482,IF($G$5:$G$104=AF$467,$H$5:$O$104,"")))-$AA482)</f>
        <v>-</v>
      </c>
      <c r="AG482" s="375" t="str">
        <f t="array" ref="AG482">IF(COUNT(IF($P$5:$P$104=$AA482,IF($G$5:$G$104=AG$467,$P$5:$P$104,""),""))=0,"-",AVERAGE(IF($P$5:$P$104=$AA482,IF($G$5:$G$104=AG$467,$H$5:$O$104,"")))-$AA482)</f>
        <v>-</v>
      </c>
      <c r="AH482" s="375" t="str">
        <f t="array" ref="AH482">IF(COUNT(IF($P$5:$P$104=$AA482,IF($G$5:$G$104=AH$467,$P$5:$P$104,""),""))=0,"-",AVERAGE(IF($P$5:$P$104=$AA482,IF($G$5:$G$104=AH$467,$H$5:$O$104,"")))-$AA482)</f>
        <v>-</v>
      </c>
      <c r="AI482" s="375" t="str">
        <f t="array" ref="AI482">IF(COUNT(IF($P$5:$P$104=$AA482,IF($G$5:$G$104=AI$467,$P$5:$P$104,""),""))=0,"-",AVERAGE(IF($P$5:$P$104=$AA482,IF($G$5:$G$104=AI$467,$H$5:$O$104,"")))-$AA482)</f>
        <v>-</v>
      </c>
      <c r="AJ482" s="375" t="str">
        <f t="array" ref="AJ482">IF(COUNT(IF($P$5:$P$104=$AA482,IF($G$5:$G$104=AJ$467,$P$5:$P$104,""),""))=0,"-",AVERAGE(IF($P$5:$P$104=$AA482,IF($G$5:$G$104=AJ$467,$H$5:$O$104,"")))-$AA482)</f>
        <v>-</v>
      </c>
      <c r="AK482" s="375" t="str">
        <f t="array" ref="AK482">IF(COUNT(IF($P$5:$P$104=$AA482,IF($G$5:$G$104=AK$467,$P$5:$P$104,""),""))=0,"-",AVERAGE(IF($P$5:$P$104=$AA482,IF($G$5:$G$104=AK$467,$H$5:$O$104,"")))-$AA482)</f>
        <v>-</v>
      </c>
      <c r="AL482" s="375" t="str">
        <f t="array" ref="AL482">IF(COUNT(IF($P$5:$P$104=$AA482,IF($G$5:$G$104=AL$467,$P$5:$P$104,""),""))=0,"-",AVERAGE(IF($P$5:$P$104=$AA482,IF($G$5:$G$104=AL$467,$H$5:$O$104,"")))-$AA482)</f>
        <v>-</v>
      </c>
      <c r="AM482" s="375" t="str">
        <f t="array" ref="AM482">IF(COUNT(IF($P$5:$P$104=$AA482,IF($G$5:$G$104=AM$467,$P$5:$P$104,""),""))=0,"-",AVERAGE(IF($P$5:$P$104=$AA482,IF($G$5:$G$104=AM$467,$H$5:$O$104,"")))-$AA482)</f>
        <v>-</v>
      </c>
      <c r="AN482" s="377" t="str">
        <f t="array" ref="AN482">IF(COUNT(AB482:AM482)=0,"-",AVERAGE(IF($P$5:$P$104=$AA482,$H$5:$O$104,""))-$AA482)</f>
        <v>-</v>
      </c>
      <c r="AO482" s="18"/>
      <c r="AP482" s="7"/>
      <c r="AQ482" s="18"/>
      <c r="AR482" s="18"/>
      <c r="AS482" s="18"/>
      <c r="AT482" s="18"/>
      <c r="AU482" s="18"/>
      <c r="AV482" s="18"/>
      <c r="AW482" s="18"/>
      <c r="AX482" s="18"/>
      <c r="AY482" s="18"/>
      <c r="AZ482" s="18"/>
      <c r="BA482" s="18"/>
      <c r="BD482" s="11"/>
      <c r="BE482" s="11"/>
      <c r="BF482" s="11"/>
      <c r="BG482" s="11"/>
      <c r="BH482" s="11"/>
      <c r="BI482" s="11"/>
      <c r="BJ482" s="11"/>
      <c r="BK482" s="11"/>
      <c r="BL482" s="11"/>
      <c r="BM482" s="11"/>
      <c r="BN482" s="11"/>
      <c r="BO482" s="11"/>
      <c r="BP482" s="11"/>
      <c r="BQ482" s="11"/>
      <c r="BR482" s="75"/>
      <c r="BS482" s="75"/>
    </row>
    <row r="483" spans="1:71">
      <c r="A483" s="18"/>
      <c r="B483" s="18"/>
      <c r="C483" s="18"/>
      <c r="E483" s="88"/>
      <c r="F483" s="88"/>
      <c r="G483" s="18"/>
      <c r="H483" s="89"/>
      <c r="I483" s="89"/>
      <c r="J483" s="89"/>
      <c r="K483" s="18"/>
      <c r="L483" s="18"/>
      <c r="M483" s="18"/>
      <c r="N483" s="18"/>
      <c r="O483" s="18"/>
      <c r="P483" s="138"/>
      <c r="Q483" s="138"/>
      <c r="R483" s="138"/>
      <c r="S483" s="138"/>
      <c r="T483" s="138"/>
      <c r="U483" s="138"/>
      <c r="V483" s="138"/>
      <c r="W483" s="138"/>
      <c r="X483" s="18"/>
      <c r="Y483" s="18"/>
      <c r="Z483" s="18"/>
      <c r="AA483" s="137">
        <v>14</v>
      </c>
      <c r="AB483" s="375" t="str">
        <f t="array" ref="AB483">IF(COUNT(IF($P$5:$P$104=$AA483,IF($G$5:$G$104=AB$467,$P$5:$P$104,""),""))=0,"-",AVERAGE(IF($P$5:$P$104=$AA483,IF($G$5:$G$104=AB$467,$H$5:$O$104,"")))-$AA483)</f>
        <v>-</v>
      </c>
      <c r="AC483" s="375">
        <f t="array" ref="AC483">IF(COUNT(IF($P$5:$P$104=$AA483,IF($G$5:$G$104=AC$467,$P$5:$P$104,""),""))=0,"-",AVERAGE(IF($P$5:$P$104=$AA483,IF($G$5:$G$104=AC$467,$H$5:$O$104,"")))-$AA483)</f>
        <v>-0.25</v>
      </c>
      <c r="AD483" s="375" t="str">
        <f t="array" ref="AD483">IF(COUNT(IF($P$5:$P$104=$AA483,IF($G$5:$G$104=AD$467,$P$5:$P$104,""),""))=0,"-",AVERAGE(IF($P$5:$P$104=$AA483,IF($G$5:$G$104=AD$467,$H$5:$O$104,"")))-$AA483)</f>
        <v>-</v>
      </c>
      <c r="AE483" s="375" t="str">
        <f t="array" ref="AE483">IF(COUNT(IF($P$5:$P$104=$AA483,IF($G$5:$G$104=AE$467,$P$5:$P$104,""),""))=0,"-",AVERAGE(IF($P$5:$P$104=$AA483,IF($G$5:$G$104=AE$467,$H$5:$O$104,"")))-$AA483)</f>
        <v>-</v>
      </c>
      <c r="AF483" s="375" t="str">
        <f t="array" ref="AF483">IF(COUNT(IF($P$5:$P$104=$AA483,IF($G$5:$G$104=AF$467,$P$5:$P$104,""),""))=0,"-",AVERAGE(IF($P$5:$P$104=$AA483,IF($G$5:$G$104=AF$467,$H$5:$O$104,"")))-$AA483)</f>
        <v>-</v>
      </c>
      <c r="AG483" s="375" t="str">
        <f t="array" ref="AG483">IF(COUNT(IF($P$5:$P$104=$AA483,IF($G$5:$G$104=AG$467,$P$5:$P$104,""),""))=0,"-",AVERAGE(IF($P$5:$P$104=$AA483,IF($G$5:$G$104=AG$467,$H$5:$O$104,"")))-$AA483)</f>
        <v>-</v>
      </c>
      <c r="AH483" s="375" t="str">
        <f t="array" ref="AH483">IF(COUNT(IF($P$5:$P$104=$AA483,IF($G$5:$G$104=AH$467,$P$5:$P$104,""),""))=0,"-",AVERAGE(IF($P$5:$P$104=$AA483,IF($G$5:$G$104=AH$467,$H$5:$O$104,"")))-$AA483)</f>
        <v>-</v>
      </c>
      <c r="AI483" s="375" t="str">
        <f t="array" ref="AI483">IF(COUNT(IF($P$5:$P$104=$AA483,IF($G$5:$G$104=AI$467,$P$5:$P$104,""),""))=0,"-",AVERAGE(IF($P$5:$P$104=$AA483,IF($G$5:$G$104=AI$467,$H$5:$O$104,"")))-$AA483)</f>
        <v>-</v>
      </c>
      <c r="AJ483" s="375" t="str">
        <f t="array" ref="AJ483">IF(COUNT(IF($P$5:$P$104=$AA483,IF($G$5:$G$104=AJ$467,$P$5:$P$104,""),""))=0,"-",AVERAGE(IF($P$5:$P$104=$AA483,IF($G$5:$G$104=AJ$467,$H$5:$O$104,"")))-$AA483)</f>
        <v>-</v>
      </c>
      <c r="AK483" s="375" t="str">
        <f t="array" ref="AK483">IF(COUNT(IF($P$5:$P$104=$AA483,IF($G$5:$G$104=AK$467,$P$5:$P$104,""),""))=0,"-",AVERAGE(IF($P$5:$P$104=$AA483,IF($G$5:$G$104=AK$467,$H$5:$O$104,"")))-$AA483)</f>
        <v>-</v>
      </c>
      <c r="AL483" s="375" t="str">
        <f t="array" ref="AL483">IF(COUNT(IF($P$5:$P$104=$AA483,IF($G$5:$G$104=AL$467,$P$5:$P$104,""),""))=0,"-",AVERAGE(IF($P$5:$P$104=$AA483,IF($G$5:$G$104=AL$467,$H$5:$O$104,"")))-$AA483)</f>
        <v>-</v>
      </c>
      <c r="AM483" s="375" t="str">
        <f t="array" ref="AM483">IF(COUNT(IF($P$5:$P$104=$AA483,IF($G$5:$G$104=AM$467,$P$5:$P$104,""),""))=0,"-",AVERAGE(IF($P$5:$P$104=$AA483,IF($G$5:$G$104=AM$467,$H$5:$O$104,"")))-$AA483)</f>
        <v>-</v>
      </c>
      <c r="AN483" s="377">
        <f t="array" ref="AN483">IF(COUNT(AB483:AM483)=0,"-",AVERAGE(IF($P$5:$P$104=$AA483,$H$5:$O$104,""))-$AA483)</f>
        <v>-0.25</v>
      </c>
      <c r="AO483" s="18"/>
      <c r="AP483" s="7"/>
      <c r="AQ483" s="18"/>
      <c r="AR483" s="18"/>
      <c r="AS483" s="18"/>
      <c r="AT483" s="18"/>
      <c r="AU483" s="18"/>
      <c r="AV483" s="18"/>
      <c r="AW483" s="18"/>
      <c r="AX483" s="18"/>
      <c r="AY483" s="18"/>
      <c r="AZ483" s="18"/>
      <c r="BA483" s="18"/>
      <c r="BD483" s="11"/>
      <c r="BE483" s="11"/>
      <c r="BF483" s="11"/>
      <c r="BG483" s="11"/>
      <c r="BH483" s="11"/>
      <c r="BI483" s="11"/>
      <c r="BJ483" s="11"/>
      <c r="BK483" s="11"/>
      <c r="BL483" s="11"/>
      <c r="BM483" s="11"/>
      <c r="BN483" s="11"/>
      <c r="BO483" s="11"/>
      <c r="BP483" s="11"/>
      <c r="BQ483" s="11"/>
      <c r="BR483" s="75"/>
      <c r="BS483" s="75"/>
    </row>
    <row r="484" spans="1:71">
      <c r="A484" s="18"/>
      <c r="B484" s="18"/>
      <c r="C484" s="18"/>
      <c r="E484" s="88"/>
      <c r="F484" s="88"/>
      <c r="G484" s="18"/>
      <c r="H484" s="89"/>
      <c r="I484" s="89"/>
      <c r="J484" s="89"/>
      <c r="K484" s="18"/>
      <c r="L484" s="18"/>
      <c r="M484" s="18"/>
      <c r="N484" s="18"/>
      <c r="O484" s="18"/>
      <c r="P484" s="138"/>
      <c r="Q484" s="138"/>
      <c r="R484" s="138"/>
      <c r="S484" s="138"/>
      <c r="T484" s="138"/>
      <c r="U484" s="138"/>
      <c r="V484" s="138"/>
      <c r="W484" s="138"/>
      <c r="X484" s="18"/>
      <c r="Y484" s="18"/>
      <c r="Z484" s="18"/>
      <c r="AA484" s="137">
        <v>15</v>
      </c>
      <c r="AB484" s="375" t="str">
        <f t="array" ref="AB484">IF(COUNT(IF($P$5:$P$104=$AA484,IF($G$5:$G$104=AB$467,$P$5:$P$104,""),""))=0,"-",AVERAGE(IF($P$5:$P$104=$AA484,IF($G$5:$G$104=AB$467,$H$5:$O$104,"")))-$AA484)</f>
        <v>-</v>
      </c>
      <c r="AC484" s="375" t="str">
        <f t="array" ref="AC484">IF(COUNT(IF($P$5:$P$104=$AA484,IF($G$5:$G$104=AC$467,$P$5:$P$104,""),""))=0,"-",AVERAGE(IF($P$5:$P$104=$AA484,IF($G$5:$G$104=AC$467,$H$5:$O$104,"")))-$AA484)</f>
        <v>-</v>
      </c>
      <c r="AD484" s="375" t="str">
        <f t="array" ref="AD484">IF(COUNT(IF($P$5:$P$104=$AA484,IF($G$5:$G$104=AD$467,$P$5:$P$104,""),""))=0,"-",AVERAGE(IF($P$5:$P$104=$AA484,IF($G$5:$G$104=AD$467,$H$5:$O$104,"")))-$AA484)</f>
        <v>-</v>
      </c>
      <c r="AE484" s="375" t="str">
        <f t="array" ref="AE484">IF(COUNT(IF($P$5:$P$104=$AA484,IF($G$5:$G$104=AE$467,$P$5:$P$104,""),""))=0,"-",AVERAGE(IF($P$5:$P$104=$AA484,IF($G$5:$G$104=AE$467,$H$5:$O$104,"")))-$AA484)</f>
        <v>-</v>
      </c>
      <c r="AF484" s="375" t="str">
        <f t="array" ref="AF484">IF(COUNT(IF($P$5:$P$104=$AA484,IF($G$5:$G$104=AF$467,$P$5:$P$104,""),""))=0,"-",AVERAGE(IF($P$5:$P$104=$AA484,IF($G$5:$G$104=AF$467,$H$5:$O$104,"")))-$AA484)</f>
        <v>-</v>
      </c>
      <c r="AG484" s="375" t="str">
        <f t="array" ref="AG484">IF(COUNT(IF($P$5:$P$104=$AA484,IF($G$5:$G$104=AG$467,$P$5:$P$104,""),""))=0,"-",AVERAGE(IF($P$5:$P$104=$AA484,IF($G$5:$G$104=AG$467,$H$5:$O$104,"")))-$AA484)</f>
        <v>-</v>
      </c>
      <c r="AH484" s="375" t="str">
        <f t="array" ref="AH484">IF(COUNT(IF($P$5:$P$104=$AA484,IF($G$5:$G$104=AH$467,$P$5:$P$104,""),""))=0,"-",AVERAGE(IF($P$5:$P$104=$AA484,IF($G$5:$G$104=AH$467,$H$5:$O$104,"")))-$AA484)</f>
        <v>-</v>
      </c>
      <c r="AI484" s="375" t="str">
        <f t="array" ref="AI484">IF(COUNT(IF($P$5:$P$104=$AA484,IF($G$5:$G$104=AI$467,$P$5:$P$104,""),""))=0,"-",AVERAGE(IF($P$5:$P$104=$AA484,IF($G$5:$G$104=AI$467,$H$5:$O$104,"")))-$AA484)</f>
        <v>-</v>
      </c>
      <c r="AJ484" s="375" t="str">
        <f t="array" ref="AJ484">IF(COUNT(IF($P$5:$P$104=$AA484,IF($G$5:$G$104=AJ$467,$P$5:$P$104,""),""))=0,"-",AVERAGE(IF($P$5:$P$104=$AA484,IF($G$5:$G$104=AJ$467,$H$5:$O$104,"")))-$AA484)</f>
        <v>-</v>
      </c>
      <c r="AK484" s="375" t="str">
        <f t="array" ref="AK484">IF(COUNT(IF($P$5:$P$104=$AA484,IF($G$5:$G$104=AK$467,$P$5:$P$104,""),""))=0,"-",AVERAGE(IF($P$5:$P$104=$AA484,IF($G$5:$G$104=AK$467,$H$5:$O$104,"")))-$AA484)</f>
        <v>-</v>
      </c>
      <c r="AL484" s="375" t="str">
        <f t="array" ref="AL484">IF(COUNT(IF($P$5:$P$104=$AA484,IF($G$5:$G$104=AL$467,$P$5:$P$104,""),""))=0,"-",AVERAGE(IF($P$5:$P$104=$AA484,IF($G$5:$G$104=AL$467,$H$5:$O$104,"")))-$AA484)</f>
        <v>-</v>
      </c>
      <c r="AM484" s="375" t="str">
        <f t="array" ref="AM484">IF(COUNT(IF($P$5:$P$104=$AA484,IF($G$5:$G$104=AM$467,$P$5:$P$104,""),""))=0,"-",AVERAGE(IF($P$5:$P$104=$AA484,IF($G$5:$G$104=AM$467,$H$5:$O$104,"")))-$AA484)</f>
        <v>-</v>
      </c>
      <c r="AN484" s="378" t="str">
        <f t="array" ref="AN484">IF(COUNT(AB484:AM484)=0,"-",AVERAGE(IF($P$5:$P$104=$AA484,$H$5:$O$104,""))-$AA484)</f>
        <v>-</v>
      </c>
      <c r="AO484" s="18"/>
      <c r="AP484" s="7"/>
      <c r="AQ484" s="18"/>
      <c r="AR484" s="18"/>
      <c r="AS484" s="18"/>
      <c r="AT484" s="18"/>
      <c r="AU484" s="18"/>
      <c r="AV484" s="18"/>
      <c r="AW484" s="18"/>
      <c r="AX484" s="18"/>
      <c r="AY484" s="18"/>
      <c r="AZ484" s="18"/>
      <c r="BA484" s="18"/>
      <c r="BD484" s="11"/>
      <c r="BE484" s="11"/>
      <c r="BF484" s="11"/>
      <c r="BG484" s="11"/>
      <c r="BH484" s="11"/>
      <c r="BI484" s="11"/>
      <c r="BJ484" s="11"/>
      <c r="BK484" s="11"/>
      <c r="BL484" s="11"/>
      <c r="BM484" s="11"/>
      <c r="BN484" s="11"/>
      <c r="BO484" s="11"/>
      <c r="BP484" s="11"/>
      <c r="BQ484" s="11"/>
      <c r="BR484" s="75"/>
      <c r="BS484" s="75"/>
    </row>
    <row r="485" spans="1:71">
      <c r="A485" s="18"/>
      <c r="B485" s="18"/>
      <c r="C485" s="18"/>
      <c r="E485" s="88"/>
      <c r="F485" s="88"/>
      <c r="G485" s="18"/>
      <c r="H485" s="89"/>
      <c r="I485" s="89"/>
      <c r="J485" s="89"/>
      <c r="K485" s="18"/>
      <c r="L485" s="18"/>
      <c r="M485" s="18"/>
      <c r="N485" s="18"/>
      <c r="O485" s="18"/>
      <c r="P485" s="138"/>
      <c r="Q485" s="138"/>
      <c r="R485" s="138"/>
      <c r="S485" s="138"/>
      <c r="T485" s="138"/>
      <c r="U485" s="138"/>
      <c r="V485" s="138"/>
      <c r="W485" s="138"/>
      <c r="X485" s="18"/>
      <c r="Y485" s="18"/>
      <c r="Z485" s="18"/>
      <c r="AA485" s="379" t="s">
        <v>4</v>
      </c>
      <c r="AB485" s="380" t="str">
        <f t="shared" ref="AB485:AN485" si="95">IF(AB$419=0,"-",SUMPRODUCT(AB469:AB484,AB403:AB418)/AB419)</f>
        <v>-</v>
      </c>
      <c r="AC485" s="381">
        <f t="shared" si="95"/>
        <v>-8.5526315789473784E-2</v>
      </c>
      <c r="AD485" s="381" t="str">
        <f t="shared" si="95"/>
        <v>-</v>
      </c>
      <c r="AE485" s="381">
        <f t="shared" si="95"/>
        <v>3.125E-2</v>
      </c>
      <c r="AF485" s="381" t="str">
        <f t="shared" si="95"/>
        <v>-</v>
      </c>
      <c r="AG485" s="381" t="str">
        <f t="shared" si="95"/>
        <v>-</v>
      </c>
      <c r="AH485" s="381">
        <f t="shared" si="95"/>
        <v>-0.24059139784946251</v>
      </c>
      <c r="AI485" s="381">
        <f t="shared" si="95"/>
        <v>-7.6923076923076789E-2</v>
      </c>
      <c r="AJ485" s="381">
        <f t="shared" si="95"/>
        <v>-5.6818181818181816E-2</v>
      </c>
      <c r="AK485" s="381">
        <f t="shared" si="95"/>
        <v>2.5000000000000133E-2</v>
      </c>
      <c r="AL485" s="381" t="str">
        <f t="shared" si="95"/>
        <v>-</v>
      </c>
      <c r="AM485" s="382">
        <f t="shared" si="95"/>
        <v>-2.7255639097744241E-2</v>
      </c>
      <c r="AN485" s="383">
        <f t="shared" si="95"/>
        <v>-6.9179986325580006E-2</v>
      </c>
      <c r="AO485" s="384"/>
      <c r="AP485" s="7"/>
      <c r="AQ485" s="18"/>
      <c r="AR485" s="18"/>
      <c r="AS485" s="18"/>
      <c r="AT485" s="18"/>
      <c r="AU485" s="18"/>
      <c r="AV485" s="18"/>
      <c r="AW485" s="18"/>
      <c r="AX485" s="18"/>
      <c r="AY485" s="18"/>
      <c r="AZ485" s="18"/>
      <c r="BA485" s="18"/>
      <c r="BD485" s="11"/>
      <c r="BE485" s="11"/>
      <c r="BF485" s="11"/>
      <c r="BG485" s="11"/>
      <c r="BH485" s="11"/>
      <c r="BI485" s="11"/>
      <c r="BJ485" s="11"/>
      <c r="BK485" s="11"/>
      <c r="BL485" s="11"/>
      <c r="BM485" s="11"/>
      <c r="BN485" s="11"/>
      <c r="BO485" s="11"/>
      <c r="BP485" s="11"/>
      <c r="BQ485" s="11"/>
      <c r="BR485" s="75"/>
      <c r="BS485" s="75"/>
    </row>
    <row r="486" spans="1:71">
      <c r="A486" s="18"/>
      <c r="B486" s="18"/>
      <c r="C486" s="18"/>
      <c r="E486" s="88"/>
      <c r="F486" s="88"/>
      <c r="G486" s="18"/>
      <c r="H486" s="89"/>
      <c r="I486" s="89"/>
      <c r="J486" s="89"/>
      <c r="K486" s="18"/>
      <c r="L486" s="18"/>
      <c r="M486" s="18"/>
      <c r="N486" s="18"/>
      <c r="O486" s="18"/>
      <c r="P486" s="138"/>
      <c r="Q486" s="138"/>
      <c r="R486" s="138"/>
      <c r="S486" s="138"/>
      <c r="T486" s="138"/>
      <c r="U486" s="138"/>
      <c r="V486" s="138"/>
      <c r="W486" s="138"/>
      <c r="X486" s="18"/>
      <c r="Y486" s="18"/>
      <c r="Z486" s="18"/>
      <c r="AA486" s="357" t="s">
        <v>84</v>
      </c>
      <c r="AB486" s="117"/>
      <c r="AC486" s="117"/>
      <c r="AD486" s="117"/>
      <c r="AE486" s="117"/>
      <c r="AF486" s="117"/>
      <c r="AG486" s="117"/>
      <c r="AH486" s="117"/>
      <c r="AI486" s="117"/>
      <c r="AJ486" s="117"/>
      <c r="AK486" s="117"/>
      <c r="AL486" s="117"/>
      <c r="AM486" s="117"/>
      <c r="AN486" s="117"/>
      <c r="AO486" s="18"/>
      <c r="AP486" s="7"/>
      <c r="AQ486" s="18"/>
      <c r="AR486" s="18"/>
      <c r="AS486" s="18"/>
      <c r="AT486" s="18"/>
      <c r="AU486" s="18"/>
      <c r="AV486" s="18"/>
      <c r="AW486" s="18"/>
      <c r="AX486" s="18"/>
      <c r="AY486" s="18"/>
      <c r="AZ486" s="18"/>
      <c r="BA486" s="18"/>
      <c r="BD486" s="11"/>
      <c r="BE486" s="11"/>
      <c r="BF486" s="11"/>
      <c r="BG486" s="11"/>
      <c r="BH486" s="11"/>
      <c r="BI486" s="11"/>
      <c r="BJ486" s="11"/>
      <c r="BK486" s="11"/>
      <c r="BL486" s="11"/>
      <c r="BM486" s="11"/>
      <c r="BN486" s="11"/>
      <c r="BO486" s="11"/>
      <c r="BP486" s="11"/>
      <c r="BQ486" s="11"/>
    </row>
    <row r="487" spans="1:71">
      <c r="A487" s="18"/>
      <c r="B487" s="18"/>
      <c r="C487" s="18"/>
      <c r="E487" s="88"/>
      <c r="F487" s="88"/>
      <c r="G487" s="18"/>
      <c r="H487" s="89"/>
      <c r="I487" s="89"/>
      <c r="J487" s="89"/>
      <c r="K487" s="18"/>
      <c r="L487" s="18"/>
      <c r="M487" s="18"/>
      <c r="N487" s="18"/>
      <c r="O487" s="18"/>
      <c r="P487" s="138"/>
      <c r="Q487" s="138"/>
      <c r="R487" s="138"/>
      <c r="S487" s="138"/>
      <c r="T487" s="138"/>
      <c r="U487" s="138"/>
      <c r="V487" s="138"/>
      <c r="W487" s="13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D487" s="11"/>
      <c r="BE487" s="11"/>
      <c r="BF487" s="11"/>
      <c r="BG487" s="11"/>
      <c r="BH487" s="11"/>
      <c r="BI487" s="11"/>
      <c r="BJ487" s="11"/>
      <c r="BK487" s="11"/>
      <c r="BL487" s="11"/>
      <c r="BM487" s="11"/>
      <c r="BN487" s="11"/>
      <c r="BO487" s="11"/>
      <c r="BP487" s="11"/>
      <c r="BQ487" s="11"/>
    </row>
    <row r="488" spans="1:71">
      <c r="A488" s="18"/>
      <c r="B488" s="18"/>
      <c r="C488" s="18"/>
      <c r="E488" s="88"/>
      <c r="F488" s="88"/>
      <c r="G488" s="18"/>
      <c r="H488" s="89"/>
      <c r="I488" s="89"/>
      <c r="J488" s="89"/>
      <c r="K488" s="18"/>
      <c r="L488" s="18"/>
      <c r="M488" s="18"/>
      <c r="N488" s="18"/>
      <c r="O488" s="18"/>
      <c r="P488" s="138"/>
      <c r="Q488" s="138"/>
      <c r="R488" s="138"/>
      <c r="S488" s="138"/>
      <c r="T488" s="138"/>
      <c r="U488" s="138"/>
      <c r="V488" s="138"/>
      <c r="W488" s="13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O488" s="11"/>
      <c r="BP488" s="11"/>
      <c r="BQ488" s="11"/>
    </row>
    <row r="489" spans="1:71" ht="20.25">
      <c r="A489" s="18"/>
      <c r="B489" s="18"/>
      <c r="C489" s="18"/>
      <c r="E489" s="88"/>
      <c r="F489" s="88"/>
      <c r="G489" s="18"/>
      <c r="H489" s="89"/>
      <c r="I489" s="89"/>
      <c r="J489" s="89"/>
      <c r="K489" s="18"/>
      <c r="L489" s="18"/>
      <c r="M489" s="18"/>
      <c r="N489" s="18"/>
      <c r="O489" s="18"/>
      <c r="P489" s="138"/>
      <c r="Q489" s="138"/>
      <c r="R489" s="138"/>
      <c r="S489" s="138"/>
      <c r="T489" s="138"/>
      <c r="U489" s="138"/>
      <c r="V489" s="138"/>
      <c r="W489" s="138"/>
      <c r="X489" s="18"/>
      <c r="Y489" s="18"/>
      <c r="Z489" s="18"/>
      <c r="AA489" s="91" t="str">
        <f>$H$1</f>
        <v>Seilesing HI 2016, ALDER</v>
      </c>
      <c r="AB489" s="215"/>
      <c r="AC489" s="321"/>
      <c r="AD489" s="110"/>
      <c r="AE489" s="110"/>
      <c r="AF489" s="110"/>
      <c r="AG489" s="110"/>
      <c r="AH489" s="110"/>
      <c r="AI489" s="110"/>
      <c r="AJ489" s="110"/>
      <c r="AK489" s="110"/>
      <c r="AL489" s="110"/>
      <c r="AM489" s="110"/>
      <c r="AN489" s="110"/>
      <c r="AO489" s="18"/>
      <c r="AP489" s="7"/>
      <c r="AQ489" s="18"/>
      <c r="AR489" s="18"/>
      <c r="AS489" s="18"/>
      <c r="AT489" s="18"/>
      <c r="AU489" s="18"/>
      <c r="AV489" s="18"/>
      <c r="AW489" s="18"/>
      <c r="AX489" s="18"/>
      <c r="AY489" s="18"/>
      <c r="AZ489" s="18"/>
      <c r="BA489" s="18"/>
      <c r="BO489" s="11"/>
      <c r="BP489" s="11"/>
      <c r="BQ489" s="11"/>
    </row>
    <row r="490" spans="1:71" ht="12.75" customHeight="1">
      <c r="A490" s="209"/>
      <c r="B490" s="209"/>
      <c r="C490" s="209"/>
      <c r="E490" s="322"/>
      <c r="F490" s="322"/>
      <c r="G490" s="209"/>
      <c r="H490" s="323"/>
      <c r="I490" s="323"/>
      <c r="J490" s="323"/>
      <c r="K490" s="209"/>
      <c r="L490" s="209"/>
      <c r="M490" s="209"/>
      <c r="N490" s="209"/>
      <c r="O490" s="209"/>
      <c r="P490" s="241"/>
      <c r="Q490" s="241"/>
      <c r="R490" s="241"/>
      <c r="S490" s="241"/>
      <c r="T490" s="241"/>
      <c r="U490" s="241"/>
      <c r="V490" s="241"/>
      <c r="W490" s="241"/>
      <c r="X490" s="209"/>
      <c r="Y490" s="209"/>
      <c r="Z490" s="18"/>
      <c r="AA490" s="324"/>
      <c r="AB490" s="324"/>
      <c r="AC490" s="324"/>
      <c r="AD490" s="110"/>
      <c r="AE490" s="110"/>
      <c r="AF490" s="110"/>
      <c r="AG490" s="110"/>
      <c r="AH490" s="110"/>
      <c r="AI490" s="110"/>
      <c r="AJ490" s="110"/>
      <c r="AK490" s="110"/>
      <c r="AL490" s="110"/>
      <c r="AM490" s="110"/>
      <c r="AN490" s="110"/>
      <c r="AO490" s="18"/>
      <c r="AP490" s="7"/>
      <c r="AQ490" s="18"/>
      <c r="AR490" s="18"/>
      <c r="AS490" s="18"/>
      <c r="AT490" s="18"/>
      <c r="AU490" s="18"/>
      <c r="AV490" s="18"/>
      <c r="AW490" s="18"/>
      <c r="AX490" s="18"/>
      <c r="AY490" s="18"/>
      <c r="AZ490" s="18"/>
      <c r="BA490" s="18"/>
      <c r="BO490" s="11"/>
      <c r="BP490" s="11"/>
      <c r="BQ490" s="11"/>
    </row>
    <row r="491" spans="1:71" ht="18">
      <c r="A491" s="325" t="s">
        <v>88</v>
      </c>
      <c r="B491" s="209"/>
      <c r="C491" s="327"/>
      <c r="D491" s="637" t="s">
        <v>66</v>
      </c>
      <c r="E491" s="328"/>
      <c r="F491" s="326" t="s">
        <v>66</v>
      </c>
      <c r="G491" s="327"/>
      <c r="H491" s="326" t="s">
        <v>66</v>
      </c>
      <c r="I491" s="326"/>
      <c r="J491" s="326"/>
      <c r="K491" s="327"/>
      <c r="L491" s="327"/>
      <c r="M491" s="326"/>
      <c r="N491" s="327"/>
      <c r="O491" s="327"/>
      <c r="P491" s="329"/>
      <c r="Q491" s="326" t="s">
        <v>66</v>
      </c>
      <c r="R491" s="329"/>
      <c r="S491" s="326" t="s">
        <v>66</v>
      </c>
      <c r="T491" s="329"/>
      <c r="U491" s="326" t="s">
        <v>66</v>
      </c>
      <c r="V491" s="329"/>
      <c r="W491" s="329"/>
      <c r="X491" s="326" t="s">
        <v>66</v>
      </c>
      <c r="Y491" s="327"/>
      <c r="Z491" s="18"/>
      <c r="AA491" s="215" t="s">
        <v>89</v>
      </c>
      <c r="AB491" s="324"/>
      <c r="AC491" s="324" t="str">
        <f>IF(P3="modal","Otoliths read, CV's, percentage agreement and RELATIVE bias by stratum and MODAL age.","Otoliths read, CV's, percentage agreement and ABSOLUTE bias by stratum and ACTUAL age.")</f>
        <v>Otoliths read, CV's, percentage agreement and RELATIVE bias by stratum and MODAL age.</v>
      </c>
      <c r="AD491" s="110"/>
      <c r="AE491" s="110"/>
      <c r="AF491" s="110"/>
      <c r="AG491" s="110"/>
      <c r="AH491" s="110"/>
      <c r="AI491" s="110"/>
      <c r="AJ491" s="110"/>
      <c r="AK491" s="110"/>
      <c r="AL491" s="110"/>
      <c r="AM491" s="110"/>
      <c r="AN491" s="110"/>
      <c r="AO491" s="18"/>
      <c r="AP491" s="7"/>
      <c r="AQ491" s="18"/>
      <c r="AR491" s="18"/>
      <c r="AS491" s="18"/>
      <c r="AT491" s="18"/>
      <c r="AU491" s="18"/>
      <c r="AV491" s="18"/>
      <c r="AW491" s="18"/>
      <c r="AX491" s="18"/>
      <c r="AY491" s="18"/>
      <c r="AZ491" s="18"/>
      <c r="BA491" s="18"/>
      <c r="BO491" s="11"/>
      <c r="BP491" s="11"/>
      <c r="BQ491" s="11"/>
    </row>
    <row r="492" spans="1:71" ht="15">
      <c r="A492" s="209"/>
      <c r="B492" s="209"/>
      <c r="C492" s="209"/>
      <c r="E492" s="322"/>
      <c r="F492" s="322"/>
      <c r="G492" s="209"/>
      <c r="H492" s="323"/>
      <c r="I492" s="323"/>
      <c r="J492" s="323"/>
      <c r="K492" s="209"/>
      <c r="L492" s="209"/>
      <c r="M492" s="209"/>
      <c r="N492" s="209"/>
      <c r="O492" s="209"/>
      <c r="P492" s="209"/>
      <c r="Q492" s="209"/>
      <c r="R492" s="209"/>
      <c r="S492" s="209"/>
      <c r="T492" s="209"/>
      <c r="U492" s="209"/>
      <c r="V492" s="209"/>
      <c r="W492" s="209"/>
      <c r="X492" s="209"/>
      <c r="Y492" s="209"/>
      <c r="Z492" s="18"/>
      <c r="AA492" s="324"/>
      <c r="AB492" s="324"/>
      <c r="AC492" s="324"/>
      <c r="AD492" s="110"/>
      <c r="AE492" s="110"/>
      <c r="AF492" s="110"/>
      <c r="AG492" s="110"/>
      <c r="AH492" s="110"/>
      <c r="AI492" s="110"/>
      <c r="AJ492" s="110"/>
      <c r="AK492" s="110"/>
      <c r="AL492" s="110"/>
      <c r="AM492" s="110"/>
      <c r="AN492" s="110"/>
      <c r="AO492" s="18"/>
      <c r="AP492" s="7"/>
      <c r="AQ492" s="18"/>
      <c r="AR492" s="18"/>
      <c r="AS492" s="18"/>
      <c r="AT492" s="18"/>
      <c r="AU492" s="18"/>
      <c r="AV492" s="18"/>
      <c r="AW492" s="18"/>
      <c r="AX492" s="18"/>
      <c r="AY492" s="18"/>
      <c r="AZ492" s="18"/>
      <c r="BA492" s="18"/>
      <c r="BO492" s="11"/>
      <c r="BP492" s="11"/>
      <c r="BQ492" s="11"/>
    </row>
    <row r="493" spans="1:71" ht="15.75">
      <c r="A493" s="18"/>
      <c r="B493" s="18"/>
      <c r="C493" s="18"/>
      <c r="E493" s="88"/>
      <c r="F493" s="88"/>
      <c r="G493" s="18"/>
      <c r="H493" s="89"/>
      <c r="I493" s="89"/>
      <c r="J493" s="89"/>
      <c r="K493" s="18"/>
      <c r="L493" s="18"/>
      <c r="M493" s="18"/>
      <c r="N493" s="18"/>
      <c r="O493" s="18"/>
      <c r="P493" s="138"/>
      <c r="Q493" s="138"/>
      <c r="R493" s="138"/>
      <c r="S493" s="138"/>
      <c r="T493" s="138"/>
      <c r="U493" s="138"/>
      <c r="V493" s="138"/>
      <c r="W493" s="138"/>
      <c r="X493" s="18"/>
      <c r="Y493" s="18"/>
      <c r="Z493" s="18"/>
      <c r="AA493" s="642" t="s">
        <v>68</v>
      </c>
      <c r="AB493" s="643"/>
      <c r="AC493" s="643"/>
      <c r="AD493" s="644"/>
      <c r="AE493" s="110"/>
      <c r="AF493" s="110"/>
      <c r="AG493" s="110"/>
      <c r="AH493" s="110"/>
      <c r="AI493" s="110"/>
      <c r="AJ493" s="110"/>
      <c r="AK493" s="110"/>
      <c r="AL493" s="110"/>
      <c r="AM493" s="110"/>
      <c r="AN493" s="110"/>
      <c r="AO493" s="18"/>
      <c r="AP493" s="7"/>
      <c r="AQ493" s="18"/>
      <c r="AR493" s="18"/>
      <c r="AS493" s="18"/>
      <c r="AT493" s="18"/>
      <c r="AU493" s="18"/>
      <c r="AV493" s="18"/>
      <c r="AW493" s="18"/>
      <c r="AX493" s="18"/>
      <c r="AY493" s="18"/>
      <c r="AZ493" s="18"/>
      <c r="BA493" s="18"/>
      <c r="BO493" s="11"/>
      <c r="BP493" s="11"/>
      <c r="BQ493" s="11"/>
    </row>
    <row r="494" spans="1:71">
      <c r="A494" s="18"/>
      <c r="B494" s="18"/>
      <c r="C494" s="18"/>
      <c r="E494" s="88"/>
      <c r="F494" s="88"/>
      <c r="G494" s="18"/>
      <c r="H494" s="89"/>
      <c r="I494" s="89"/>
      <c r="J494" s="89"/>
      <c r="K494" s="18"/>
      <c r="L494" s="18"/>
      <c r="M494" s="18"/>
      <c r="N494" s="18"/>
      <c r="O494" s="18"/>
      <c r="P494" s="138"/>
      <c r="Q494" s="138"/>
      <c r="R494" s="138"/>
      <c r="S494" s="138"/>
      <c r="T494" s="138"/>
      <c r="U494" s="138"/>
      <c r="V494" s="138"/>
      <c r="W494" s="138"/>
      <c r="X494" s="18"/>
      <c r="Y494" s="18"/>
      <c r="Z494" s="18"/>
      <c r="AA494" s="127" t="str">
        <f>$P$3</f>
        <v>MODAL</v>
      </c>
      <c r="AB494" s="385"/>
      <c r="AC494" s="385"/>
      <c r="AD494" s="385"/>
      <c r="AE494" s="385"/>
      <c r="AF494" s="385"/>
      <c r="AG494" s="385" t="s">
        <v>90</v>
      </c>
      <c r="AH494" s="385"/>
      <c r="AI494" s="385"/>
      <c r="AJ494" s="385"/>
      <c r="AK494" s="385"/>
      <c r="AL494" s="385"/>
      <c r="AM494" s="386"/>
      <c r="AN494" s="387" t="s">
        <v>69</v>
      </c>
      <c r="AO494" s="67"/>
      <c r="AP494" s="209"/>
      <c r="AQ494" s="209"/>
      <c r="AR494" s="209"/>
      <c r="AS494" s="18"/>
      <c r="AT494" s="18"/>
      <c r="AU494" s="18"/>
      <c r="AV494" s="18"/>
      <c r="AW494" s="18"/>
      <c r="AX494" s="18"/>
      <c r="AY494" s="18"/>
      <c r="AZ494" s="18"/>
      <c r="BA494" s="18"/>
      <c r="BN494" s="11"/>
      <c r="BO494" s="11"/>
      <c r="BP494" s="11"/>
      <c r="BS494" s="75"/>
    </row>
    <row r="495" spans="1:71" ht="14.25">
      <c r="A495" s="18"/>
      <c r="B495" s="18"/>
      <c r="C495" s="18"/>
      <c r="E495" s="88"/>
      <c r="F495" s="88"/>
      <c r="G495" s="18"/>
      <c r="H495" s="89"/>
      <c r="I495" s="89"/>
      <c r="J495" s="89"/>
      <c r="K495" s="18"/>
      <c r="L495" s="18"/>
      <c r="M495" s="18"/>
      <c r="N495" s="18"/>
      <c r="O495" s="18"/>
      <c r="P495" s="138"/>
      <c r="Q495" s="138"/>
      <c r="R495" s="138"/>
      <c r="S495" s="138"/>
      <c r="T495" s="138"/>
      <c r="U495" s="138"/>
      <c r="V495" s="138"/>
      <c r="W495" s="138"/>
      <c r="X495" s="18"/>
      <c r="Y495" s="18"/>
      <c r="Z495" s="18"/>
      <c r="AA495" s="131" t="str">
        <f>$P$4</f>
        <v>(R1-R5)</v>
      </c>
      <c r="AB495" s="527" t="str">
        <f>A5</f>
        <v>IBTSQ1_60050</v>
      </c>
      <c r="AC495" s="527" t="str">
        <f>A24</f>
        <v>vester jr.</v>
      </c>
      <c r="AD495" s="527" t="str">
        <f>A36</f>
        <v>IBTSQ3_24207</v>
      </c>
      <c r="AE495" s="557" t="str">
        <f>A58</f>
        <v>Nesbakk_93533</v>
      </c>
      <c r="AF495" s="528" t="str">
        <f>A66</f>
        <v>Nesbakk_93551</v>
      </c>
      <c r="AG495" s="528" t="str">
        <f>A80</f>
        <v>Nesejenta_2</v>
      </c>
      <c r="AH495" s="528" t="str">
        <f>A95</f>
        <v>Nesejenta_13</v>
      </c>
      <c r="AI495" s="528" t="s">
        <v>91</v>
      </c>
      <c r="AJ495" s="528" t="s">
        <v>92</v>
      </c>
      <c r="AK495" s="528" t="s">
        <v>93</v>
      </c>
      <c r="AL495" s="528" t="s">
        <v>94</v>
      </c>
      <c r="AM495" s="529" t="s">
        <v>95</v>
      </c>
      <c r="AN495" s="388" t="s">
        <v>82</v>
      </c>
      <c r="AO495" s="67"/>
      <c r="AP495" s="209"/>
      <c r="AQ495" s="209"/>
      <c r="AR495" s="209"/>
      <c r="AS495" s="18"/>
      <c r="AT495" s="18"/>
      <c r="AU495" s="18"/>
      <c r="AV495" s="18"/>
      <c r="AW495" s="18"/>
      <c r="AX495" s="18"/>
      <c r="AY495" s="18"/>
      <c r="AZ495" s="18"/>
      <c r="BA495" s="18"/>
      <c r="BN495" s="11"/>
      <c r="BO495" s="11"/>
      <c r="BP495" s="11"/>
      <c r="BS495" s="75"/>
    </row>
    <row r="496" spans="1:71">
      <c r="A496" s="18"/>
      <c r="B496" s="18"/>
      <c r="C496" s="18"/>
      <c r="E496" s="88"/>
      <c r="F496" s="88"/>
      <c r="G496" s="18"/>
      <c r="H496" s="89"/>
      <c r="I496" s="89"/>
      <c r="J496" s="89"/>
      <c r="K496" s="18"/>
      <c r="L496" s="18"/>
      <c r="M496" s="18"/>
      <c r="N496" s="18"/>
      <c r="O496" s="18"/>
      <c r="P496" s="138"/>
      <c r="Q496" s="138"/>
      <c r="R496" s="138"/>
      <c r="S496" s="138"/>
      <c r="T496" s="138"/>
      <c r="U496" s="138"/>
      <c r="V496" s="138"/>
      <c r="W496" s="138"/>
      <c r="X496" s="18"/>
      <c r="Y496" s="18"/>
      <c r="Z496" s="18"/>
      <c r="AA496" s="389">
        <v>0</v>
      </c>
      <c r="AB496" s="335" t="str">
        <f t="array" ref="AB496">IF(COUNT(IF($P$5:$P$104=$AA496,IF($A$5:$A$104=AB$495,$R$5:$R$104,"-")))=0,"-",COUNT(IF($P$5:$P$104=$AA496,IF($A$5:$A$104=AB$495,$R$5:$R$104,"-"))))</f>
        <v>-</v>
      </c>
      <c r="AC496" s="335" t="str">
        <f t="array" ref="AC496">IF(COUNT(IF($P$5:$P$104=$AA496,IF($A$5:$A$104=AC$495,$R$5:$R$104,"-")))=0,"-",COUNT(IF($P$5:$P$104=$AA496,IF($A$5:$A$104=AC$495,$R$5:$R$104,"-"))))</f>
        <v>-</v>
      </c>
      <c r="AD496" s="335" t="str">
        <f t="array" ref="AD496">IF(COUNT(IF($P$5:$P$104=$AA496,IF($A$5:$A$104=AD$495,$R$5:$R$104,"-")))=0,"-",COUNT(IF($P$5:$P$104=$AA496,IF($A$5:$A$104=AD$495,$R$5:$R$104,"-"))))</f>
        <v>-</v>
      </c>
      <c r="AE496" s="335" t="str">
        <f t="array" ref="AE496">IF(COUNT(IF($P$5:$P$104=$AA496,IF($A$5:$A$104=AE$495,$R$5:$R$104,"-")))=0,"-",COUNT(IF($P$5:$P$104=$AA496,IF($A$5:$A$104=AE$495,$R$5:$R$104,"-"))))</f>
        <v>-</v>
      </c>
      <c r="AF496" s="335" t="str">
        <f t="array" ref="AF496">IF(COUNT(IF($P$5:$P$104=$AA496,IF($A$5:$A$104=AF$495,$R$5:$R$104,"-")))=0,"-",COUNT(IF($P$5:$P$104=$AA496,IF($A$5:$A$104=AF$495,$R$5:$R$104,"-"))))</f>
        <v>-</v>
      </c>
      <c r="AG496" s="335" t="str">
        <f t="array" ref="AG496">IF(COUNT(IF($P$5:$P$104=$AA496,IF($A$5:$A$104=AG$495,$R$5:$R$104,"-")))=0,"-",COUNT(IF($P$5:$P$104=$AA496,IF($A$5:$A$104=AG$495,$R$5:$R$104,"-"))))</f>
        <v>-</v>
      </c>
      <c r="AH496" s="335" t="str">
        <f t="array" ref="AH496">IF(COUNT(IF($P$5:$P$104=$AA496,IF($A$5:$A$104=AH$495,$R$5:$R$104,"-")))=0,"-",COUNT(IF($P$5:$P$104=$AA496,IF($A$5:$A$104=AH$495,$R$5:$R$104,"-"))))</f>
        <v>-</v>
      </c>
      <c r="AI496" s="335" t="str">
        <f t="array" ref="AI496">IF(COUNT(IF($P$5:$P$104=$AA496,IF($A$5:$A$104=AI$495,$R$5:$R$104,"-")))=0,"-",COUNT(IF($P$5:$P$104=$AA496,IF($A$5:$A$104=AI$495,$R$5:$R$104,"-"))))</f>
        <v>-</v>
      </c>
      <c r="AJ496" s="335" t="str">
        <f t="array" ref="AJ496">IF(COUNT(IF($P$5:$P$104=$AA496,IF($A$5:$A$104=AJ$495,$R$5:$R$104,"-")))=0,"-",COUNT(IF($P$5:$P$104=$AA496,IF($A$5:$A$104=AJ$495,$R$5:$R$104,"-"))))</f>
        <v>-</v>
      </c>
      <c r="AK496" s="335" t="str">
        <f t="array" ref="AK496">IF(COUNT(IF($P$5:$P$104=$AA496,IF($A$5:$A$104=AK$495,$R$5:$R$104,"-")))=0,"-",COUNT(IF($P$5:$P$104=$AA496,IF($A$5:$A$104=AK$495,$R$5:$R$104,"-"))))</f>
        <v>-</v>
      </c>
      <c r="AL496" s="335" t="str">
        <f t="array" ref="AL496">IF(COUNT(IF($P$5:$P$104=$AA496,IF($A$5:$A$104=AL$495,$R$5:$R$104,"-")))=0,"-",COUNT(IF($P$5:$P$104=$AA496,IF($A$5:$A$104=AL$495,$R$5:$R$104,"-"))))</f>
        <v>-</v>
      </c>
      <c r="AM496" s="335" t="str">
        <f t="array" ref="AM496">IF(COUNT(IF($P$5:$P$104=$AA496,IF($A$5:$A$104=AM$495,$R$5:$R$104,"-")))=0,"-",COUNT(IF($P$5:$P$104=$AA496,IF($A$5:$A$104=AM$495,$R$5:$R$104,"-"))))</f>
        <v>-</v>
      </c>
      <c r="AN496" s="390">
        <f t="shared" ref="AN496:AN511" si="96">SUM(AB496:AM496)</f>
        <v>0</v>
      </c>
      <c r="AO496" s="67"/>
      <c r="AP496" s="209"/>
      <c r="AQ496" s="209"/>
      <c r="AR496" s="209"/>
      <c r="AS496" s="18"/>
      <c r="AT496" s="18"/>
      <c r="AU496" s="18"/>
      <c r="AV496" s="18"/>
      <c r="AW496" s="18"/>
      <c r="AX496" s="18"/>
      <c r="AY496" s="18"/>
      <c r="AZ496" s="18"/>
      <c r="BA496" s="18"/>
      <c r="BN496" s="11"/>
      <c r="BO496" s="11"/>
      <c r="BP496" s="11"/>
      <c r="BS496" s="75"/>
    </row>
    <row r="497" spans="1:71">
      <c r="A497" s="18"/>
      <c r="B497" s="18"/>
      <c r="C497" s="18"/>
      <c r="E497" s="88"/>
      <c r="F497" s="88"/>
      <c r="G497" s="18"/>
      <c r="H497" s="89"/>
      <c r="I497" s="89"/>
      <c r="J497" s="89"/>
      <c r="K497" s="18"/>
      <c r="L497" s="18"/>
      <c r="M497" s="18"/>
      <c r="N497" s="18"/>
      <c r="O497" s="18"/>
      <c r="P497" s="138"/>
      <c r="Q497" s="138"/>
      <c r="R497" s="138"/>
      <c r="S497" s="138"/>
      <c r="T497" s="138"/>
      <c r="U497" s="138"/>
      <c r="V497" s="138"/>
      <c r="W497" s="138"/>
      <c r="X497" s="18"/>
      <c r="Y497" s="18"/>
      <c r="Z497" s="18"/>
      <c r="AA497" s="367">
        <v>1</v>
      </c>
      <c r="AB497" s="335" t="str">
        <f t="array" ref="AB497">IF(COUNT(IF($P$5:$P$104=$AA497,IF($A$5:$A$104=AB$495,$R$5:$R$104,"-")))=0,"-",COUNT(IF($P$5:$P$104=$AA497,IF($A$5:$A$104=AB$495,$R$5:$R$104,"-"))))</f>
        <v>-</v>
      </c>
      <c r="AC497" s="335" t="str">
        <f t="array" ref="AC497">IF(COUNT(IF($P$5:$P$104=$AA497,IF($A$5:$A$104=AC$495,$R$5:$R$104,"-")))=0,"-",COUNT(IF($P$5:$P$104=$AA497,IF($A$5:$A$104=AC$495,$R$5:$R$104,"-"))))</f>
        <v>-</v>
      </c>
      <c r="AD497" s="335" t="str">
        <f t="array" ref="AD497">IF(COUNT(IF($P$5:$P$104=$AA497,IF($A$5:$A$104=AD$495,$R$5:$R$104,"-")))=0,"-",COUNT(IF($P$5:$P$104=$AA497,IF($A$5:$A$104=AD$495,$R$5:$R$104,"-"))))</f>
        <v>-</v>
      </c>
      <c r="AE497" s="335" t="str">
        <f t="array" ref="AE497">IF(COUNT(IF($P$5:$P$104=$AA497,IF($A$5:$A$104=AE$495,$R$5:$R$104,"-")))=0,"-",COUNT(IF($P$5:$P$104=$AA497,IF($A$5:$A$104=AE$495,$R$5:$R$104,"-"))))</f>
        <v>-</v>
      </c>
      <c r="AF497" s="335" t="str">
        <f t="array" ref="AF497">IF(COUNT(IF($P$5:$P$104=$AA497,IF($A$5:$A$104=AF$495,$R$5:$R$104,"-")))=0,"-",COUNT(IF($P$5:$P$104=$AA497,IF($A$5:$A$104=AF$495,$R$5:$R$104,"-"))))</f>
        <v>-</v>
      </c>
      <c r="AG497" s="335" t="str">
        <f t="array" ref="AG497">IF(COUNT(IF($P$5:$P$104=$AA497,IF($A$5:$A$104=AG$495,$R$5:$R$104,"-")))=0,"-",COUNT(IF($P$5:$P$104=$AA497,IF($A$5:$A$104=AG$495,$R$5:$R$104,"-"))))</f>
        <v>-</v>
      </c>
      <c r="AH497" s="335" t="str">
        <f t="array" ref="AH497">IF(COUNT(IF($P$5:$P$104=$AA497,IF($A$5:$A$104=AH$495,$R$5:$R$104,"-")))=0,"-",COUNT(IF($P$5:$P$104=$AA497,IF($A$5:$A$104=AH$495,$R$5:$R$104,"-"))))</f>
        <v>-</v>
      </c>
      <c r="AI497" s="335" t="str">
        <f t="array" ref="AI497">IF(COUNT(IF($P$5:$P$104=$AA497,IF($A$5:$A$104=AI$495,$R$5:$R$104,"-")))=0,"-",COUNT(IF($P$5:$P$104=$AA497,IF($A$5:$A$104=AI$495,$R$5:$R$104,"-"))))</f>
        <v>-</v>
      </c>
      <c r="AJ497" s="335" t="str">
        <f t="array" ref="AJ497">IF(COUNT(IF($P$5:$P$104=$AA497,IF($A$5:$A$104=AJ$495,$R$5:$R$104,"-")))=0,"-",COUNT(IF($P$5:$P$104=$AA497,IF($A$5:$A$104=AJ$495,$R$5:$R$104,"-"))))</f>
        <v>-</v>
      </c>
      <c r="AK497" s="335" t="str">
        <f t="array" ref="AK497">IF(COUNT(IF($P$5:$P$104=$AA497,IF($A$5:$A$104=AK$495,$R$5:$R$104,"-")))=0,"-",COUNT(IF($P$5:$P$104=$AA497,IF($A$5:$A$104=AK$495,$R$5:$R$104,"-"))))</f>
        <v>-</v>
      </c>
      <c r="AL497" s="335" t="str">
        <f t="array" ref="AL497">IF(COUNT(IF($P$5:$P$104=$AA497,IF($A$5:$A$104=AL$495,$R$5:$R$104,"-")))=0,"-",COUNT(IF($P$5:$P$104=$AA497,IF($A$5:$A$104=AL$495,$R$5:$R$104,"-"))))</f>
        <v>-</v>
      </c>
      <c r="AM497" s="335" t="str">
        <f t="array" ref="AM497">IF(COUNT(IF($P$5:$P$104=$AA497,IF($A$5:$A$104=AM$495,$R$5:$R$104,"-")))=0,"-",COUNT(IF($P$5:$P$104=$AA497,IF($A$5:$A$104=AM$495,$R$5:$R$104,"-"))))</f>
        <v>-</v>
      </c>
      <c r="AN497" s="391">
        <f>SUM(AB497:AM497)</f>
        <v>0</v>
      </c>
      <c r="AO497" s="67"/>
      <c r="AP497" s="209"/>
      <c r="AQ497" s="209"/>
      <c r="AR497" s="209"/>
      <c r="AS497" s="18"/>
      <c r="AT497" s="18"/>
      <c r="AU497" s="18"/>
      <c r="AV497" s="18"/>
      <c r="AW497" s="18"/>
      <c r="AX497" s="18"/>
      <c r="AY497" s="18"/>
      <c r="AZ497" s="18"/>
      <c r="BA497" s="18"/>
      <c r="BN497" s="11"/>
      <c r="BO497" s="11"/>
      <c r="BP497" s="11"/>
      <c r="BS497" s="75"/>
    </row>
    <row r="498" spans="1:71">
      <c r="A498" s="18"/>
      <c r="B498" s="18"/>
      <c r="C498" s="18"/>
      <c r="E498" s="88"/>
      <c r="F498" s="88"/>
      <c r="G498" s="18"/>
      <c r="H498" s="89"/>
      <c r="I498" s="89"/>
      <c r="J498" s="89"/>
      <c r="K498" s="18"/>
      <c r="L498" s="18"/>
      <c r="M498" s="18"/>
      <c r="N498" s="18"/>
      <c r="O498" s="18"/>
      <c r="P498" s="138"/>
      <c r="Q498" s="138"/>
      <c r="R498" s="138"/>
      <c r="S498" s="138"/>
      <c r="T498" s="138"/>
      <c r="U498" s="138"/>
      <c r="V498" s="138"/>
      <c r="W498" s="138"/>
      <c r="X498" s="18"/>
      <c r="Y498" s="18"/>
      <c r="Z498" s="18"/>
      <c r="AA498" s="367">
        <v>2</v>
      </c>
      <c r="AB498" s="335" t="str">
        <f t="array" ref="AB498">IF(COUNT(IF($P$5:$P$104=$AA498,IF($A$5:$A$104=AB$495,$R$5:$R$104,"-")))=0,"-",COUNT(IF($P$5:$P$104=$AA498,IF($A$5:$A$104=AB$495,$R$5:$R$104,"-"))))</f>
        <v>-</v>
      </c>
      <c r="AC498" s="335" t="str">
        <f t="array" ref="AC498">IF(COUNT(IF($P$5:$P$104=$AA498,IF($A$5:$A$104=AC$495,$R$5:$R$104,"-")))=0,"-",COUNT(IF($P$5:$P$104=$AA498,IF($A$5:$A$104=AC$495,$R$5:$R$104,"-"))))</f>
        <v>-</v>
      </c>
      <c r="AD498" s="335" t="str">
        <f t="array" ref="AD498">IF(COUNT(IF($P$5:$P$104=$AA498,IF($A$5:$A$104=AD$495,$R$5:$R$104,"-")))=0,"-",COUNT(IF($P$5:$P$104=$AA498,IF($A$5:$A$104=AD$495,$R$5:$R$104,"-"))))</f>
        <v>-</v>
      </c>
      <c r="AE498" s="335" t="str">
        <f t="array" ref="AE498">IF(COUNT(IF($P$5:$P$104=$AA498,IF($A$5:$A$104=AE$495,$R$5:$R$104,"-")))=0,"-",COUNT(IF($P$5:$P$104=$AA498,IF($A$5:$A$104=AE$495,$R$5:$R$104,"-"))))</f>
        <v>-</v>
      </c>
      <c r="AF498" s="335" t="str">
        <f t="array" ref="AF498">IF(COUNT(IF($P$5:$P$104=$AA498,IF($A$5:$A$104=AF$495,$R$5:$R$104,"-")))=0,"-",COUNT(IF($P$5:$P$104=$AA498,IF($A$5:$A$104=AF$495,$R$5:$R$104,"-"))))</f>
        <v>-</v>
      </c>
      <c r="AG498" s="335" t="str">
        <f t="array" ref="AG498">IF(COUNT(IF($P$5:$P$104=$AA498,IF($A$5:$A$104=AG$495,$R$5:$R$104,"-")))=0,"-",COUNT(IF($P$5:$P$104=$AA498,IF($A$5:$A$104=AG$495,$R$5:$R$104,"-"))))</f>
        <v>-</v>
      </c>
      <c r="AH498" s="335" t="str">
        <f t="array" ref="AH498">IF(COUNT(IF($P$5:$P$104=$AA498,IF($A$5:$A$104=AH$495,$R$5:$R$104,"-")))=0,"-",COUNT(IF($P$5:$P$104=$AA498,IF($A$5:$A$104=AH$495,$R$5:$R$104,"-"))))</f>
        <v>-</v>
      </c>
      <c r="AI498" s="335" t="str">
        <f t="array" ref="AI498">IF(COUNT(IF($P$5:$P$104=$AA498,IF($A$5:$A$104=AI$495,$R$5:$R$104,"-")))=0,"-",COUNT(IF($P$5:$P$104=$AA498,IF($A$5:$A$104=AI$495,$R$5:$R$104,"-"))))</f>
        <v>-</v>
      </c>
      <c r="AJ498" s="335" t="str">
        <f t="array" ref="AJ498">IF(COUNT(IF($P$5:$P$104=$AA498,IF($A$5:$A$104=AJ$495,$R$5:$R$104,"-")))=0,"-",COUNT(IF($P$5:$P$104=$AA498,IF($A$5:$A$104=AJ$495,$R$5:$R$104,"-"))))</f>
        <v>-</v>
      </c>
      <c r="AK498" s="335" t="str">
        <f t="array" ref="AK498">IF(COUNT(IF($P$5:$P$104=$AA498,IF($A$5:$A$104=AK$495,$R$5:$R$104,"-")))=0,"-",COUNT(IF($P$5:$P$104=$AA498,IF($A$5:$A$104=AK$495,$R$5:$R$104,"-"))))</f>
        <v>-</v>
      </c>
      <c r="AL498" s="335" t="str">
        <f t="array" ref="AL498">IF(COUNT(IF($P$5:$P$104=$AA498,IF($A$5:$A$104=AL$495,$R$5:$R$104,"-")))=0,"-",COUNT(IF($P$5:$P$104=$AA498,IF($A$5:$A$104=AL$495,$R$5:$R$104,"-"))))</f>
        <v>-</v>
      </c>
      <c r="AM498" s="335" t="str">
        <f t="array" ref="AM498">IF(COUNT(IF($P$5:$P$104=$AA498,IF($A$5:$A$104=AM$495,$R$5:$R$104,"-")))=0,"-",COUNT(IF($P$5:$P$104=$AA498,IF($A$5:$A$104=AM$495,$R$5:$R$104,"-"))))</f>
        <v>-</v>
      </c>
      <c r="AN498" s="391">
        <f t="shared" si="96"/>
        <v>0</v>
      </c>
      <c r="AO498" s="67"/>
      <c r="AP498" s="209"/>
      <c r="AQ498" s="209"/>
      <c r="AR498" s="209"/>
      <c r="AS498" s="18"/>
      <c r="AT498" s="18"/>
      <c r="AU498" s="18"/>
      <c r="AV498" s="18"/>
      <c r="AW498" s="18"/>
      <c r="AX498" s="18"/>
      <c r="AY498" s="18"/>
      <c r="AZ498" s="18"/>
      <c r="BA498" s="18"/>
      <c r="BN498" s="11"/>
      <c r="BO498" s="11"/>
      <c r="BP498" s="11"/>
      <c r="BS498" s="75"/>
    </row>
    <row r="499" spans="1:71">
      <c r="A499" s="18"/>
      <c r="B499" s="18"/>
      <c r="C499" s="18"/>
      <c r="E499" s="88"/>
      <c r="F499" s="88"/>
      <c r="G499" s="18"/>
      <c r="H499" s="89"/>
      <c r="I499" s="89"/>
      <c r="J499" s="89"/>
      <c r="K499" s="18"/>
      <c r="L499" s="18"/>
      <c r="M499" s="18"/>
      <c r="N499" s="18"/>
      <c r="O499" s="18"/>
      <c r="P499" s="138"/>
      <c r="Q499" s="138"/>
      <c r="R499" s="138"/>
      <c r="S499" s="138"/>
      <c r="T499" s="138"/>
      <c r="U499" s="138"/>
      <c r="V499" s="138"/>
      <c r="W499" s="138"/>
      <c r="X499" s="18"/>
      <c r="Y499" s="18"/>
      <c r="Z499" s="18"/>
      <c r="AA499" s="367">
        <v>3</v>
      </c>
      <c r="AB499" s="335" t="str">
        <f t="array" ref="AB499">IF(COUNT(IF($P$5:$P$104=$AA499,IF($A$5:$A$104=AB$495,$R$5:$R$104,"-")))=0,"-",COUNT(IF($P$5:$P$104=$AA499,IF($A$5:$A$104=AB$495,$R$5:$R$104,"-"))))</f>
        <v>-</v>
      </c>
      <c r="AC499" s="335" t="str">
        <f t="array" ref="AC499">IF(COUNT(IF($P$5:$P$104=$AA499,IF($A$5:$A$104=AC$495,$R$5:$R$104,"-")))=0,"-",COUNT(IF($P$5:$P$104=$AA499,IF($A$5:$A$104=AC$495,$R$5:$R$104,"-"))))</f>
        <v>-</v>
      </c>
      <c r="AD499" s="335" t="str">
        <f t="array" ref="AD499">IF(COUNT(IF($P$5:$P$104=$AA499,IF($A$5:$A$104=AD$495,$R$5:$R$104,"-")))=0,"-",COUNT(IF($P$5:$P$104=$AA499,IF($A$5:$A$104=AD$495,$R$5:$R$104,"-"))))</f>
        <v>-</v>
      </c>
      <c r="AE499" s="335" t="str">
        <f t="array" ref="AE499">IF(COUNT(IF($P$5:$P$104=$AA499,IF($A$5:$A$104=AE$495,$R$5:$R$104,"-")))=0,"-",COUNT(IF($P$5:$P$104=$AA499,IF($A$5:$A$104=AE$495,$R$5:$R$104,"-"))))</f>
        <v>-</v>
      </c>
      <c r="AF499" s="335" t="str">
        <f t="array" ref="AF499">IF(COUNT(IF($P$5:$P$104=$AA499,IF($A$5:$A$104=AF$495,$R$5:$R$104,"-")))=0,"-",COUNT(IF($P$5:$P$104=$AA499,IF($A$5:$A$104=AF$495,$R$5:$R$104,"-"))))</f>
        <v>-</v>
      </c>
      <c r="AG499" s="335">
        <f t="array" ref="AG499">IF(COUNT(IF($P$5:$P$104=$AA499,IF($A$5:$A$104=AG$495,$R$5:$R$104,"-")))=0,"-",COUNT(IF($P$5:$P$104=$AA499,IF($A$5:$A$104=AG$495,$R$5:$R$104,"-"))))</f>
        <v>3</v>
      </c>
      <c r="AH499" s="335" t="str">
        <f t="array" ref="AH499">IF(COUNT(IF($P$5:$P$104=$AA499,IF($A$5:$A$104=AH$495,$R$5:$R$104,"-")))=0,"-",COUNT(IF($P$5:$P$104=$AA499,IF($A$5:$A$104=AH$495,$R$5:$R$104,"-"))))</f>
        <v>-</v>
      </c>
      <c r="AI499" s="335" t="str">
        <f t="array" ref="AI499">IF(COUNT(IF($P$5:$P$104=$AA499,IF($A$5:$A$104=AI$495,$R$5:$R$104,"-")))=0,"-",COUNT(IF($P$5:$P$104=$AA499,IF($A$5:$A$104=AI$495,$R$5:$R$104,"-"))))</f>
        <v>-</v>
      </c>
      <c r="AJ499" s="335" t="str">
        <f t="array" ref="AJ499">IF(COUNT(IF($P$5:$P$104=$AA499,IF($A$5:$A$104=AJ$495,$R$5:$R$104,"-")))=0,"-",COUNT(IF($P$5:$P$104=$AA499,IF($A$5:$A$104=AJ$495,$R$5:$R$104,"-"))))</f>
        <v>-</v>
      </c>
      <c r="AK499" s="335" t="str">
        <f t="array" ref="AK499">IF(COUNT(IF($P$5:$P$104=$AA499,IF($A$5:$A$104=AK$495,$R$5:$R$104,"-")))=0,"-",COUNT(IF($P$5:$P$104=$AA499,IF($A$5:$A$104=AK$495,$R$5:$R$104,"-"))))</f>
        <v>-</v>
      </c>
      <c r="AL499" s="335" t="str">
        <f t="array" ref="AL499">IF(COUNT(IF($P$5:$P$104=$AA499,IF($A$5:$A$104=AL$495,$R$5:$R$104,"-")))=0,"-",COUNT(IF($P$5:$P$104=$AA499,IF($A$5:$A$104=AL$495,$R$5:$R$104,"-"))))</f>
        <v>-</v>
      </c>
      <c r="AM499" s="335" t="str">
        <f t="array" ref="AM499">IF(COUNT(IF($P$5:$P$104=$AA499,IF($A$5:$A$104=AM$495,$R$5:$R$104,"-")))=0,"-",COUNT(IF($P$5:$P$104=$AA499,IF($A$5:$A$104=AM$495,$R$5:$R$104,"-"))))</f>
        <v>-</v>
      </c>
      <c r="AN499" s="391">
        <f t="shared" si="96"/>
        <v>3</v>
      </c>
      <c r="AO499" s="67"/>
      <c r="AP499" s="209"/>
      <c r="AQ499" s="209"/>
      <c r="AR499" s="209"/>
      <c r="AS499" s="18"/>
      <c r="AT499" s="18"/>
      <c r="AU499" s="18"/>
      <c r="AV499" s="18"/>
      <c r="AW499" s="18"/>
      <c r="AX499" s="18"/>
      <c r="AY499" s="18"/>
      <c r="AZ499" s="18"/>
      <c r="BA499" s="18"/>
      <c r="BN499" s="11"/>
      <c r="BO499" s="11"/>
      <c r="BP499" s="11"/>
      <c r="BS499" s="75"/>
    </row>
    <row r="500" spans="1:71">
      <c r="A500" s="18"/>
      <c r="B500" s="18"/>
      <c r="C500" s="18"/>
      <c r="E500" s="88"/>
      <c r="F500" s="88"/>
      <c r="G500" s="18"/>
      <c r="H500" s="89"/>
      <c r="I500" s="89"/>
      <c r="J500" s="89"/>
      <c r="K500" s="18"/>
      <c r="L500" s="18"/>
      <c r="M500" s="18"/>
      <c r="N500" s="18"/>
      <c r="O500" s="18"/>
      <c r="P500" s="138"/>
      <c r="Q500" s="138"/>
      <c r="R500" s="138"/>
      <c r="S500" s="138"/>
      <c r="T500" s="138"/>
      <c r="U500" s="138"/>
      <c r="V500" s="138"/>
      <c r="W500" s="138"/>
      <c r="X500" s="18"/>
      <c r="Y500" s="18"/>
      <c r="Z500" s="18"/>
      <c r="AA500" s="367">
        <v>4</v>
      </c>
      <c r="AB500" s="335">
        <f t="array" ref="AB500">IF(COUNT(IF($P$5:$P$104=$AA500,IF($A$5:$A$104=AB$495,$R$5:$R$104,"-")))=0,"-",COUNT(IF($P$5:$P$104=$AA500,IF($A$5:$A$104=AB$495,$R$5:$R$104,"-"))))</f>
        <v>2</v>
      </c>
      <c r="AC500" s="335" t="str">
        <f t="array" ref="AC500">IF(COUNT(IF($P$5:$P$104=$AA500,IF($A$5:$A$104=AC$495,$R$5:$R$104,"-")))=0,"-",COUNT(IF($P$5:$P$104=$AA500,IF($A$5:$A$104=AC$495,$R$5:$R$104,"-"))))</f>
        <v>-</v>
      </c>
      <c r="AD500" s="335" t="str">
        <f t="array" ref="AD500">IF(COUNT(IF($P$5:$P$104=$AA500,IF($A$5:$A$104=AD$495,$R$5:$R$104,"-")))=0,"-",COUNT(IF($P$5:$P$104=$AA500,IF($A$5:$A$104=AD$495,$R$5:$R$104,"-"))))</f>
        <v>-</v>
      </c>
      <c r="AE500" s="335">
        <f t="array" ref="AE500">IF(COUNT(IF($P$5:$P$104=$AA500,IF($A$5:$A$104=AE$495,$R$5:$R$104,"-")))=0,"-",COUNT(IF($P$5:$P$104=$AA500,IF($A$5:$A$104=AE$495,$R$5:$R$104,"-"))))</f>
        <v>2</v>
      </c>
      <c r="AF500" s="335">
        <f t="array" ref="AF500">IF(COUNT(IF($P$5:$P$104=$AA500,IF($A$5:$A$104=AF$495,$R$5:$R$104,"-")))=0,"-",COUNT(IF($P$5:$P$104=$AA500,IF($A$5:$A$104=AF$495,$R$5:$R$104,"-"))))</f>
        <v>3</v>
      </c>
      <c r="AG500" s="335">
        <f t="array" ref="AG500">IF(COUNT(IF($P$5:$P$104=$AA500,IF($A$5:$A$104=AG$495,$R$5:$R$104,"-")))=0,"-",COUNT(IF($P$5:$P$104=$AA500,IF($A$5:$A$104=AG$495,$R$5:$R$104,"-"))))</f>
        <v>1</v>
      </c>
      <c r="AH500" s="335" t="str">
        <f t="array" ref="AH500">IF(COUNT(IF($P$5:$P$104=$AA500,IF($A$5:$A$104=AH$495,$R$5:$R$104,"-")))=0,"-",COUNT(IF($P$5:$P$104=$AA500,IF($A$5:$A$104=AH$495,$R$5:$R$104,"-"))))</f>
        <v>-</v>
      </c>
      <c r="AI500" s="335" t="str">
        <f t="array" ref="AI500">IF(COUNT(IF($P$5:$P$104=$AA500,IF($A$5:$A$104=AI$495,$R$5:$R$104,"-")))=0,"-",COUNT(IF($P$5:$P$104=$AA500,IF($A$5:$A$104=AI$495,$R$5:$R$104,"-"))))</f>
        <v>-</v>
      </c>
      <c r="AJ500" s="335" t="str">
        <f t="array" ref="AJ500">IF(COUNT(IF($P$5:$P$104=$AA500,IF($A$5:$A$104=AJ$495,$R$5:$R$104,"-")))=0,"-",COUNT(IF($P$5:$P$104=$AA500,IF($A$5:$A$104=AJ$495,$R$5:$R$104,"-"))))</f>
        <v>-</v>
      </c>
      <c r="AK500" s="335" t="str">
        <f t="array" ref="AK500">IF(COUNT(IF($P$5:$P$104=$AA500,IF($A$5:$A$104=AK$495,$R$5:$R$104,"-")))=0,"-",COUNT(IF($P$5:$P$104=$AA500,IF($A$5:$A$104=AK$495,$R$5:$R$104,"-"))))</f>
        <v>-</v>
      </c>
      <c r="AL500" s="335" t="str">
        <f t="array" ref="AL500">IF(COUNT(IF($P$5:$P$104=$AA500,IF($A$5:$A$104=AL$495,$R$5:$R$104,"-")))=0,"-",COUNT(IF($P$5:$P$104=$AA500,IF($A$5:$A$104=AL$495,$R$5:$R$104,"-"))))</f>
        <v>-</v>
      </c>
      <c r="AM500" s="335" t="str">
        <f t="array" ref="AM500">IF(COUNT(IF($P$5:$P$104=$AA500,IF($A$5:$A$104=AM$495,$R$5:$R$104,"-")))=0,"-",COUNT(IF($P$5:$P$104=$AA500,IF($A$5:$A$104=AM$495,$R$5:$R$104,"-"))))</f>
        <v>-</v>
      </c>
      <c r="AN500" s="391">
        <f t="shared" si="96"/>
        <v>8</v>
      </c>
      <c r="AO500" s="67"/>
      <c r="AP500" s="209"/>
      <c r="AQ500" s="209"/>
      <c r="AR500" s="209"/>
      <c r="AS500" s="18"/>
      <c r="AT500" s="18"/>
      <c r="AU500" s="18"/>
      <c r="AV500" s="18"/>
      <c r="AW500" s="18"/>
      <c r="AX500" s="18"/>
      <c r="AY500" s="18"/>
      <c r="AZ500" s="18"/>
      <c r="BA500" s="18"/>
      <c r="BN500" s="11"/>
      <c r="BO500" s="11"/>
      <c r="BP500" s="11"/>
      <c r="BS500" s="75"/>
    </row>
    <row r="501" spans="1:71">
      <c r="A501" s="18"/>
      <c r="B501" s="18"/>
      <c r="C501" s="18"/>
      <c r="E501" s="88"/>
      <c r="F501" s="88"/>
      <c r="G501" s="18"/>
      <c r="H501" s="89"/>
      <c r="I501" s="89"/>
      <c r="J501" s="89"/>
      <c r="K501" s="18"/>
      <c r="L501" s="18"/>
      <c r="M501" s="18"/>
      <c r="N501" s="18"/>
      <c r="O501" s="18"/>
      <c r="P501" s="138"/>
      <c r="Q501" s="138"/>
      <c r="R501" s="138"/>
      <c r="S501" s="138"/>
      <c r="T501" s="138"/>
      <c r="U501" s="138"/>
      <c r="V501" s="138"/>
      <c r="W501" s="138"/>
      <c r="X501" s="18"/>
      <c r="Y501" s="18"/>
      <c r="Z501" s="18"/>
      <c r="AA501" s="367">
        <v>5</v>
      </c>
      <c r="AB501" s="335">
        <f t="array" ref="AB501">IF(COUNT(IF($P$5:$P$104=$AA501,IF($A$5:$A$104=AB$495,$R$5:$R$104,"-")))=0,"-",COUNT(IF($P$5:$P$104=$AA501,IF($A$5:$A$104=AB$495,$R$5:$R$104,"-"))))</f>
        <v>3</v>
      </c>
      <c r="AC501" s="335">
        <f t="array" ref="AC501">IF(COUNT(IF($P$5:$P$104=$AA501,IF($A$5:$A$104=AC$495,$R$5:$R$104,"-")))=0,"-",COUNT(IF($P$5:$P$104=$AA501,IF($A$5:$A$104=AC$495,$R$5:$R$104,"-"))))</f>
        <v>2</v>
      </c>
      <c r="AD501" s="335" t="str">
        <f t="array" ref="AD501">IF(COUNT(IF($P$5:$P$104=$AA501,IF($A$5:$A$104=AD$495,$R$5:$R$104,"-")))=0,"-",COUNT(IF($P$5:$P$104=$AA501,IF($A$5:$A$104=AD$495,$R$5:$R$104,"-"))))</f>
        <v>-</v>
      </c>
      <c r="AE501" s="335">
        <f t="array" ref="AE501">IF(COUNT(IF($P$5:$P$104=$AA501,IF($A$5:$A$104=AE$495,$R$5:$R$104,"-")))=0,"-",COUNT(IF($P$5:$P$104=$AA501,IF($A$5:$A$104=AE$495,$R$5:$R$104,"-"))))</f>
        <v>1</v>
      </c>
      <c r="AF501" s="335">
        <f t="array" ref="AF501">IF(COUNT(IF($P$5:$P$104=$AA501,IF($A$5:$A$104=AF$495,$R$5:$R$104,"-")))=0,"-",COUNT(IF($P$5:$P$104=$AA501,IF($A$5:$A$104=AF$495,$R$5:$R$104,"-"))))</f>
        <v>2</v>
      </c>
      <c r="AG501" s="335" t="str">
        <f t="array" ref="AG501">IF(COUNT(IF($P$5:$P$104=$AA501,IF($A$5:$A$104=AG$495,$R$5:$R$104,"-")))=0,"-",COUNT(IF($P$5:$P$104=$AA501,IF($A$5:$A$104=AG$495,$R$5:$R$104,"-"))))</f>
        <v>-</v>
      </c>
      <c r="AH501" s="335">
        <f t="array" ref="AH501">IF(COUNT(IF($P$5:$P$104=$AA501,IF($A$5:$A$104=AH$495,$R$5:$R$104,"-")))=0,"-",COUNT(IF($P$5:$P$104=$AA501,IF($A$5:$A$104=AH$495,$R$5:$R$104,"-"))))</f>
        <v>1</v>
      </c>
      <c r="AI501" s="335" t="str">
        <f t="array" ref="AI501">IF(COUNT(IF($P$5:$P$104=$AA501,IF($A$5:$A$104=AI$495,$R$5:$R$104,"-")))=0,"-",COUNT(IF($P$5:$P$104=$AA501,IF($A$5:$A$104=AI$495,$R$5:$R$104,"-"))))</f>
        <v>-</v>
      </c>
      <c r="AJ501" s="335" t="str">
        <f t="array" ref="AJ501">IF(COUNT(IF($P$5:$P$104=$AA501,IF($A$5:$A$104=AJ$495,$R$5:$R$104,"-")))=0,"-",COUNT(IF($P$5:$P$104=$AA501,IF($A$5:$A$104=AJ$495,$R$5:$R$104,"-"))))</f>
        <v>-</v>
      </c>
      <c r="AK501" s="335" t="str">
        <f t="array" ref="AK501">IF(COUNT(IF($P$5:$P$104=$AA501,IF($A$5:$A$104=AK$495,$R$5:$R$104,"-")))=0,"-",COUNT(IF($P$5:$P$104=$AA501,IF($A$5:$A$104=AK$495,$R$5:$R$104,"-"))))</f>
        <v>-</v>
      </c>
      <c r="AL501" s="335" t="str">
        <f t="array" ref="AL501">IF(COUNT(IF($P$5:$P$104=$AA501,IF($A$5:$A$104=AL$495,$R$5:$R$104,"-")))=0,"-",COUNT(IF($P$5:$P$104=$AA501,IF($A$5:$A$104=AL$495,$R$5:$R$104,"-"))))</f>
        <v>-</v>
      </c>
      <c r="AM501" s="335" t="str">
        <f t="array" ref="AM501">IF(COUNT(IF($P$5:$P$104=$AA501,IF($A$5:$A$104=AM$495,$R$5:$R$104,"-")))=0,"-",COUNT(IF($P$5:$P$104=$AA501,IF($A$5:$A$104=AM$495,$R$5:$R$104,"-"))))</f>
        <v>-</v>
      </c>
      <c r="AN501" s="391">
        <f t="shared" si="96"/>
        <v>9</v>
      </c>
      <c r="AO501" s="67"/>
      <c r="AP501" s="209"/>
      <c r="AQ501" s="209"/>
      <c r="AR501" s="209"/>
      <c r="AS501" s="18"/>
      <c r="AT501" s="18"/>
      <c r="AU501" s="18"/>
      <c r="AV501" s="18"/>
      <c r="AW501" s="18"/>
      <c r="AX501" s="18"/>
      <c r="AY501" s="18"/>
      <c r="AZ501" s="18"/>
      <c r="BA501" s="18"/>
      <c r="BN501" s="11"/>
      <c r="BO501" s="11"/>
      <c r="BP501" s="11"/>
      <c r="BS501" s="75"/>
    </row>
    <row r="502" spans="1:71">
      <c r="A502" s="18"/>
      <c r="B502" s="18"/>
      <c r="C502" s="18"/>
      <c r="E502" s="88"/>
      <c r="F502" s="88"/>
      <c r="G502" s="18"/>
      <c r="H502" s="89"/>
      <c r="I502" s="89"/>
      <c r="J502" s="89"/>
      <c r="K502" s="18"/>
      <c r="L502" s="18"/>
      <c r="M502" s="18"/>
      <c r="N502" s="18"/>
      <c r="O502" s="18"/>
      <c r="P502" s="138"/>
      <c r="Q502" s="138"/>
      <c r="R502" s="138"/>
      <c r="S502" s="138"/>
      <c r="T502" s="138"/>
      <c r="U502" s="138"/>
      <c r="V502" s="138"/>
      <c r="W502" s="138"/>
      <c r="X502" s="18"/>
      <c r="Y502" s="18"/>
      <c r="Z502" s="18"/>
      <c r="AA502" s="367">
        <v>6</v>
      </c>
      <c r="AB502" s="335">
        <f t="array" ref="AB502">IF(COUNT(IF($P$5:$P$104=$AA502,IF($A$5:$A$104=AB$495,$R$5:$R$104,"-")))=0,"-",COUNT(IF($P$5:$P$104=$AA502,IF($A$5:$A$104=AB$495,$R$5:$R$104,"-"))))</f>
        <v>4</v>
      </c>
      <c r="AC502" s="335">
        <f t="array" ref="AC502">IF(COUNT(IF($P$5:$P$104=$AA502,IF($A$5:$A$104=AC$495,$R$5:$R$104,"-")))=0,"-",COUNT(IF($P$5:$P$104=$AA502,IF($A$5:$A$104=AC$495,$R$5:$R$104,"-"))))</f>
        <v>4</v>
      </c>
      <c r="AD502" s="335">
        <f t="array" ref="AD502">IF(COUNT(IF($P$5:$P$104=$AA502,IF($A$5:$A$104=AD$495,$R$5:$R$104,"-")))=0,"-",COUNT(IF($P$5:$P$104=$AA502,IF($A$5:$A$104=AD$495,$R$5:$R$104,"-"))))</f>
        <v>2</v>
      </c>
      <c r="AE502" s="335">
        <f t="array" ref="AE502">IF(COUNT(IF($P$5:$P$104=$AA502,IF($A$5:$A$104=AE$495,$R$5:$R$104,"-")))=0,"-",COUNT(IF($P$5:$P$104=$AA502,IF($A$5:$A$104=AE$495,$R$5:$R$104,"-"))))</f>
        <v>6</v>
      </c>
      <c r="AF502" s="335">
        <f t="array" ref="AF502">IF(COUNT(IF($P$5:$P$104=$AA502,IF($A$5:$A$104=AF$495,$R$5:$R$104,"-")))=0,"-",COUNT(IF($P$5:$P$104=$AA502,IF($A$5:$A$104=AF$495,$R$5:$R$104,"-"))))</f>
        <v>4</v>
      </c>
      <c r="AG502" s="335">
        <f t="array" ref="AG502">IF(COUNT(IF($P$5:$P$104=$AA502,IF($A$5:$A$104=AG$495,$R$5:$R$104,"-")))=0,"-",COUNT(IF($P$5:$P$104=$AA502,IF($A$5:$A$104=AG$495,$R$5:$R$104,"-"))))</f>
        <v>3</v>
      </c>
      <c r="AH502" s="335">
        <f t="array" ref="AH502">IF(COUNT(IF($P$5:$P$104=$AA502,IF($A$5:$A$104=AH$495,$R$5:$R$104,"-")))=0,"-",COUNT(IF($P$5:$P$104=$AA502,IF($A$5:$A$104=AH$495,$R$5:$R$104,"-"))))</f>
        <v>1</v>
      </c>
      <c r="AI502" s="335" t="str">
        <f t="array" ref="AI502">IF(COUNT(IF($P$5:$P$104=$AA502,IF($A$5:$A$104=AI$495,$R$5:$R$104,"-")))=0,"-",COUNT(IF($P$5:$P$104=$AA502,IF($A$5:$A$104=AI$495,$R$5:$R$104,"-"))))</f>
        <v>-</v>
      </c>
      <c r="AJ502" s="335" t="str">
        <f t="array" ref="AJ502">IF(COUNT(IF($P$5:$P$104=$AA502,IF($A$5:$A$104=AJ$495,$R$5:$R$104,"-")))=0,"-",COUNT(IF($P$5:$P$104=$AA502,IF($A$5:$A$104=AJ$495,$R$5:$R$104,"-"))))</f>
        <v>-</v>
      </c>
      <c r="AK502" s="335" t="str">
        <f t="array" ref="AK502">IF(COUNT(IF($P$5:$P$104=$AA502,IF($A$5:$A$104=AK$495,$R$5:$R$104,"-")))=0,"-",COUNT(IF($P$5:$P$104=$AA502,IF($A$5:$A$104=AK$495,$R$5:$R$104,"-"))))</f>
        <v>-</v>
      </c>
      <c r="AL502" s="335" t="str">
        <f t="array" ref="AL502">IF(COUNT(IF($P$5:$P$104=$AA502,IF($A$5:$A$104=AL$495,$R$5:$R$104,"-")))=0,"-",COUNT(IF($P$5:$P$104=$AA502,IF($A$5:$A$104=AL$495,$R$5:$R$104,"-"))))</f>
        <v>-</v>
      </c>
      <c r="AM502" s="335" t="str">
        <f t="array" ref="AM502">IF(COUNT(IF($P$5:$P$104=$AA502,IF($A$5:$A$104=AM$495,$R$5:$R$104,"-")))=0,"-",COUNT(IF($P$5:$P$104=$AA502,IF($A$5:$A$104=AM$495,$R$5:$R$104,"-"))))</f>
        <v>-</v>
      </c>
      <c r="AN502" s="391">
        <f t="shared" si="96"/>
        <v>24</v>
      </c>
      <c r="AO502" s="67"/>
      <c r="AP502" s="209"/>
      <c r="AQ502" s="209"/>
      <c r="AR502" s="209"/>
      <c r="AS502" s="18"/>
      <c r="AT502" s="18"/>
      <c r="AU502" s="18"/>
      <c r="AV502" s="18"/>
      <c r="AW502" s="18"/>
      <c r="AX502" s="18"/>
      <c r="AY502" s="18"/>
      <c r="AZ502" s="18"/>
      <c r="BA502" s="18"/>
      <c r="BN502" s="11"/>
      <c r="BO502" s="11"/>
      <c r="BP502" s="11"/>
      <c r="BS502" s="75"/>
    </row>
    <row r="503" spans="1:71">
      <c r="A503" s="18"/>
      <c r="B503" s="18"/>
      <c r="C503" s="18"/>
      <c r="E503" s="88"/>
      <c r="F503" s="88"/>
      <c r="G503" s="18"/>
      <c r="H503" s="89"/>
      <c r="I503" s="89"/>
      <c r="J503" s="89"/>
      <c r="K503" s="18"/>
      <c r="L503" s="18"/>
      <c r="M503" s="18"/>
      <c r="N503" s="18"/>
      <c r="O503" s="18"/>
      <c r="P503" s="138"/>
      <c r="Q503" s="138"/>
      <c r="R503" s="138"/>
      <c r="S503" s="138"/>
      <c r="T503" s="138"/>
      <c r="U503" s="138"/>
      <c r="V503" s="138"/>
      <c r="W503" s="138"/>
      <c r="X503" s="18"/>
      <c r="Y503" s="18"/>
      <c r="Z503" s="18"/>
      <c r="AA503" s="367">
        <v>7</v>
      </c>
      <c r="AB503" s="335">
        <f t="array" ref="AB503">IF(COUNT(IF($P$5:$P$104=$AA503,IF($A$5:$A$104=AB$495,$R$5:$R$104,"-")))=0,"-",COUNT(IF($P$5:$P$104=$AA503,IF($A$5:$A$104=AB$495,$R$5:$R$104,"-"))))</f>
        <v>3</v>
      </c>
      <c r="AC503" s="335">
        <f t="array" ref="AC503">IF(COUNT(IF($P$5:$P$104=$AA503,IF($A$5:$A$104=AC$495,$R$5:$R$104,"-")))=0,"-",COUNT(IF($P$5:$P$104=$AA503,IF($A$5:$A$104=AC$495,$R$5:$R$104,"-"))))</f>
        <v>1</v>
      </c>
      <c r="AD503" s="335">
        <f t="array" ref="AD503">IF(COUNT(IF($P$5:$P$104=$AA503,IF($A$5:$A$104=AD$495,$R$5:$R$104,"-")))=0,"-",COUNT(IF($P$5:$P$104=$AA503,IF($A$5:$A$104=AD$495,$R$5:$R$104,"-"))))</f>
        <v>1</v>
      </c>
      <c r="AE503" s="335">
        <f t="array" ref="AE503">IF(COUNT(IF($P$5:$P$104=$AA503,IF($A$5:$A$104=AE$495,$R$5:$R$104,"-")))=0,"-",COUNT(IF($P$5:$P$104=$AA503,IF($A$5:$A$104=AE$495,$R$5:$R$104,"-"))))</f>
        <v>3</v>
      </c>
      <c r="AF503" s="335">
        <f t="array" ref="AF503">IF(COUNT(IF($P$5:$P$104=$AA503,IF($A$5:$A$104=AF$495,$R$5:$R$104,"-")))=0,"-",COUNT(IF($P$5:$P$104=$AA503,IF($A$5:$A$104=AF$495,$R$5:$R$104,"-"))))</f>
        <v>1</v>
      </c>
      <c r="AG503" s="335">
        <f t="array" ref="AG503">IF(COUNT(IF($P$5:$P$104=$AA503,IF($A$5:$A$104=AG$495,$R$5:$R$104,"-")))=0,"-",COUNT(IF($P$5:$P$104=$AA503,IF($A$5:$A$104=AG$495,$R$5:$R$104,"-"))))</f>
        <v>1</v>
      </c>
      <c r="AH503" s="335">
        <f t="array" ref="AH503">IF(COUNT(IF($P$5:$P$104=$AA503,IF($A$5:$A$104=AH$495,$R$5:$R$104,"-")))=0,"-",COUNT(IF($P$5:$P$104=$AA503,IF($A$5:$A$104=AH$495,$R$5:$R$104,"-"))))</f>
        <v>4</v>
      </c>
      <c r="AI503" s="335" t="str">
        <f t="array" ref="AI503">IF(COUNT(IF($P$5:$P$104=$AA503,IF($A$5:$A$104=AI$495,$R$5:$R$104,"-")))=0,"-",COUNT(IF($P$5:$P$104=$AA503,IF($A$5:$A$104=AI$495,$R$5:$R$104,"-"))))</f>
        <v>-</v>
      </c>
      <c r="AJ503" s="335" t="str">
        <f t="array" ref="AJ503">IF(COUNT(IF($P$5:$P$104=$AA503,IF($A$5:$A$104=AJ$495,$R$5:$R$104,"-")))=0,"-",COUNT(IF($P$5:$P$104=$AA503,IF($A$5:$A$104=AJ$495,$R$5:$R$104,"-"))))</f>
        <v>-</v>
      </c>
      <c r="AK503" s="335" t="str">
        <f t="array" ref="AK503">IF(COUNT(IF($P$5:$P$104=$AA503,IF($A$5:$A$104=AK$495,$R$5:$R$104,"-")))=0,"-",COUNT(IF($P$5:$P$104=$AA503,IF($A$5:$A$104=AK$495,$R$5:$R$104,"-"))))</f>
        <v>-</v>
      </c>
      <c r="AL503" s="335" t="str">
        <f t="array" ref="AL503">IF(COUNT(IF($P$5:$P$104=$AA503,IF($A$5:$A$104=AL$495,$R$5:$R$104,"-")))=0,"-",COUNT(IF($P$5:$P$104=$AA503,IF($A$5:$A$104=AL$495,$R$5:$R$104,"-"))))</f>
        <v>-</v>
      </c>
      <c r="AM503" s="335" t="str">
        <f t="array" ref="AM503">IF(COUNT(IF($P$5:$P$104=$AA503,IF($A$5:$A$104=AM$495,$R$5:$R$104,"-")))=0,"-",COUNT(IF($P$5:$P$104=$AA503,IF($A$5:$A$104=AM$495,$R$5:$R$104,"-"))))</f>
        <v>-</v>
      </c>
      <c r="AN503" s="391">
        <f t="shared" si="96"/>
        <v>14</v>
      </c>
      <c r="AO503" s="67"/>
      <c r="AP503" s="209"/>
      <c r="AQ503" s="209"/>
      <c r="AR503" s="209"/>
      <c r="AS503" s="18"/>
      <c r="AT503" s="18"/>
      <c r="AU503" s="18"/>
      <c r="AV503" s="18"/>
      <c r="AW503" s="18"/>
      <c r="AX503" s="18"/>
      <c r="AY503" s="18"/>
      <c r="AZ503" s="18"/>
      <c r="BA503" s="18"/>
      <c r="BN503" s="11"/>
      <c r="BO503" s="11"/>
      <c r="BP503" s="11"/>
      <c r="BS503" s="75"/>
    </row>
    <row r="504" spans="1:71">
      <c r="A504" s="18"/>
      <c r="B504" s="18"/>
      <c r="C504" s="18"/>
      <c r="E504" s="88"/>
      <c r="F504" s="88"/>
      <c r="G504" s="18"/>
      <c r="H504" s="89"/>
      <c r="I504" s="89"/>
      <c r="J504" s="89"/>
      <c r="K504" s="18"/>
      <c r="L504" s="18"/>
      <c r="M504" s="18"/>
      <c r="N504" s="18"/>
      <c r="O504" s="18"/>
      <c r="P504" s="138"/>
      <c r="Q504" s="138"/>
      <c r="R504" s="138"/>
      <c r="S504" s="138"/>
      <c r="T504" s="138"/>
      <c r="U504" s="138"/>
      <c r="V504" s="138"/>
      <c r="W504" s="138"/>
      <c r="X504" s="18"/>
      <c r="Y504" s="18"/>
      <c r="Z504" s="18"/>
      <c r="AA504" s="367">
        <v>8</v>
      </c>
      <c r="AB504" s="335">
        <f t="array" ref="AB504">IF(COUNT(IF($P$5:$P$104=$AA504,IF($A$5:$A$104=AB$495,$R$5:$R$104,"-")))=0,"-",COUNT(IF($P$5:$P$104=$AA504,IF($A$5:$A$104=AB$495,$R$5:$R$104,"-"))))</f>
        <v>1</v>
      </c>
      <c r="AC504" s="335">
        <f t="array" ref="AC504">IF(COUNT(IF($P$5:$P$104=$AA504,IF($A$5:$A$104=AC$495,$R$5:$R$104,"-")))=0,"-",COUNT(IF($P$5:$P$104=$AA504,IF($A$5:$A$104=AC$495,$R$5:$R$104,"-"))))</f>
        <v>2</v>
      </c>
      <c r="AD504" s="335">
        <f t="array" ref="AD504">IF(COUNT(IF($P$5:$P$104=$AA504,IF($A$5:$A$104=AD$495,$R$5:$R$104,"-")))=0,"-",COUNT(IF($P$5:$P$104=$AA504,IF($A$5:$A$104=AD$495,$R$5:$R$104,"-"))))</f>
        <v>3</v>
      </c>
      <c r="AE504" s="335">
        <f t="array" ref="AE504">IF(COUNT(IF($P$5:$P$104=$AA504,IF($A$5:$A$104=AE$495,$R$5:$R$104,"-")))=0,"-",COUNT(IF($P$5:$P$104=$AA504,IF($A$5:$A$104=AE$495,$R$5:$R$104,"-"))))</f>
        <v>1</v>
      </c>
      <c r="AF504" s="335" t="str">
        <f t="array" ref="AF504">IF(COUNT(IF($P$5:$P$104=$AA504,IF($A$5:$A$104=AF$495,$R$5:$R$104,"-")))=0,"-",COUNT(IF($P$5:$P$104=$AA504,IF($A$5:$A$104=AF$495,$R$5:$R$104,"-"))))</f>
        <v>-</v>
      </c>
      <c r="AG504" s="335">
        <f t="array" ref="AG504">IF(COUNT(IF($P$5:$P$104=$AA504,IF($A$5:$A$104=AG$495,$R$5:$R$104,"-")))=0,"-",COUNT(IF($P$5:$P$104=$AA504,IF($A$5:$A$104=AG$495,$R$5:$R$104,"-"))))</f>
        <v>2</v>
      </c>
      <c r="AH504" s="335">
        <f t="array" ref="AH504">IF(COUNT(IF($P$5:$P$104=$AA504,IF($A$5:$A$104=AH$495,$R$5:$R$104,"-")))=0,"-",COUNT(IF($P$5:$P$104=$AA504,IF($A$5:$A$104=AH$495,$R$5:$R$104,"-"))))</f>
        <v>6</v>
      </c>
      <c r="AI504" s="335" t="str">
        <f t="array" ref="AI504">IF(COUNT(IF($P$5:$P$104=$AA504,IF($A$5:$A$104=AI$495,$R$5:$R$104,"-")))=0,"-",COUNT(IF($P$5:$P$104=$AA504,IF($A$5:$A$104=AI$495,$R$5:$R$104,"-"))))</f>
        <v>-</v>
      </c>
      <c r="AJ504" s="335" t="str">
        <f t="array" ref="AJ504">IF(COUNT(IF($P$5:$P$104=$AA504,IF($A$5:$A$104=AJ$495,$R$5:$R$104,"-")))=0,"-",COUNT(IF($P$5:$P$104=$AA504,IF($A$5:$A$104=AJ$495,$R$5:$R$104,"-"))))</f>
        <v>-</v>
      </c>
      <c r="AK504" s="335" t="str">
        <f t="array" ref="AK504">IF(COUNT(IF($P$5:$P$104=$AA504,IF($A$5:$A$104=AK$495,$R$5:$R$104,"-")))=0,"-",COUNT(IF($P$5:$P$104=$AA504,IF($A$5:$A$104=AK$495,$R$5:$R$104,"-"))))</f>
        <v>-</v>
      </c>
      <c r="AL504" s="335" t="str">
        <f t="array" ref="AL504">IF(COUNT(IF($P$5:$P$104=$AA504,IF($A$5:$A$104=AL$495,$R$5:$R$104,"-")))=0,"-",COUNT(IF($P$5:$P$104=$AA504,IF($A$5:$A$104=AL$495,$R$5:$R$104,"-"))))</f>
        <v>-</v>
      </c>
      <c r="AM504" s="335" t="str">
        <f t="array" ref="AM504">IF(COUNT(IF($P$5:$P$104=$AA504,IF($A$5:$A$104=AM$495,$R$5:$R$104,"-")))=0,"-",COUNT(IF($P$5:$P$104=$AA504,IF($A$5:$A$104=AM$495,$R$5:$R$104,"-"))))</f>
        <v>-</v>
      </c>
      <c r="AN504" s="391">
        <f t="shared" si="96"/>
        <v>15</v>
      </c>
      <c r="AO504" s="67"/>
      <c r="AP504" s="209"/>
      <c r="AQ504" s="209"/>
      <c r="AR504" s="209"/>
      <c r="AS504" s="18"/>
      <c r="AT504" s="18"/>
      <c r="AU504" s="18"/>
      <c r="AV504" s="18"/>
      <c r="AW504" s="18"/>
      <c r="AX504" s="18"/>
      <c r="AY504" s="18"/>
      <c r="AZ504" s="18"/>
      <c r="BA504" s="18"/>
      <c r="BN504" s="11"/>
      <c r="BO504" s="11"/>
      <c r="BP504" s="11"/>
      <c r="BS504" s="75"/>
    </row>
    <row r="505" spans="1:71">
      <c r="A505" s="18"/>
      <c r="B505" s="18"/>
      <c r="C505" s="18"/>
      <c r="E505" s="88"/>
      <c r="F505" s="88"/>
      <c r="G505" s="18"/>
      <c r="H505" s="89"/>
      <c r="I505" s="89"/>
      <c r="J505" s="89"/>
      <c r="K505" s="18"/>
      <c r="L505" s="18"/>
      <c r="M505" s="18"/>
      <c r="N505" s="18"/>
      <c r="O505" s="18"/>
      <c r="P505" s="138"/>
      <c r="Q505" s="138"/>
      <c r="R505" s="138"/>
      <c r="S505" s="138"/>
      <c r="T505" s="138"/>
      <c r="U505" s="138"/>
      <c r="V505" s="138"/>
      <c r="W505" s="138"/>
      <c r="X505" s="18"/>
      <c r="Y505" s="18"/>
      <c r="Z505" s="18"/>
      <c r="AA505" s="367">
        <v>9</v>
      </c>
      <c r="AB505" s="335">
        <f t="array" ref="AB505">IF(COUNT(IF($P$5:$P$104=$AA505,IF($A$5:$A$104=AB$495,$R$5:$R$104,"-")))=0,"-",COUNT(IF($P$5:$P$104=$AA505,IF($A$5:$A$104=AB$495,$R$5:$R$104,"-"))))</f>
        <v>3</v>
      </c>
      <c r="AC505" s="335">
        <f t="array" ref="AC505">IF(COUNT(IF($P$5:$P$104=$AA505,IF($A$5:$A$104=AC$495,$R$5:$R$104,"-")))=0,"-",COUNT(IF($P$5:$P$104=$AA505,IF($A$5:$A$104=AC$495,$R$5:$R$104,"-"))))</f>
        <v>2</v>
      </c>
      <c r="AD505" s="335">
        <f t="array" ref="AD505">IF(COUNT(IF($P$5:$P$104=$AA505,IF($A$5:$A$104=AD$495,$R$5:$R$104,"-")))=0,"-",COUNT(IF($P$5:$P$104=$AA505,IF($A$5:$A$104=AD$495,$R$5:$R$104,"-"))))</f>
        <v>4</v>
      </c>
      <c r="AE505" s="335" t="str">
        <f t="array" ref="AE505">IF(COUNT(IF($P$5:$P$104=$AA505,IF($A$5:$A$104=AE$495,$R$5:$R$104,"-")))=0,"-",COUNT(IF($P$5:$P$104=$AA505,IF($A$5:$A$104=AE$495,$R$5:$R$104,"-"))))</f>
        <v>-</v>
      </c>
      <c r="AF505" s="335" t="str">
        <f t="array" ref="AF505">IF(COUNT(IF($P$5:$P$104=$AA505,IF($A$5:$A$104=AF$495,$R$5:$R$104,"-")))=0,"-",COUNT(IF($P$5:$P$104=$AA505,IF($A$5:$A$104=AF$495,$R$5:$R$104,"-"))))</f>
        <v>-</v>
      </c>
      <c r="AG505" s="335" t="str">
        <f t="array" ref="AG505">IF(COUNT(IF($P$5:$P$104=$AA505,IF($A$5:$A$104=AG$495,$R$5:$R$104,"-")))=0,"-",COUNT(IF($P$5:$P$104=$AA505,IF($A$5:$A$104=AG$495,$R$5:$R$104,"-"))))</f>
        <v>-</v>
      </c>
      <c r="AH505" s="335">
        <f t="array" ref="AH505">IF(COUNT(IF($P$5:$P$104=$AA505,IF($A$5:$A$104=AH$495,$R$5:$R$104,"-")))=0,"-",COUNT(IF($P$5:$P$104=$AA505,IF($A$5:$A$104=AH$495,$R$5:$R$104,"-"))))</f>
        <v>2</v>
      </c>
      <c r="AI505" s="335" t="str">
        <f t="array" ref="AI505">IF(COUNT(IF($P$5:$P$104=$AA505,IF($A$5:$A$104=AI$495,$R$5:$R$104,"-")))=0,"-",COUNT(IF($P$5:$P$104=$AA505,IF($A$5:$A$104=AI$495,$R$5:$R$104,"-"))))</f>
        <v>-</v>
      </c>
      <c r="AJ505" s="335" t="str">
        <f t="array" ref="AJ505">IF(COUNT(IF($P$5:$P$104=$AA505,IF($A$5:$A$104=AJ$495,$R$5:$R$104,"-")))=0,"-",COUNT(IF($P$5:$P$104=$AA505,IF($A$5:$A$104=AJ$495,$R$5:$R$104,"-"))))</f>
        <v>-</v>
      </c>
      <c r="AK505" s="335" t="str">
        <f t="array" ref="AK505">IF(COUNT(IF($P$5:$P$104=$AA505,IF($A$5:$A$104=AK$495,$R$5:$R$104,"-")))=0,"-",COUNT(IF($P$5:$P$104=$AA505,IF($A$5:$A$104=AK$495,$R$5:$R$104,"-"))))</f>
        <v>-</v>
      </c>
      <c r="AL505" s="335" t="str">
        <f t="array" ref="AL505">IF(COUNT(IF($P$5:$P$104=$AA505,IF($A$5:$A$104=AL$495,$R$5:$R$104,"-")))=0,"-",COUNT(IF($P$5:$P$104=$AA505,IF($A$5:$A$104=AL$495,$R$5:$R$104,"-"))))</f>
        <v>-</v>
      </c>
      <c r="AM505" s="335" t="str">
        <f t="array" ref="AM505">IF(COUNT(IF($P$5:$P$104=$AA505,IF($A$5:$A$104=AM$495,$R$5:$R$104,"-")))=0,"-",COUNT(IF($P$5:$P$104=$AA505,IF($A$5:$A$104=AM$495,$R$5:$R$104,"-"))))</f>
        <v>-</v>
      </c>
      <c r="AN505" s="391">
        <f t="shared" si="96"/>
        <v>11</v>
      </c>
      <c r="AO505" s="67"/>
      <c r="AP505" s="209"/>
      <c r="AQ505" s="209"/>
      <c r="AR505" s="209"/>
      <c r="AS505" s="18"/>
      <c r="AT505" s="18"/>
      <c r="AU505" s="18"/>
      <c r="AV505" s="18"/>
      <c r="AW505" s="18"/>
      <c r="AX505" s="18"/>
      <c r="AY505" s="18"/>
      <c r="AZ505" s="18"/>
      <c r="BA505" s="18"/>
      <c r="BN505" s="11"/>
      <c r="BO505" s="11"/>
      <c r="BP505" s="11"/>
      <c r="BS505" s="75"/>
    </row>
    <row r="506" spans="1:71">
      <c r="A506" s="18"/>
      <c r="B506" s="18"/>
      <c r="C506" s="18"/>
      <c r="E506" s="88"/>
      <c r="F506" s="88"/>
      <c r="G506" s="18"/>
      <c r="H506" s="89"/>
      <c r="I506" s="89"/>
      <c r="J506" s="89"/>
      <c r="K506" s="18"/>
      <c r="L506" s="18"/>
      <c r="M506" s="18"/>
      <c r="N506" s="18"/>
      <c r="O506" s="18"/>
      <c r="P506" s="138"/>
      <c r="Q506" s="138"/>
      <c r="R506" s="138"/>
      <c r="S506" s="138"/>
      <c r="T506" s="138"/>
      <c r="U506" s="138"/>
      <c r="V506" s="138"/>
      <c r="W506" s="138"/>
      <c r="X506" s="18"/>
      <c r="Y506" s="18"/>
      <c r="Z506" s="18"/>
      <c r="AA506" s="367">
        <v>10</v>
      </c>
      <c r="AB506" s="335">
        <f t="array" ref="AB506">IF(COUNT(IF($P$5:$P$104=$AA506,IF($A$5:$A$104=AB$495,$R$5:$R$104,"-")))=0,"-",COUNT(IF($P$5:$P$104=$AA506,IF($A$5:$A$104=AB$495,$R$5:$R$104,"-"))))</f>
        <v>2</v>
      </c>
      <c r="AC506" s="335" t="str">
        <f t="array" ref="AC506">IF(COUNT(IF($P$5:$P$104=$AA506,IF($A$5:$A$104=AC$495,$R$5:$R$104,"-")))=0,"-",COUNT(IF($P$5:$P$104=$AA506,IF($A$5:$A$104=AC$495,$R$5:$R$104,"-"))))</f>
        <v>-</v>
      </c>
      <c r="AD506" s="335" t="str">
        <f t="array" ref="AD506">IF(COUNT(IF($P$5:$P$104=$AA506,IF($A$5:$A$104=AD$495,$R$5:$R$104,"-")))=0,"-",COUNT(IF($P$5:$P$104=$AA506,IF($A$5:$A$104=AD$495,$R$5:$R$104,"-"))))</f>
        <v>-</v>
      </c>
      <c r="AE506" s="335" t="str">
        <f t="array" ref="AE506">IF(COUNT(IF($P$5:$P$104=$AA506,IF($A$5:$A$104=AE$495,$R$5:$R$104,"-")))=0,"-",COUNT(IF($P$5:$P$104=$AA506,IF($A$5:$A$104=AE$495,$R$5:$R$104,"-"))))</f>
        <v>-</v>
      </c>
      <c r="AF506" s="335" t="str">
        <f t="array" ref="AF506">IF(COUNT(IF($P$5:$P$104=$AA506,IF($A$5:$A$104=AF$495,$R$5:$R$104,"-")))=0,"-",COUNT(IF($P$5:$P$104=$AA506,IF($A$5:$A$104=AF$495,$R$5:$R$104,"-"))))</f>
        <v>-</v>
      </c>
      <c r="AG506" s="335" t="str">
        <f t="array" ref="AG506">IF(COUNT(IF($P$5:$P$104=$AA506,IF($A$5:$A$104=AG$495,$R$5:$R$104,"-")))=0,"-",COUNT(IF($P$5:$P$104=$AA506,IF($A$5:$A$104=AG$495,$R$5:$R$104,"-"))))</f>
        <v>-</v>
      </c>
      <c r="AH506" s="335">
        <f t="array" ref="AH506">IF(COUNT(IF($P$5:$P$104=$AA506,IF($A$5:$A$104=AH$495,$R$5:$R$104,"-")))=0,"-",COUNT(IF($P$5:$P$104=$AA506,IF($A$5:$A$104=AH$495,$R$5:$R$104,"-"))))</f>
        <v>4</v>
      </c>
      <c r="AI506" s="335" t="str">
        <f t="array" ref="AI506">IF(COUNT(IF($P$5:$P$104=$AA506,IF($A$5:$A$104=AI$495,$R$5:$R$104,"-")))=0,"-",COUNT(IF($P$5:$P$104=$AA506,IF($A$5:$A$104=AI$495,$R$5:$R$104,"-"))))</f>
        <v>-</v>
      </c>
      <c r="AJ506" s="335" t="str">
        <f t="array" ref="AJ506">IF(COUNT(IF($P$5:$P$104=$AA506,IF($A$5:$A$104=AJ$495,$R$5:$R$104,"-")))=0,"-",COUNT(IF($P$5:$P$104=$AA506,IF($A$5:$A$104=AJ$495,$R$5:$R$104,"-"))))</f>
        <v>-</v>
      </c>
      <c r="AK506" s="335" t="str">
        <f t="array" ref="AK506">IF(COUNT(IF($P$5:$P$104=$AA506,IF($A$5:$A$104=AK$495,$R$5:$R$104,"-")))=0,"-",COUNT(IF($P$5:$P$104=$AA506,IF($A$5:$A$104=AK$495,$R$5:$R$104,"-"))))</f>
        <v>-</v>
      </c>
      <c r="AL506" s="335" t="str">
        <f t="array" ref="AL506">IF(COUNT(IF($P$5:$P$104=$AA506,IF($A$5:$A$104=AL$495,$R$5:$R$104,"-")))=0,"-",COUNT(IF($P$5:$P$104=$AA506,IF($A$5:$A$104=AL$495,$R$5:$R$104,"-"))))</f>
        <v>-</v>
      </c>
      <c r="AM506" s="335" t="str">
        <f t="array" ref="AM506">IF(COUNT(IF($P$5:$P$104=$AA506,IF($A$5:$A$104=AM$495,$R$5:$R$104,"-")))=0,"-",COUNT(IF($P$5:$P$104=$AA506,IF($A$5:$A$104=AM$495,$R$5:$R$104,"-"))))</f>
        <v>-</v>
      </c>
      <c r="AN506" s="391">
        <f t="shared" si="96"/>
        <v>6</v>
      </c>
      <c r="AO506" s="67"/>
      <c r="AP506" s="209"/>
      <c r="AQ506" s="209"/>
      <c r="AR506" s="209"/>
      <c r="AS506" s="18"/>
      <c r="AT506" s="18"/>
      <c r="AU506" s="18"/>
      <c r="AV506" s="18"/>
      <c r="AW506" s="18"/>
      <c r="AX506" s="18"/>
      <c r="AY506" s="18"/>
      <c r="AZ506" s="18"/>
      <c r="BA506" s="18"/>
      <c r="BN506" s="11"/>
      <c r="BO506" s="11"/>
      <c r="BP506" s="11"/>
      <c r="BS506" s="75"/>
    </row>
    <row r="507" spans="1:71">
      <c r="A507" s="18"/>
      <c r="B507" s="18"/>
      <c r="C507" s="18"/>
      <c r="E507" s="88"/>
      <c r="F507" s="88"/>
      <c r="G507" s="18"/>
      <c r="H507" s="89"/>
      <c r="I507" s="89"/>
      <c r="J507" s="89"/>
      <c r="K507" s="18"/>
      <c r="L507" s="18"/>
      <c r="M507" s="18"/>
      <c r="N507" s="18"/>
      <c r="O507" s="18"/>
      <c r="P507" s="138"/>
      <c r="Q507" s="138"/>
      <c r="R507" s="138"/>
      <c r="S507" s="138"/>
      <c r="T507" s="138"/>
      <c r="U507" s="138"/>
      <c r="V507" s="138"/>
      <c r="W507" s="138"/>
      <c r="X507" s="18"/>
      <c r="Y507" s="18"/>
      <c r="Z507" s="18"/>
      <c r="AA507" s="367">
        <v>11</v>
      </c>
      <c r="AB507" s="335" t="str">
        <f t="array" ref="AB507">IF(COUNT(IF($P$5:$P$104=$AA507,IF($A$5:$A$104=AB$495,$R$5:$R$104,"-")))=0,"-",COUNT(IF($P$5:$P$104=$AA507,IF($A$5:$A$104=AB$495,$R$5:$R$104,"-"))))</f>
        <v>-</v>
      </c>
      <c r="AC507" s="335">
        <f t="array" ref="AC507">IF(COUNT(IF($P$5:$P$104=$AA507,IF($A$5:$A$104=AC$495,$R$5:$R$104,"-")))=0,"-",COUNT(IF($P$5:$P$104=$AA507,IF($A$5:$A$104=AC$495,$R$5:$R$104,"-"))))</f>
        <v>1</v>
      </c>
      <c r="AD507" s="335">
        <f t="array" ref="AD507">IF(COUNT(IF($P$5:$P$104=$AA507,IF($A$5:$A$104=AD$495,$R$5:$R$104,"-")))=0,"-",COUNT(IF($P$5:$P$104=$AA507,IF($A$5:$A$104=AD$495,$R$5:$R$104,"-"))))</f>
        <v>4</v>
      </c>
      <c r="AE507" s="335" t="str">
        <f t="array" ref="AE507">IF(COUNT(IF($P$5:$P$104=$AA507,IF($A$5:$A$104=AE$495,$R$5:$R$104,"-")))=0,"-",COUNT(IF($P$5:$P$104=$AA507,IF($A$5:$A$104=AE$495,$R$5:$R$104,"-"))))</f>
        <v>-</v>
      </c>
      <c r="AF507" s="335">
        <f t="array" ref="AF507">IF(COUNT(IF($P$5:$P$104=$AA507,IF($A$5:$A$104=AF$495,$R$5:$R$104,"-")))=0,"-",COUNT(IF($P$5:$P$104=$AA507,IF($A$5:$A$104=AF$495,$R$5:$R$104,"-"))))</f>
        <v>1</v>
      </c>
      <c r="AG507" s="335" t="str">
        <f t="array" ref="AG507">IF(COUNT(IF($P$5:$P$104=$AA507,IF($A$5:$A$104=AG$495,$R$5:$R$104,"-")))=0,"-",COUNT(IF($P$5:$P$104=$AA507,IF($A$5:$A$104=AG$495,$R$5:$R$104,"-"))))</f>
        <v>-</v>
      </c>
      <c r="AH507" s="335">
        <f t="array" ref="AH507">IF(COUNT(IF($P$5:$P$104=$AA507,IF($A$5:$A$104=AH$495,$R$5:$R$104,"-")))=0,"-",COUNT(IF($P$5:$P$104=$AA507,IF($A$5:$A$104=AH$495,$R$5:$R$104,"-"))))</f>
        <v>1</v>
      </c>
      <c r="AI507" s="335" t="str">
        <f t="array" ref="AI507">IF(COUNT(IF($P$5:$P$104=$AA507,IF($A$5:$A$104=AI$495,$R$5:$R$104,"-")))=0,"-",COUNT(IF($P$5:$P$104=$AA507,IF($A$5:$A$104=AI$495,$R$5:$R$104,"-"))))</f>
        <v>-</v>
      </c>
      <c r="AJ507" s="335" t="str">
        <f t="array" ref="AJ507">IF(COUNT(IF($P$5:$P$104=$AA507,IF($A$5:$A$104=AJ$495,$R$5:$R$104,"-")))=0,"-",COUNT(IF($P$5:$P$104=$AA507,IF($A$5:$A$104=AJ$495,$R$5:$R$104,"-"))))</f>
        <v>-</v>
      </c>
      <c r="AK507" s="335" t="str">
        <f t="array" ref="AK507">IF(COUNT(IF($P$5:$P$104=$AA507,IF($A$5:$A$104=AK$495,$R$5:$R$104,"-")))=0,"-",COUNT(IF($P$5:$P$104=$AA507,IF($A$5:$A$104=AK$495,$R$5:$R$104,"-"))))</f>
        <v>-</v>
      </c>
      <c r="AL507" s="335" t="str">
        <f t="array" ref="AL507">IF(COUNT(IF($P$5:$P$104=$AA507,IF($A$5:$A$104=AL$495,$R$5:$R$104,"-")))=0,"-",COUNT(IF($P$5:$P$104=$AA507,IF($A$5:$A$104=AL$495,$R$5:$R$104,"-"))))</f>
        <v>-</v>
      </c>
      <c r="AM507" s="335" t="str">
        <f t="array" ref="AM507">IF(COUNT(IF($P$5:$P$104=$AA507,IF($A$5:$A$104=AM$495,$R$5:$R$104,"-")))=0,"-",COUNT(IF($P$5:$P$104=$AA507,IF($A$5:$A$104=AM$495,$R$5:$R$104,"-"))))</f>
        <v>-</v>
      </c>
      <c r="AN507" s="391">
        <f t="shared" si="96"/>
        <v>7</v>
      </c>
      <c r="AO507" s="67"/>
      <c r="AP507" s="209"/>
      <c r="AQ507" s="209"/>
      <c r="AR507" s="209"/>
      <c r="AS507" s="18"/>
      <c r="AT507" s="18"/>
      <c r="AU507" s="18"/>
      <c r="AV507" s="18"/>
      <c r="AW507" s="18"/>
      <c r="AX507" s="18"/>
      <c r="AY507" s="18"/>
      <c r="AZ507" s="18"/>
      <c r="BA507" s="18"/>
      <c r="BN507" s="11"/>
      <c r="BO507" s="11"/>
      <c r="BP507" s="11"/>
      <c r="BS507" s="75"/>
    </row>
    <row r="508" spans="1:71">
      <c r="A508" s="18"/>
      <c r="B508" s="18"/>
      <c r="C508" s="18"/>
      <c r="E508" s="88"/>
      <c r="F508" s="88"/>
      <c r="G508" s="18"/>
      <c r="H508" s="89"/>
      <c r="I508" s="89"/>
      <c r="J508" s="89"/>
      <c r="K508" s="18"/>
      <c r="L508" s="18"/>
      <c r="M508" s="18"/>
      <c r="N508" s="18"/>
      <c r="O508" s="18"/>
      <c r="P508" s="138"/>
      <c r="Q508" s="138"/>
      <c r="R508" s="138"/>
      <c r="S508" s="138"/>
      <c r="T508" s="138"/>
      <c r="U508" s="138"/>
      <c r="V508" s="138"/>
      <c r="W508" s="138"/>
      <c r="X508" s="18"/>
      <c r="Y508" s="18"/>
      <c r="Z508" s="18"/>
      <c r="AA508" s="367">
        <v>12</v>
      </c>
      <c r="AB508" s="335" t="str">
        <f t="array" ref="AB508">IF(COUNT(IF($P$5:$P$104=$AA508,IF($A$5:$A$104=AB$495,$R$5:$R$104,"-")))=0,"-",COUNT(IF($P$5:$P$104=$AA508,IF($A$5:$A$104=AB$495,$R$5:$R$104,"-"))))</f>
        <v>-</v>
      </c>
      <c r="AC508" s="335" t="str">
        <f t="array" ref="AC508">IF(COUNT(IF($P$5:$P$104=$AA508,IF($A$5:$A$104=AC$495,$R$5:$R$104,"-")))=0,"-",COUNT(IF($P$5:$P$104=$AA508,IF($A$5:$A$104=AC$495,$R$5:$R$104,"-"))))</f>
        <v>-</v>
      </c>
      <c r="AD508" s="335">
        <f t="array" ref="AD508">IF(COUNT(IF($P$5:$P$104=$AA508,IF($A$5:$A$104=AD$495,$R$5:$R$104,"-")))=0,"-",COUNT(IF($P$5:$P$104=$AA508,IF($A$5:$A$104=AD$495,$R$5:$R$104,"-"))))</f>
        <v>1</v>
      </c>
      <c r="AE508" s="335" t="str">
        <f t="array" ref="AE508">IF(COUNT(IF($P$5:$P$104=$AA508,IF($A$5:$A$104=AE$495,$R$5:$R$104,"-")))=0,"-",COUNT(IF($P$5:$P$104=$AA508,IF($A$5:$A$104=AE$495,$R$5:$R$104,"-"))))</f>
        <v>-</v>
      </c>
      <c r="AF508" s="335" t="str">
        <f t="array" ref="AF508">IF(COUNT(IF($P$5:$P$104=$AA508,IF($A$5:$A$104=AF$495,$R$5:$R$104,"-")))=0,"-",COUNT(IF($P$5:$P$104=$AA508,IF($A$5:$A$104=AF$495,$R$5:$R$104,"-"))))</f>
        <v>-</v>
      </c>
      <c r="AG508" s="335" t="str">
        <f t="array" ref="AG508">IF(COUNT(IF($P$5:$P$104=$AA508,IF($A$5:$A$104=AG$495,$R$5:$R$104,"-")))=0,"-",COUNT(IF($P$5:$P$104=$AA508,IF($A$5:$A$104=AG$495,$R$5:$R$104,"-"))))</f>
        <v>-</v>
      </c>
      <c r="AH508" s="335" t="str">
        <f t="array" ref="AH508">IF(COUNT(IF($P$5:$P$104=$AA508,IF($A$5:$A$104=AH$495,$R$5:$R$104,"-")))=0,"-",COUNT(IF($P$5:$P$104=$AA508,IF($A$5:$A$104=AH$495,$R$5:$R$104,"-"))))</f>
        <v>-</v>
      </c>
      <c r="AI508" s="335" t="str">
        <f t="array" ref="AI508">IF(COUNT(IF($P$5:$P$104=$AA508,IF($A$5:$A$104=AI$495,$R$5:$R$104,"-")))=0,"-",COUNT(IF($P$5:$P$104=$AA508,IF($A$5:$A$104=AI$495,$R$5:$R$104,"-"))))</f>
        <v>-</v>
      </c>
      <c r="AJ508" s="335" t="str">
        <f t="array" ref="AJ508">IF(COUNT(IF($P$5:$P$104=$AA508,IF($A$5:$A$104=AJ$495,$R$5:$R$104,"-")))=0,"-",COUNT(IF($P$5:$P$104=$AA508,IF($A$5:$A$104=AJ$495,$R$5:$R$104,"-"))))</f>
        <v>-</v>
      </c>
      <c r="AK508" s="335" t="str">
        <f t="array" ref="AK508">IF(COUNT(IF($P$5:$P$104=$AA508,IF($A$5:$A$104=AK$495,$R$5:$R$104,"-")))=0,"-",COUNT(IF($P$5:$P$104=$AA508,IF($A$5:$A$104=AK$495,$R$5:$R$104,"-"))))</f>
        <v>-</v>
      </c>
      <c r="AL508" s="335" t="str">
        <f t="array" ref="AL508">IF(COUNT(IF($P$5:$P$104=$AA508,IF($A$5:$A$104=AL$495,$R$5:$R$104,"-")))=0,"-",COUNT(IF($P$5:$P$104=$AA508,IF($A$5:$A$104=AL$495,$R$5:$R$104,"-"))))</f>
        <v>-</v>
      </c>
      <c r="AM508" s="335" t="str">
        <f t="array" ref="AM508">IF(COUNT(IF($P$5:$P$104=$AA508,IF($A$5:$A$104=AM$495,$R$5:$R$104,"-")))=0,"-",COUNT(IF($P$5:$P$104=$AA508,IF($A$5:$A$104=AM$495,$R$5:$R$104,"-"))))</f>
        <v>-</v>
      </c>
      <c r="AN508" s="391">
        <f t="shared" si="96"/>
        <v>1</v>
      </c>
      <c r="AO508" s="18"/>
      <c r="AP508" s="7"/>
      <c r="AQ508" s="18"/>
      <c r="AR508" s="18"/>
      <c r="AS508" s="18"/>
      <c r="AT508" s="18"/>
      <c r="AU508" s="18"/>
      <c r="AV508" s="18"/>
      <c r="AW508" s="18"/>
      <c r="AX508" s="18"/>
      <c r="AY508" s="18"/>
      <c r="AZ508" s="18"/>
      <c r="BA508" s="18"/>
      <c r="BO508" s="11"/>
      <c r="BP508" s="11"/>
      <c r="BQ508" s="11"/>
    </row>
    <row r="509" spans="1:71">
      <c r="A509" s="18"/>
      <c r="B509" s="18"/>
      <c r="C509" s="18"/>
      <c r="E509" s="88"/>
      <c r="F509" s="88"/>
      <c r="G509" s="18"/>
      <c r="H509" s="89"/>
      <c r="I509" s="89"/>
      <c r="J509" s="89"/>
      <c r="K509" s="18"/>
      <c r="L509" s="18"/>
      <c r="M509" s="18"/>
      <c r="N509" s="18"/>
      <c r="O509" s="18"/>
      <c r="P509" s="138"/>
      <c r="Q509" s="138"/>
      <c r="R509" s="138"/>
      <c r="S509" s="138"/>
      <c r="T509" s="138"/>
      <c r="U509" s="138"/>
      <c r="V509" s="138"/>
      <c r="W509" s="138"/>
      <c r="X509" s="18"/>
      <c r="Y509" s="18"/>
      <c r="Z509" s="18"/>
      <c r="AA509" s="367">
        <v>13</v>
      </c>
      <c r="AB509" s="335" t="str">
        <f t="array" ref="AB509">IF(COUNT(IF($P$5:$P$104=$AA509,IF($A$5:$A$104=AB$495,$R$5:$R$104,"-")))=0,"-",COUNT(IF($P$5:$P$104=$AA509,IF($A$5:$A$104=AB$495,$R$5:$R$104,"-"))))</f>
        <v>-</v>
      </c>
      <c r="AC509" s="335" t="str">
        <f t="array" ref="AC509">IF(COUNT(IF($P$5:$P$104=$AA509,IF($A$5:$A$104=AC$495,$R$5:$R$104,"-")))=0,"-",COUNT(IF($P$5:$P$104=$AA509,IF($A$5:$A$104=AC$495,$R$5:$R$104,"-"))))</f>
        <v>-</v>
      </c>
      <c r="AD509" s="335" t="str">
        <f t="array" ref="AD509">IF(COUNT(IF($P$5:$P$104=$AA509,IF($A$5:$A$104=AD$495,$R$5:$R$104,"-")))=0,"-",COUNT(IF($P$5:$P$104=$AA509,IF($A$5:$A$104=AD$495,$R$5:$R$104,"-"))))</f>
        <v>-</v>
      </c>
      <c r="AE509" s="335" t="str">
        <f t="array" ref="AE509">IF(COUNT(IF($P$5:$P$104=$AA509,IF($A$5:$A$104=AE$495,$R$5:$R$104,"-")))=0,"-",COUNT(IF($P$5:$P$104=$AA509,IF($A$5:$A$104=AE$495,$R$5:$R$104,"-"))))</f>
        <v>-</v>
      </c>
      <c r="AF509" s="335" t="str">
        <f t="array" ref="AF509">IF(COUNT(IF($P$5:$P$104=$AA509,IF($A$5:$A$104=AF$495,$R$5:$R$104,"-")))=0,"-",COUNT(IF($P$5:$P$104=$AA509,IF($A$5:$A$104=AF$495,$R$5:$R$104,"-"))))</f>
        <v>-</v>
      </c>
      <c r="AG509" s="335" t="str">
        <f t="array" ref="AG509">IF(COUNT(IF($P$5:$P$104=$AA509,IF($A$5:$A$104=AG$495,$R$5:$R$104,"-")))=0,"-",COUNT(IF($P$5:$P$104=$AA509,IF($A$5:$A$104=AG$495,$R$5:$R$104,"-"))))</f>
        <v>-</v>
      </c>
      <c r="AH509" s="335" t="str">
        <f t="array" ref="AH509">IF(COUNT(IF($P$5:$P$104=$AA509,IF($A$5:$A$104=AH$495,$R$5:$R$104,"-")))=0,"-",COUNT(IF($P$5:$P$104=$AA509,IF($A$5:$A$104=AH$495,$R$5:$R$104,"-"))))</f>
        <v>-</v>
      </c>
      <c r="AI509" s="335" t="str">
        <f t="array" ref="AI509">IF(COUNT(IF($P$5:$P$104=$AA509,IF($A$5:$A$104=AI$495,$R$5:$R$104,"-")))=0,"-",COUNT(IF($P$5:$P$104=$AA509,IF($A$5:$A$104=AI$495,$R$5:$R$104,"-"))))</f>
        <v>-</v>
      </c>
      <c r="AJ509" s="335" t="str">
        <f t="array" ref="AJ509">IF(COUNT(IF($P$5:$P$104=$AA509,IF($A$5:$A$104=AJ$495,$R$5:$R$104,"-")))=0,"-",COUNT(IF($P$5:$P$104=$AA509,IF($A$5:$A$104=AJ$495,$R$5:$R$104,"-"))))</f>
        <v>-</v>
      </c>
      <c r="AK509" s="335" t="str">
        <f t="array" ref="AK509">IF(COUNT(IF($P$5:$P$104=$AA509,IF($A$5:$A$104=AK$495,$R$5:$R$104,"-")))=0,"-",COUNT(IF($P$5:$P$104=$AA509,IF($A$5:$A$104=AK$495,$R$5:$R$104,"-"))))</f>
        <v>-</v>
      </c>
      <c r="AL509" s="335" t="str">
        <f t="array" ref="AL509">IF(COUNT(IF($P$5:$P$104=$AA509,IF($A$5:$A$104=AL$495,$R$5:$R$104,"-")))=0,"-",COUNT(IF($P$5:$P$104=$AA509,IF($A$5:$A$104=AL$495,$R$5:$R$104,"-"))))</f>
        <v>-</v>
      </c>
      <c r="AM509" s="335" t="str">
        <f t="array" ref="AM509">IF(COUNT(IF($P$5:$P$104=$AA509,IF($A$5:$A$104=AM$495,$R$5:$R$104,"-")))=0,"-",COUNT(IF($P$5:$P$104=$AA509,IF($A$5:$A$104=AM$495,$R$5:$R$104,"-"))))</f>
        <v>-</v>
      </c>
      <c r="AN509" s="391">
        <f t="shared" si="96"/>
        <v>0</v>
      </c>
      <c r="AO509" s="18"/>
      <c r="AP509" s="7"/>
      <c r="AQ509" s="18"/>
      <c r="AR509" s="18"/>
      <c r="AS509" s="18"/>
      <c r="AT509" s="18"/>
      <c r="AU509" s="18"/>
      <c r="AV509" s="18"/>
      <c r="AW509" s="18"/>
      <c r="AX509" s="18"/>
      <c r="AY509" s="18"/>
      <c r="AZ509" s="18"/>
      <c r="BA509" s="18"/>
      <c r="BO509" s="11"/>
      <c r="BP509" s="11"/>
      <c r="BQ509" s="11"/>
    </row>
    <row r="510" spans="1:71">
      <c r="A510" s="18"/>
      <c r="B510" s="18"/>
      <c r="C510" s="18"/>
      <c r="E510" s="88"/>
      <c r="F510" s="88"/>
      <c r="G510" s="18"/>
      <c r="H510" s="89"/>
      <c r="I510" s="89"/>
      <c r="J510" s="89"/>
      <c r="K510" s="18"/>
      <c r="L510" s="18"/>
      <c r="M510" s="18"/>
      <c r="N510" s="18"/>
      <c r="O510" s="18"/>
      <c r="P510" s="138"/>
      <c r="Q510" s="138"/>
      <c r="R510" s="138"/>
      <c r="S510" s="138"/>
      <c r="T510" s="138"/>
      <c r="U510" s="138"/>
      <c r="V510" s="138"/>
      <c r="W510" s="138"/>
      <c r="X510" s="18"/>
      <c r="Y510" s="18"/>
      <c r="Z510" s="18"/>
      <c r="AA510" s="367">
        <v>14</v>
      </c>
      <c r="AB510" s="335">
        <f t="array" ref="AB510">IF(COUNT(IF($P$5:$P$104=$AA510,IF($A$5:$A$104=AB$495,$R$5:$R$104,"-")))=0,"-",COUNT(IF($P$5:$P$104=$AA510,IF($A$5:$A$104=AB$495,$R$5:$R$104,"-"))))</f>
        <v>1</v>
      </c>
      <c r="AC510" s="335" t="str">
        <f t="array" ref="AC510">IF(COUNT(IF($P$5:$P$104=$AA510,IF($A$5:$A$104=AC$495,$R$5:$R$104,"-")))=0,"-",COUNT(IF($P$5:$P$104=$AA510,IF($A$5:$A$104=AC$495,$R$5:$R$104,"-"))))</f>
        <v>-</v>
      </c>
      <c r="AD510" s="335" t="str">
        <f t="array" ref="AD510">IF(COUNT(IF($P$5:$P$104=$AA510,IF($A$5:$A$104=AD$495,$R$5:$R$104,"-")))=0,"-",COUNT(IF($P$5:$P$104=$AA510,IF($A$5:$A$104=AD$495,$R$5:$R$104,"-"))))</f>
        <v>-</v>
      </c>
      <c r="AE510" s="335" t="str">
        <f t="array" ref="AE510">IF(COUNT(IF($P$5:$P$104=$AA510,IF($A$5:$A$104=AE$495,$R$5:$R$104,"-")))=0,"-",COUNT(IF($P$5:$P$104=$AA510,IF($A$5:$A$104=AE$495,$R$5:$R$104,"-"))))</f>
        <v>-</v>
      </c>
      <c r="AF510" s="335" t="str">
        <f t="array" ref="AF510">IF(COUNT(IF($P$5:$P$104=$AA510,IF($A$5:$A$104=AF$495,$R$5:$R$104,"-")))=0,"-",COUNT(IF($P$5:$P$104=$AA510,IF($A$5:$A$104=AF$495,$R$5:$R$104,"-"))))</f>
        <v>-</v>
      </c>
      <c r="AG510" s="335" t="str">
        <f t="array" ref="AG510">IF(COUNT(IF($P$5:$P$104=$AA510,IF($A$5:$A$104=AG$495,$R$5:$R$104,"-")))=0,"-",COUNT(IF($P$5:$P$104=$AA510,IF($A$5:$A$104=AG$495,$R$5:$R$104,"-"))))</f>
        <v>-</v>
      </c>
      <c r="AH510" s="335" t="str">
        <f t="array" ref="AH510">IF(COUNT(IF($P$5:$P$104=$AA510,IF($A$5:$A$104=AH$495,$R$5:$R$104,"-")))=0,"-",COUNT(IF($P$5:$P$104=$AA510,IF($A$5:$A$104=AH$495,$R$5:$R$104,"-"))))</f>
        <v>-</v>
      </c>
      <c r="AI510" s="335" t="str">
        <f t="array" ref="AI510">IF(COUNT(IF($P$5:$P$104=$AA510,IF($A$5:$A$104=AI$495,$R$5:$R$104,"-")))=0,"-",COUNT(IF($P$5:$P$104=$AA510,IF($A$5:$A$104=AI$495,$R$5:$R$104,"-"))))</f>
        <v>-</v>
      </c>
      <c r="AJ510" s="335" t="str">
        <f t="array" ref="AJ510">IF(COUNT(IF($P$5:$P$104=$AA510,IF($A$5:$A$104=AJ$495,$R$5:$R$104,"-")))=0,"-",COUNT(IF($P$5:$P$104=$AA510,IF($A$5:$A$104=AJ$495,$R$5:$R$104,"-"))))</f>
        <v>-</v>
      </c>
      <c r="AK510" s="335" t="str">
        <f t="array" ref="AK510">IF(COUNT(IF($P$5:$P$104=$AA510,IF($A$5:$A$104=AK$495,$R$5:$R$104,"-")))=0,"-",COUNT(IF($P$5:$P$104=$AA510,IF($A$5:$A$104=AK$495,$R$5:$R$104,"-"))))</f>
        <v>-</v>
      </c>
      <c r="AL510" s="335" t="str">
        <f t="array" ref="AL510">IF(COUNT(IF($P$5:$P$104=$AA510,IF($A$5:$A$104=AL$495,$R$5:$R$104,"-")))=0,"-",COUNT(IF($P$5:$P$104=$AA510,IF($A$5:$A$104=AL$495,$R$5:$R$104,"-"))))</f>
        <v>-</v>
      </c>
      <c r="AM510" s="335" t="str">
        <f t="array" ref="AM510">IF(COUNT(IF($P$5:$P$104=$AA510,IF($A$5:$A$104=AM$495,$R$5:$R$104,"-")))=0,"-",COUNT(IF($P$5:$P$104=$AA510,IF($A$5:$A$104=AM$495,$R$5:$R$104,"-"))))</f>
        <v>-</v>
      </c>
      <c r="AN510" s="391">
        <f t="shared" si="96"/>
        <v>1</v>
      </c>
      <c r="AO510" s="18"/>
      <c r="AP510" s="7"/>
      <c r="AQ510" s="18"/>
      <c r="AR510" s="18"/>
      <c r="AS510" s="18"/>
      <c r="AT510" s="18"/>
      <c r="AU510" s="18"/>
      <c r="AV510" s="18"/>
      <c r="AW510" s="18"/>
      <c r="AX510" s="18"/>
      <c r="AY510" s="18"/>
      <c r="AZ510" s="18"/>
      <c r="BA510" s="18"/>
      <c r="BO510" s="11"/>
      <c r="BP510" s="11"/>
      <c r="BQ510" s="11"/>
    </row>
    <row r="511" spans="1:71">
      <c r="A511" s="18"/>
      <c r="B511" s="18"/>
      <c r="C511" s="18"/>
      <c r="E511" s="88"/>
      <c r="F511" s="88"/>
      <c r="G511" s="18"/>
      <c r="H511" s="89"/>
      <c r="I511" s="89"/>
      <c r="J511" s="89"/>
      <c r="K511" s="18"/>
      <c r="L511" s="18"/>
      <c r="M511" s="18"/>
      <c r="N511" s="18"/>
      <c r="O511" s="18"/>
      <c r="P511" s="138"/>
      <c r="Q511" s="138"/>
      <c r="R511" s="138"/>
      <c r="S511" s="138"/>
      <c r="T511" s="138"/>
      <c r="U511" s="138"/>
      <c r="V511" s="138"/>
      <c r="W511" s="138"/>
      <c r="X511" s="18"/>
      <c r="Y511" s="18"/>
      <c r="Z511" s="18"/>
      <c r="AA511" s="367">
        <v>15</v>
      </c>
      <c r="AB511" s="335" t="str">
        <f t="array" ref="AB511">IF(COUNT(IF($P$5:$P$104=$AA511,IF($A$5:$A$104=AB$495,$R$5:$R$104,"-")))=0,"-",COUNT(IF($P$5:$P$104=$AA511,IF($A$5:$A$104=AB$495,$R$5:$R$104,"-"))))</f>
        <v>-</v>
      </c>
      <c r="AC511" s="335" t="str">
        <f t="array" ref="AC511">IF(COUNT(IF($P$5:$P$104=$AA511,IF($A$5:$A$104=AC$495,$R$5:$R$104,"-")))=0,"-",COUNT(IF($P$5:$P$104=$AA511,IF($A$5:$A$104=AC$495,$R$5:$R$104,"-"))))</f>
        <v>-</v>
      </c>
      <c r="AD511" s="335" t="str">
        <f t="array" ref="AD511">IF(COUNT(IF($P$5:$P$104=$AA511,IF($A$5:$A$104=AD$495,$R$5:$R$104,"-")))=0,"-",COUNT(IF($P$5:$P$104=$AA511,IF($A$5:$A$104=AD$495,$R$5:$R$104,"-"))))</f>
        <v>-</v>
      </c>
      <c r="AE511" s="335" t="str">
        <f t="array" ref="AE511">IF(COUNT(IF($P$5:$P$104=$AA511,IF($A$5:$A$104=AE$495,$R$5:$R$104,"-")))=0,"-",COUNT(IF($P$5:$P$104=$AA511,IF($A$5:$A$104=AE$495,$R$5:$R$104,"-"))))</f>
        <v>-</v>
      </c>
      <c r="AF511" s="335" t="str">
        <f t="array" ref="AF511">IF(COUNT(IF($P$5:$P$104=$AA511,IF($A$5:$A$104=AF$495,$R$5:$R$104,"-")))=0,"-",COUNT(IF($P$5:$P$104=$AA511,IF($A$5:$A$104=AF$495,$R$5:$R$104,"-"))))</f>
        <v>-</v>
      </c>
      <c r="AG511" s="335" t="str">
        <f t="array" ref="AG511">IF(COUNT(IF($P$5:$P$104=$AA511,IF($A$5:$A$104=AG$495,$R$5:$R$104,"-")))=0,"-",COUNT(IF($P$5:$P$104=$AA511,IF($A$5:$A$104=AG$495,$R$5:$R$104,"-"))))</f>
        <v>-</v>
      </c>
      <c r="AH511" s="335" t="str">
        <f t="array" ref="AH511">IF(COUNT(IF($P$5:$P$104=$AA511,IF($A$5:$A$104=AH$495,$R$5:$R$104,"-")))=0,"-",COUNT(IF($P$5:$P$104=$AA511,IF($A$5:$A$104=AH$495,$R$5:$R$104,"-"))))</f>
        <v>-</v>
      </c>
      <c r="AI511" s="335" t="str">
        <f t="array" ref="AI511">IF(COUNT(IF($P$5:$P$104=$AA511,IF($A$5:$A$104=AI$495,$R$5:$R$104,"-")))=0,"-",COUNT(IF($P$5:$P$104=$AA511,IF($A$5:$A$104=AI$495,$R$5:$R$104,"-"))))</f>
        <v>-</v>
      </c>
      <c r="AJ511" s="335" t="str">
        <f t="array" ref="AJ511">IF(COUNT(IF($P$5:$P$104=$AA511,IF($A$5:$A$104=AJ$495,$R$5:$R$104,"-")))=0,"-",COUNT(IF($P$5:$P$104=$AA511,IF($A$5:$A$104=AJ$495,$R$5:$R$104,"-"))))</f>
        <v>-</v>
      </c>
      <c r="AK511" s="335" t="str">
        <f t="array" ref="AK511">IF(COUNT(IF($P$5:$P$104=$AA511,IF($A$5:$A$104=AK$495,$R$5:$R$104,"-")))=0,"-",COUNT(IF($P$5:$P$104=$AA511,IF($A$5:$A$104=AK$495,$R$5:$R$104,"-"))))</f>
        <v>-</v>
      </c>
      <c r="AL511" s="335" t="str">
        <f t="array" ref="AL511">IF(COUNT(IF($P$5:$P$104=$AA511,IF($A$5:$A$104=AL$495,$R$5:$R$104,"-")))=0,"-",COUNT(IF($P$5:$P$104=$AA511,IF($A$5:$A$104=AL$495,$R$5:$R$104,"-"))))</f>
        <v>-</v>
      </c>
      <c r="AM511" s="335" t="str">
        <f t="array" ref="AM511">IF(COUNT(IF($P$5:$P$104=$AA511,IF($A$5:$A$104=AM$495,$R$5:$R$104,"-")))=0,"-",COUNT(IF($P$5:$P$104=$AA511,IF($A$5:$A$104=AM$495,$R$5:$R$104,"-"))))</f>
        <v>-</v>
      </c>
      <c r="AN511" s="392">
        <f t="shared" si="96"/>
        <v>0</v>
      </c>
      <c r="AO511" s="18"/>
      <c r="AP511" s="7"/>
      <c r="AQ511" s="18"/>
      <c r="AR511" s="18"/>
      <c r="AS511" s="18"/>
      <c r="AT511" s="18"/>
      <c r="AU511" s="18"/>
      <c r="AV511" s="18"/>
      <c r="AW511" s="18"/>
      <c r="AX511" s="18"/>
      <c r="AY511" s="18"/>
      <c r="AZ511" s="18"/>
      <c r="BA511" s="18"/>
      <c r="BO511" s="11"/>
      <c r="BP511" s="11"/>
      <c r="BQ511" s="11"/>
    </row>
    <row r="512" spans="1:71">
      <c r="A512" s="18"/>
      <c r="B512" s="18"/>
      <c r="C512" s="18"/>
      <c r="E512" s="88"/>
      <c r="F512" s="88"/>
      <c r="G512" s="18"/>
      <c r="H512" s="89"/>
      <c r="I512" s="89"/>
      <c r="J512" s="89"/>
      <c r="K512" s="18"/>
      <c r="L512" s="18"/>
      <c r="M512" s="18"/>
      <c r="N512" s="18"/>
      <c r="O512" s="18"/>
      <c r="P512" s="138"/>
      <c r="Q512" s="138"/>
      <c r="R512" s="138"/>
      <c r="S512" s="138"/>
      <c r="T512" s="138"/>
      <c r="U512" s="138"/>
      <c r="V512" s="138"/>
      <c r="W512" s="138"/>
      <c r="X512" s="18"/>
      <c r="Y512" s="18"/>
      <c r="Z512" s="18"/>
      <c r="AA512" s="393" t="s">
        <v>34</v>
      </c>
      <c r="AB512" s="339">
        <f t="shared" ref="AB512:AN512" si="97">SUM(AB496:AB511)</f>
        <v>19</v>
      </c>
      <c r="AC512" s="340">
        <f t="shared" si="97"/>
        <v>12</v>
      </c>
      <c r="AD512" s="340">
        <f t="shared" si="97"/>
        <v>15</v>
      </c>
      <c r="AE512" s="340">
        <f t="shared" si="97"/>
        <v>13</v>
      </c>
      <c r="AF512" s="340">
        <f t="shared" si="97"/>
        <v>11</v>
      </c>
      <c r="AG512" s="340">
        <f t="shared" si="97"/>
        <v>10</v>
      </c>
      <c r="AH512" s="340">
        <f t="shared" si="97"/>
        <v>19</v>
      </c>
      <c r="AI512" s="340">
        <f t="shared" si="97"/>
        <v>0</v>
      </c>
      <c r="AJ512" s="340">
        <f t="shared" si="97"/>
        <v>0</v>
      </c>
      <c r="AK512" s="340">
        <f t="shared" si="97"/>
        <v>0</v>
      </c>
      <c r="AL512" s="340">
        <f t="shared" si="97"/>
        <v>0</v>
      </c>
      <c r="AM512" s="341">
        <f t="shared" si="97"/>
        <v>0</v>
      </c>
      <c r="AN512" s="394">
        <f t="shared" si="97"/>
        <v>99</v>
      </c>
      <c r="AO512" s="128"/>
      <c r="AP512" s="7"/>
      <c r="AQ512" s="18"/>
      <c r="AR512" s="18"/>
      <c r="AS512" s="18"/>
      <c r="AT512" s="18"/>
      <c r="AU512" s="18"/>
      <c r="AV512" s="18"/>
      <c r="AW512" s="18"/>
      <c r="AX512" s="18"/>
      <c r="AY512" s="18"/>
      <c r="AZ512" s="18"/>
      <c r="BA512" s="18"/>
      <c r="BO512" s="11"/>
      <c r="BP512" s="11"/>
      <c r="BQ512" s="11"/>
    </row>
    <row r="513" spans="1:71">
      <c r="A513" s="18"/>
      <c r="B513" s="18"/>
      <c r="C513" s="18"/>
      <c r="E513" s="88"/>
      <c r="F513" s="88"/>
      <c r="G513" s="18"/>
      <c r="H513" s="89"/>
      <c r="I513" s="89"/>
      <c r="J513" s="89"/>
      <c r="K513" s="18"/>
      <c r="L513" s="18"/>
      <c r="M513" s="18"/>
      <c r="N513" s="18"/>
      <c r="O513" s="18"/>
      <c r="P513" s="138"/>
      <c r="Q513" s="138"/>
      <c r="R513" s="138"/>
      <c r="S513" s="138"/>
      <c r="T513" s="138"/>
      <c r="U513" s="138"/>
      <c r="V513" s="138"/>
      <c r="W513" s="138"/>
      <c r="X513" s="18"/>
      <c r="Y513" s="18"/>
      <c r="Z513" s="18"/>
      <c r="AA513" s="165"/>
      <c r="AB513" s="343"/>
      <c r="AC513" s="343"/>
      <c r="AD513" s="343"/>
      <c r="AE513" s="343"/>
      <c r="AF513" s="343"/>
      <c r="AG513" s="343"/>
      <c r="AH513" s="343"/>
      <c r="AI513" s="343"/>
      <c r="AJ513" s="343"/>
      <c r="AK513" s="343"/>
      <c r="AL513" s="343"/>
      <c r="AM513" s="343"/>
      <c r="AN513" s="344"/>
      <c r="AO513" s="18"/>
      <c r="AP513" s="7"/>
      <c r="AQ513" s="18"/>
      <c r="AR513" s="18"/>
      <c r="AS513" s="18"/>
      <c r="AT513" s="18"/>
      <c r="AU513" s="18"/>
      <c r="AV513" s="18"/>
      <c r="AW513" s="18"/>
      <c r="AX513" s="18"/>
      <c r="AY513" s="18"/>
      <c r="AZ513" s="18"/>
      <c r="BA513" s="18"/>
      <c r="BO513" s="11"/>
      <c r="BP513" s="11"/>
      <c r="BQ513" s="11"/>
    </row>
    <row r="514" spans="1:71">
      <c r="A514" s="18"/>
      <c r="B514" s="18"/>
      <c r="C514" s="18"/>
      <c r="E514" s="88"/>
      <c r="F514" s="88"/>
      <c r="G514" s="18"/>
      <c r="H514" s="89"/>
      <c r="I514" s="89"/>
      <c r="J514" s="89"/>
      <c r="K514" s="18"/>
      <c r="L514" s="18"/>
      <c r="M514" s="18"/>
      <c r="N514" s="18"/>
      <c r="O514" s="18"/>
      <c r="P514" s="138"/>
      <c r="Q514" s="138"/>
      <c r="R514" s="138"/>
      <c r="S514" s="138"/>
      <c r="T514" s="138"/>
      <c r="U514" s="138"/>
      <c r="V514" s="138"/>
      <c r="W514" s="138"/>
      <c r="X514" s="18"/>
      <c r="Y514" s="18"/>
      <c r="Z514" s="18"/>
      <c r="AA514" s="165"/>
      <c r="AB514" s="343"/>
      <c r="AC514" s="343"/>
      <c r="AD514" s="343"/>
      <c r="AE514" s="343"/>
      <c r="AF514" s="343"/>
      <c r="AG514" s="343"/>
      <c r="AH514" s="343"/>
      <c r="AI514" s="343"/>
      <c r="AJ514" s="343"/>
      <c r="AK514" s="343"/>
      <c r="AL514" s="343"/>
      <c r="AM514" s="343"/>
      <c r="AN514" s="344"/>
      <c r="AO514" s="18"/>
      <c r="AP514" s="7"/>
      <c r="AQ514" s="18"/>
      <c r="AR514" s="18"/>
      <c r="AS514" s="18"/>
      <c r="AT514" s="18"/>
      <c r="AU514" s="18"/>
      <c r="AV514" s="18"/>
      <c r="AW514" s="18"/>
      <c r="AX514" s="18"/>
      <c r="AY514" s="18"/>
      <c r="AZ514" s="18"/>
      <c r="BA514" s="18"/>
      <c r="BO514" s="11"/>
      <c r="BP514" s="11"/>
      <c r="BQ514" s="11"/>
    </row>
    <row r="515" spans="1:71">
      <c r="A515" s="18"/>
      <c r="B515" s="18"/>
      <c r="C515" s="18"/>
      <c r="E515" s="88"/>
      <c r="F515" s="88"/>
      <c r="G515" s="18"/>
      <c r="H515" s="89"/>
      <c r="I515" s="89"/>
      <c r="J515" s="89"/>
      <c r="K515" s="18"/>
      <c r="L515" s="18"/>
      <c r="M515" s="18"/>
      <c r="N515" s="18"/>
      <c r="O515" s="18"/>
      <c r="P515" s="138"/>
      <c r="Q515" s="138"/>
      <c r="R515" s="138"/>
      <c r="S515" s="138"/>
      <c r="T515" s="138"/>
      <c r="U515" s="138"/>
      <c r="V515" s="138"/>
      <c r="W515" s="138"/>
      <c r="X515" s="18"/>
      <c r="Y515" s="18"/>
      <c r="Z515" s="18"/>
      <c r="AA515" s="200"/>
      <c r="AB515" s="201"/>
      <c r="AC515" s="156" t="s">
        <v>37</v>
      </c>
      <c r="AD515" s="201"/>
      <c r="AE515" s="395"/>
      <c r="AF515" s="133"/>
      <c r="AG515" s="117"/>
      <c r="AH515" s="117"/>
      <c r="AI515" s="117"/>
      <c r="AJ515" s="117"/>
      <c r="AK515" s="117"/>
      <c r="AL515" s="117"/>
      <c r="AM515" s="117"/>
      <c r="AN515" s="117"/>
      <c r="AO515" s="18"/>
      <c r="AP515" s="7"/>
      <c r="AQ515" s="18"/>
      <c r="AR515" s="18"/>
      <c r="AS515" s="18"/>
      <c r="AT515" s="18"/>
      <c r="AU515" s="18"/>
      <c r="AV515" s="18"/>
      <c r="AW515" s="18"/>
      <c r="AX515" s="18"/>
      <c r="AY515" s="18"/>
      <c r="AZ515" s="18"/>
      <c r="BA515" s="18"/>
      <c r="BO515" s="11"/>
      <c r="BP515" s="11"/>
      <c r="BQ515" s="11"/>
    </row>
    <row r="516" spans="1:71">
      <c r="A516" s="18"/>
      <c r="B516" s="18"/>
      <c r="C516" s="18"/>
      <c r="E516" s="88"/>
      <c r="F516" s="88"/>
      <c r="G516" s="18"/>
      <c r="H516" s="89"/>
      <c r="I516" s="89"/>
      <c r="J516" s="89"/>
      <c r="K516" s="18"/>
      <c r="L516" s="18"/>
      <c r="M516" s="18"/>
      <c r="N516" s="18"/>
      <c r="O516" s="18"/>
      <c r="P516" s="138"/>
      <c r="Q516" s="138"/>
      <c r="R516" s="138"/>
      <c r="S516" s="138"/>
      <c r="T516" s="138"/>
      <c r="U516" s="138"/>
      <c r="V516" s="138"/>
      <c r="W516" s="138"/>
      <c r="X516" s="18"/>
      <c r="Y516" s="18"/>
      <c r="Z516" s="18"/>
      <c r="AA516" s="358" t="str">
        <f>$P$3</f>
        <v>MODAL</v>
      </c>
      <c r="AB516" s="155"/>
      <c r="AC516" s="156"/>
      <c r="AD516" s="156"/>
      <c r="AE516" s="156"/>
      <c r="AF516" s="156"/>
      <c r="AG516" s="156" t="s">
        <v>90</v>
      </c>
      <c r="AH516" s="156"/>
      <c r="AI516" s="156"/>
      <c r="AJ516" s="156"/>
      <c r="AK516" s="156"/>
      <c r="AL516" s="156"/>
      <c r="AM516" s="157"/>
      <c r="AN516" s="359" t="s">
        <v>4</v>
      </c>
      <c r="AO516" s="18"/>
      <c r="AP516" s="7"/>
      <c r="AQ516" s="18"/>
      <c r="AR516" s="18"/>
      <c r="AS516" s="18"/>
      <c r="AT516" s="18"/>
      <c r="AU516" s="18"/>
      <c r="AV516" s="18"/>
      <c r="AW516" s="18"/>
      <c r="AX516" s="18"/>
      <c r="AY516" s="18"/>
      <c r="AZ516" s="18"/>
      <c r="BA516" s="18"/>
      <c r="BO516" s="11"/>
      <c r="BP516" s="11"/>
      <c r="BQ516" s="11"/>
    </row>
    <row r="517" spans="1:71">
      <c r="A517" s="18"/>
      <c r="B517" s="18"/>
      <c r="C517" s="18"/>
      <c r="E517" s="88"/>
      <c r="F517" s="88"/>
      <c r="G517" s="18"/>
      <c r="H517" s="89"/>
      <c r="I517" s="89"/>
      <c r="J517" s="89"/>
      <c r="K517" s="18"/>
      <c r="L517" s="18"/>
      <c r="M517" s="18"/>
      <c r="N517" s="18"/>
      <c r="O517" s="18"/>
      <c r="P517" s="138"/>
      <c r="Q517" s="138"/>
      <c r="R517" s="138"/>
      <c r="S517" s="138"/>
      <c r="T517" s="138"/>
      <c r="U517" s="138"/>
      <c r="V517" s="138"/>
      <c r="W517" s="138"/>
      <c r="X517" s="18"/>
      <c r="Y517" s="18"/>
      <c r="Z517" s="18"/>
      <c r="AA517" s="396" t="str">
        <f>$P$4</f>
        <v>(R1-R5)</v>
      </c>
      <c r="AB517" s="397" t="str">
        <f t="shared" ref="AB517:AM517" si="98">AB495</f>
        <v>IBTSQ1_60050</v>
      </c>
      <c r="AC517" s="398" t="str">
        <f t="shared" si="98"/>
        <v>vester jr.</v>
      </c>
      <c r="AD517" s="398" t="str">
        <f t="shared" si="98"/>
        <v>IBTSQ3_24207</v>
      </c>
      <c r="AE517" s="398" t="str">
        <f t="shared" si="98"/>
        <v>Nesbakk_93533</v>
      </c>
      <c r="AF517" s="398" t="str">
        <f t="shared" si="98"/>
        <v>Nesbakk_93551</v>
      </c>
      <c r="AG517" s="398" t="str">
        <f t="shared" si="98"/>
        <v>Nesejenta_2</v>
      </c>
      <c r="AH517" s="398" t="str">
        <f t="shared" si="98"/>
        <v>Nesejenta_13</v>
      </c>
      <c r="AI517" s="398" t="str">
        <f t="shared" si="98"/>
        <v>H</v>
      </c>
      <c r="AJ517" s="398" t="str">
        <f t="shared" si="98"/>
        <v>I</v>
      </c>
      <c r="AK517" s="398" t="str">
        <f t="shared" si="98"/>
        <v>J</v>
      </c>
      <c r="AL517" s="398" t="str">
        <f t="shared" si="98"/>
        <v>K</v>
      </c>
      <c r="AM517" s="399" t="str">
        <f t="shared" si="98"/>
        <v>L</v>
      </c>
      <c r="AN517" s="364" t="s">
        <v>13</v>
      </c>
      <c r="AO517" s="18"/>
      <c r="AP517" s="7"/>
      <c r="AQ517" s="18"/>
      <c r="AR517" s="18"/>
      <c r="AS517" s="18"/>
      <c r="AT517" s="18"/>
      <c r="AU517" s="18"/>
      <c r="AV517" s="18"/>
      <c r="AW517" s="18"/>
      <c r="AX517" s="18"/>
      <c r="AY517" s="18"/>
      <c r="AZ517" s="18"/>
      <c r="BA517" s="18"/>
      <c r="BO517" s="11"/>
      <c r="BP517" s="11"/>
      <c r="BQ517" s="11"/>
    </row>
    <row r="518" spans="1:71">
      <c r="A518" s="18"/>
      <c r="B518" s="18"/>
      <c r="C518" s="18"/>
      <c r="E518" s="88"/>
      <c r="F518" s="88"/>
      <c r="G518" s="18"/>
      <c r="H518" s="89"/>
      <c r="I518" s="89"/>
      <c r="J518" s="89"/>
      <c r="K518" s="18"/>
      <c r="L518" s="18"/>
      <c r="M518" s="18"/>
      <c r="N518" s="18"/>
      <c r="O518" s="18"/>
      <c r="P518" s="138"/>
      <c r="Q518" s="138"/>
      <c r="R518" s="138"/>
      <c r="S518" s="138"/>
      <c r="T518" s="138"/>
      <c r="U518" s="138"/>
      <c r="V518" s="138"/>
      <c r="W518" s="138"/>
      <c r="X518" s="18"/>
      <c r="Y518" s="18"/>
      <c r="Z518" s="18"/>
      <c r="AA518" s="389">
        <v>0</v>
      </c>
      <c r="AB518" s="347" t="str">
        <f t="array" ref="AB518">IF(COUNT(IF($P$5:$P$104=$AA518,IF($A$5:$A$104=AB$517,$R$5:$R$104,""),""))=0,"-",AVERAGE(IF($P$5:$P$104=$AA518,IF($A$5:$A$104=AB$517,$R$5:$R$104,""))))</f>
        <v>-</v>
      </c>
      <c r="AC518" s="347" t="str">
        <f t="array" ref="AC518">IF(COUNT(IF($P$5:$P$104=$AA518,IF($A$5:$A$104=AC$517,$R$5:$R$104,""),""))=0,"-",AVERAGE(IF($P$5:$P$104=$AA518,IF($A$5:$A$104=AC$517,$R$5:$R$104,""))))</f>
        <v>-</v>
      </c>
      <c r="AD518" s="347" t="str">
        <f t="array" ref="AD518">IF(COUNT(IF($P$5:$P$104=$AA518,IF($A$5:$A$104=AD$517,$R$5:$R$104,""),""))=0,"-",AVERAGE(IF($P$5:$P$104=$AA518,IF($A$5:$A$104=AD$517,$R$5:$R$104,""))))</f>
        <v>-</v>
      </c>
      <c r="AE518" s="347" t="str">
        <f t="array" ref="AE518">IF(COUNT(IF($P$5:$P$104=$AA518,IF($A$5:$A$104=AE$517,$R$5:$R$104,""),""))=0,"-",AVERAGE(IF($P$5:$P$104=$AA518,IF($A$5:$A$104=AE$517,$R$5:$R$104,""))))</f>
        <v>-</v>
      </c>
      <c r="AF518" s="347" t="str">
        <f t="array" ref="AF518">IF(COUNT(IF($P$5:$P$104=$AA518,IF($A$5:$A$104=AF$517,$R$5:$R$104,""),""))=0,"-",AVERAGE(IF($P$5:$P$104=$AA518,IF($A$5:$A$104=AF$517,$R$5:$R$104,""))))</f>
        <v>-</v>
      </c>
      <c r="AG518" s="347" t="str">
        <f t="array" ref="AG518">IF(COUNT(IF($P$5:$P$104=$AA518,IF($A$5:$A$104=AG$517,$R$5:$R$104,""),""))=0,"-",AVERAGE(IF($P$5:$P$104=$AA518,IF($A$5:$A$104=AG$517,$R$5:$R$104,""))))</f>
        <v>-</v>
      </c>
      <c r="AH518" s="347" t="str">
        <f t="array" ref="AH518">IF(COUNT(IF($P$5:$P$104=$AA518,IF($A$5:$A$104=AH$517,$R$5:$R$104,""),""))=0,"-",AVERAGE(IF($P$5:$P$104=$AA518,IF($A$5:$A$104=AH$517,$R$5:$R$104,""))))</f>
        <v>-</v>
      </c>
      <c r="AI518" s="347" t="str">
        <f t="array" ref="AI518">IF(COUNT(IF($P$5:$P$104=$AA518,IF($A$5:$A$104=AI$517,$R$5:$R$104,""),""))=0,"-",AVERAGE(IF($P$5:$P$104=$AA518,IF($A$5:$A$104=AI$517,$R$5:$R$104,""))))</f>
        <v>-</v>
      </c>
      <c r="AJ518" s="347" t="str">
        <f t="array" ref="AJ518">IF(COUNT(IF($P$5:$P$104=$AA518,IF($A$5:$A$104=AJ$517,$R$5:$R$104,""),""))=0,"-",AVERAGE(IF($P$5:$P$104=$AA518,IF($A$5:$A$104=AJ$517,$R$5:$R$104,""))))</f>
        <v>-</v>
      </c>
      <c r="AK518" s="347" t="str">
        <f t="array" ref="AK518">IF(COUNT(IF($P$5:$P$104=$AA518,IF($A$5:$A$104=AK$517,$R$5:$R$104,""),""))=0,"-",AVERAGE(IF($P$5:$P$104=$AA518,IF($A$5:$A$104=AK$517,$R$5:$R$104,""))))</f>
        <v>-</v>
      </c>
      <c r="AL518" s="347" t="str">
        <f t="array" ref="AL518">IF(COUNT(IF($P$5:$P$104=$AA518,IF($A$5:$A$104=AL$517,$R$5:$R$104,""),""))=0,"-",AVERAGE(IF($P$5:$P$104=$AA518,IF($A$5:$A$104=AL$517,$R$5:$R$104,""))))</f>
        <v>-</v>
      </c>
      <c r="AM518" s="347" t="str">
        <f t="array" ref="AM518">IF(COUNT(IF($P$5:$P$104=$AA518,IF($A$5:$A$104=AM$517,$R$5:$R$104,""),""))=0,"-",AVERAGE(IF($P$5:$P$104=$AA518,IF($A$5:$A$104=AM$517,$R$5:$R$104,""))))</f>
        <v>-</v>
      </c>
      <c r="AN518" s="348" t="str">
        <f t="array" ref="AN518">IF(AN496&gt;1,AVERAGE(IF($P$5:$P$104=$AA518,$R$5:$R$104,"")),"-")</f>
        <v>-</v>
      </c>
      <c r="AO518" s="18"/>
      <c r="AP518" s="7"/>
      <c r="AQ518" s="18"/>
      <c r="AR518" s="18"/>
      <c r="AS518" s="18"/>
      <c r="AT518" s="18"/>
      <c r="AU518" s="18"/>
      <c r="AV518" s="18"/>
      <c r="AW518" s="18"/>
      <c r="AX518" s="18"/>
      <c r="AY518" s="18"/>
      <c r="AZ518" s="18"/>
      <c r="BA518" s="18"/>
      <c r="BO518" s="11"/>
      <c r="BP518" s="11"/>
      <c r="BQ518" s="11"/>
      <c r="BR518" s="75"/>
      <c r="BS518" s="75"/>
    </row>
    <row r="519" spans="1:71">
      <c r="A519" s="18"/>
      <c r="B519" s="18"/>
      <c r="C519" s="18"/>
      <c r="E519" s="88"/>
      <c r="F519" s="88"/>
      <c r="G519" s="18"/>
      <c r="H519" s="89"/>
      <c r="I519" s="89"/>
      <c r="J519" s="89"/>
      <c r="K519" s="18"/>
      <c r="L519" s="18"/>
      <c r="M519" s="18"/>
      <c r="N519" s="18"/>
      <c r="O519" s="18"/>
      <c r="P519" s="138"/>
      <c r="Q519" s="138"/>
      <c r="R519" s="138"/>
      <c r="S519" s="138"/>
      <c r="T519" s="138"/>
      <c r="U519" s="138"/>
      <c r="V519" s="138"/>
      <c r="W519" s="138"/>
      <c r="X519" s="18"/>
      <c r="Y519" s="18"/>
      <c r="Z519" s="18"/>
      <c r="AA519" s="367">
        <v>1</v>
      </c>
      <c r="AB519" s="347" t="str">
        <f t="array" ref="AB519">IF(COUNT(IF($P$5:$P$104=$AA519,IF($A$5:$A$104=AB$517,$R$5:$R$104,""),""))=0,"-",AVERAGE(IF($P$5:$P$104=$AA519,IF($A$5:$A$104=AB$517,$R$5:$R$104,""))))</f>
        <v>-</v>
      </c>
      <c r="AC519" s="347" t="str">
        <f t="array" ref="AC519">IF(COUNT(IF($P$5:$P$104=$AA519,IF($A$5:$A$104=AC$517,$R$5:$R$104,""),""))=0,"-",AVERAGE(IF($P$5:$P$104=$AA519,IF($A$5:$A$104=AC$517,$R$5:$R$104,""))))</f>
        <v>-</v>
      </c>
      <c r="AD519" s="347" t="str">
        <f t="array" ref="AD519">IF(COUNT(IF($P$5:$P$104=$AA519,IF($A$5:$A$104=AD$517,$R$5:$R$104,""),""))=0,"-",AVERAGE(IF($P$5:$P$104=$AA519,IF($A$5:$A$104=AD$517,$R$5:$R$104,""))))</f>
        <v>-</v>
      </c>
      <c r="AE519" s="347" t="str">
        <f t="array" ref="AE519">IF(COUNT(IF($P$5:$P$104=$AA519,IF($A$5:$A$104=AE$517,$R$5:$R$104,""),""))=0,"-",AVERAGE(IF($P$5:$P$104=$AA519,IF($A$5:$A$104=AE$517,$R$5:$R$104,""))))</f>
        <v>-</v>
      </c>
      <c r="AF519" s="347" t="str">
        <f t="array" ref="AF519">IF(COUNT(IF($P$5:$P$104=$AA519,IF($A$5:$A$104=AF$517,$R$5:$R$104,""),""))=0,"-",AVERAGE(IF($P$5:$P$104=$AA519,IF($A$5:$A$104=AF$517,$R$5:$R$104,""))))</f>
        <v>-</v>
      </c>
      <c r="AG519" s="347" t="str">
        <f t="array" ref="AG519">IF(COUNT(IF($P$5:$P$104=$AA519,IF($A$5:$A$104=AG$517,$R$5:$R$104,""),""))=0,"-",AVERAGE(IF($P$5:$P$104=$AA519,IF($A$5:$A$104=AG$517,$R$5:$R$104,""))))</f>
        <v>-</v>
      </c>
      <c r="AH519" s="347" t="str">
        <f t="array" ref="AH519">IF(COUNT(IF($P$5:$P$104=$AA519,IF($A$5:$A$104=AH$517,$R$5:$R$104,""),""))=0,"-",AVERAGE(IF($P$5:$P$104=$AA519,IF($A$5:$A$104=AH$517,$R$5:$R$104,""))))</f>
        <v>-</v>
      </c>
      <c r="AI519" s="347" t="str">
        <f t="array" ref="AI519">IF(COUNT(IF($P$5:$P$104=$AA519,IF($A$5:$A$104=AI$517,$R$5:$R$104,""),""))=0,"-",AVERAGE(IF($P$5:$P$104=$AA519,IF($A$5:$A$104=AI$517,$R$5:$R$104,""))))</f>
        <v>-</v>
      </c>
      <c r="AJ519" s="347" t="str">
        <f t="array" ref="AJ519">IF(COUNT(IF($P$5:$P$104=$AA519,IF($A$5:$A$104=AJ$517,$R$5:$R$104,""),""))=0,"-",AVERAGE(IF($P$5:$P$104=$AA519,IF($A$5:$A$104=AJ$517,$R$5:$R$104,""))))</f>
        <v>-</v>
      </c>
      <c r="AK519" s="347" t="str">
        <f t="array" ref="AK519">IF(COUNT(IF($P$5:$P$104=$AA519,IF($A$5:$A$104=AK$517,$R$5:$R$104,""),""))=0,"-",AVERAGE(IF($P$5:$P$104=$AA519,IF($A$5:$A$104=AK$517,$R$5:$R$104,""))))</f>
        <v>-</v>
      </c>
      <c r="AL519" s="347" t="str">
        <f t="array" ref="AL519">IF(COUNT(IF($P$5:$P$104=$AA519,IF($A$5:$A$104=AL$517,$R$5:$R$104,""),""))=0,"-",AVERAGE(IF($P$5:$P$104=$AA519,IF($A$5:$A$104=AL$517,$R$5:$R$104,""))))</f>
        <v>-</v>
      </c>
      <c r="AM519" s="347" t="str">
        <f t="array" ref="AM519">IF(COUNT(IF($P$5:$P$104=$AA519,IF($A$5:$A$104=AM$517,$R$5:$R$104,""),""))=0,"-",AVERAGE(IF($P$5:$P$104=$AA519,IF($A$5:$A$104=AM$517,$R$5:$R$104,""))))</f>
        <v>-</v>
      </c>
      <c r="AN519" s="349" t="str">
        <f t="array" ref="AN519">IF(AN497&gt;1,AVERAGE(IF($P$5:$P$104=$AA519,$R$5:$R$104,"")),"-")</f>
        <v>-</v>
      </c>
      <c r="AO519" s="18"/>
      <c r="AP519" s="7"/>
      <c r="AQ519" s="18"/>
      <c r="AR519" s="18"/>
      <c r="AS519" s="18"/>
      <c r="AT519" s="18"/>
      <c r="AU519" s="18"/>
      <c r="AV519" s="18"/>
      <c r="AW519" s="18"/>
      <c r="AX519" s="18"/>
      <c r="AY519" s="18"/>
      <c r="AZ519" s="18"/>
      <c r="BA519" s="18"/>
      <c r="BO519" s="11"/>
      <c r="BP519" s="11"/>
      <c r="BQ519" s="11"/>
      <c r="BR519" s="75"/>
      <c r="BS519" s="75"/>
    </row>
    <row r="520" spans="1:71">
      <c r="A520" s="18"/>
      <c r="B520" s="18"/>
      <c r="C520" s="18"/>
      <c r="E520" s="88"/>
      <c r="F520" s="88"/>
      <c r="G520" s="18"/>
      <c r="H520" s="89"/>
      <c r="I520" s="89"/>
      <c r="J520" s="89"/>
      <c r="K520" s="18"/>
      <c r="L520" s="18"/>
      <c r="M520" s="18"/>
      <c r="N520" s="18"/>
      <c r="O520" s="18"/>
      <c r="P520" s="138"/>
      <c r="Q520" s="138"/>
      <c r="R520" s="138"/>
      <c r="S520" s="138"/>
      <c r="T520" s="138"/>
      <c r="U520" s="138"/>
      <c r="V520" s="138"/>
      <c r="W520" s="138"/>
      <c r="X520" s="18"/>
      <c r="Y520" s="18"/>
      <c r="Z520" s="18"/>
      <c r="AA520" s="367">
        <v>2</v>
      </c>
      <c r="AB520" s="347" t="str">
        <f t="array" ref="AB520">IF(COUNT(IF($P$5:$P$104=$AA520,IF($A$5:$A$104=AB$517,$R$5:$R$104,""),""))=0,"-",AVERAGE(IF($P$5:$P$104=$AA520,IF($A$5:$A$104=AB$517,$R$5:$R$104,""))))</f>
        <v>-</v>
      </c>
      <c r="AC520" s="347" t="str">
        <f t="array" ref="AC520">IF(COUNT(IF($P$5:$P$104=$AA520,IF($A$5:$A$104=AC$517,$R$5:$R$104,""),""))=0,"-",AVERAGE(IF($P$5:$P$104=$AA520,IF($A$5:$A$104=AC$517,$R$5:$R$104,""))))</f>
        <v>-</v>
      </c>
      <c r="AD520" s="347" t="str">
        <f t="array" ref="AD520">IF(COUNT(IF($P$5:$P$104=$AA520,IF($A$5:$A$104=AD$517,$R$5:$R$104,""),""))=0,"-",AVERAGE(IF($P$5:$P$104=$AA520,IF($A$5:$A$104=AD$517,$R$5:$R$104,""))))</f>
        <v>-</v>
      </c>
      <c r="AE520" s="347" t="str">
        <f t="array" ref="AE520">IF(COUNT(IF($P$5:$P$104=$AA520,IF($A$5:$A$104=AE$517,$R$5:$R$104,""),""))=0,"-",AVERAGE(IF($P$5:$P$104=$AA520,IF($A$5:$A$104=AE$517,$R$5:$R$104,""))))</f>
        <v>-</v>
      </c>
      <c r="AF520" s="347" t="str">
        <f t="array" ref="AF520">IF(COUNT(IF($P$5:$P$104=$AA520,IF($A$5:$A$104=AF$517,$R$5:$R$104,""),""))=0,"-",AVERAGE(IF($P$5:$P$104=$AA520,IF($A$5:$A$104=AF$517,$R$5:$R$104,""))))</f>
        <v>-</v>
      </c>
      <c r="AG520" s="347" t="str">
        <f t="array" ref="AG520">IF(COUNT(IF($P$5:$P$104=$AA520,IF($A$5:$A$104=AG$517,$R$5:$R$104,""),""))=0,"-",AVERAGE(IF($P$5:$P$104=$AA520,IF($A$5:$A$104=AG$517,$R$5:$R$104,""))))</f>
        <v>-</v>
      </c>
      <c r="AH520" s="347" t="str">
        <f t="array" ref="AH520">IF(COUNT(IF($P$5:$P$104=$AA520,IF($A$5:$A$104=AH$517,$R$5:$R$104,""),""))=0,"-",AVERAGE(IF($P$5:$P$104=$AA520,IF($A$5:$A$104=AH$517,$R$5:$R$104,""))))</f>
        <v>-</v>
      </c>
      <c r="AI520" s="347" t="str">
        <f t="array" ref="AI520">IF(COUNT(IF($P$5:$P$104=$AA520,IF($A$5:$A$104=AI$517,$R$5:$R$104,""),""))=0,"-",AVERAGE(IF($P$5:$P$104=$AA520,IF($A$5:$A$104=AI$517,$R$5:$R$104,""))))</f>
        <v>-</v>
      </c>
      <c r="AJ520" s="347" t="str">
        <f t="array" ref="AJ520">IF(COUNT(IF($P$5:$P$104=$AA520,IF($A$5:$A$104=AJ$517,$R$5:$R$104,""),""))=0,"-",AVERAGE(IF($P$5:$P$104=$AA520,IF($A$5:$A$104=AJ$517,$R$5:$R$104,""))))</f>
        <v>-</v>
      </c>
      <c r="AK520" s="347" t="str">
        <f t="array" ref="AK520">IF(COUNT(IF($P$5:$P$104=$AA520,IF($A$5:$A$104=AK$517,$R$5:$R$104,""),""))=0,"-",AVERAGE(IF($P$5:$P$104=$AA520,IF($A$5:$A$104=AK$517,$R$5:$R$104,""))))</f>
        <v>-</v>
      </c>
      <c r="AL520" s="347" t="str">
        <f t="array" ref="AL520">IF(COUNT(IF($P$5:$P$104=$AA520,IF($A$5:$A$104=AL$517,$R$5:$R$104,""),""))=0,"-",AVERAGE(IF($P$5:$P$104=$AA520,IF($A$5:$A$104=AL$517,$R$5:$R$104,""))))</f>
        <v>-</v>
      </c>
      <c r="AM520" s="347" t="str">
        <f t="array" ref="AM520">IF(COUNT(IF($P$5:$P$104=$AA520,IF($A$5:$A$104=AM$517,$R$5:$R$104,""),""))=0,"-",AVERAGE(IF($P$5:$P$104=$AA520,IF($A$5:$A$104=AM$517,$R$5:$R$104,""))))</f>
        <v>-</v>
      </c>
      <c r="AN520" s="349" t="str">
        <f t="array" ref="AN520">IF(AN498&gt;1,AVERAGE(IF($P$5:$P$104=$AA520,$R$5:$R$104,"")),"-")</f>
        <v>-</v>
      </c>
      <c r="AO520" s="18"/>
      <c r="AP520" s="7"/>
      <c r="AQ520" s="18"/>
      <c r="AR520" s="18"/>
      <c r="AS520" s="18"/>
      <c r="AT520" s="18"/>
      <c r="AU520" s="18"/>
      <c r="AV520" s="18"/>
      <c r="AW520" s="18"/>
      <c r="AX520" s="18"/>
      <c r="AY520" s="18"/>
      <c r="AZ520" s="18"/>
      <c r="BA520" s="18"/>
      <c r="BO520" s="11"/>
      <c r="BP520" s="11"/>
      <c r="BQ520" s="11"/>
      <c r="BR520" s="75"/>
      <c r="BS520" s="75"/>
    </row>
    <row r="521" spans="1:71">
      <c r="A521" s="18"/>
      <c r="B521" s="18"/>
      <c r="C521" s="18"/>
      <c r="E521" s="88"/>
      <c r="F521" s="88"/>
      <c r="G521" s="18"/>
      <c r="H521" s="89"/>
      <c r="I521" s="89"/>
      <c r="J521" s="89"/>
      <c r="K521" s="18"/>
      <c r="L521" s="18"/>
      <c r="M521" s="18"/>
      <c r="N521" s="18"/>
      <c r="O521" s="18"/>
      <c r="P521" s="138"/>
      <c r="Q521" s="138"/>
      <c r="R521" s="138"/>
      <c r="S521" s="138"/>
      <c r="T521" s="138"/>
      <c r="U521" s="138"/>
      <c r="V521" s="138"/>
      <c r="W521" s="138"/>
      <c r="X521" s="18"/>
      <c r="Y521" s="18"/>
      <c r="Z521" s="18"/>
      <c r="AA521" s="367">
        <v>3</v>
      </c>
      <c r="AB521" s="347" t="str">
        <f t="array" ref="AB521">IF(COUNT(IF($P$5:$P$104=$AA521,IF($A$5:$A$104=AB$517,$R$5:$R$104,""),""))=0,"-",AVERAGE(IF($P$5:$P$104=$AA521,IF($A$5:$A$104=AB$517,$R$5:$R$104,""))))</f>
        <v>-</v>
      </c>
      <c r="AC521" s="347" t="str">
        <f t="array" ref="AC521">IF(COUNT(IF($P$5:$P$104=$AA521,IF($A$5:$A$104=AC$517,$R$5:$R$104,""),""))=0,"-",AVERAGE(IF($P$5:$P$104=$AA521,IF($A$5:$A$104=AC$517,$R$5:$R$104,""))))</f>
        <v>-</v>
      </c>
      <c r="AD521" s="347" t="str">
        <f t="array" ref="AD521">IF(COUNT(IF($P$5:$P$104=$AA521,IF($A$5:$A$104=AD$517,$R$5:$R$104,""),""))=0,"-",AVERAGE(IF($P$5:$P$104=$AA521,IF($A$5:$A$104=AD$517,$R$5:$R$104,""))))</f>
        <v>-</v>
      </c>
      <c r="AE521" s="347" t="str">
        <f t="array" ref="AE521">IF(COUNT(IF($P$5:$P$104=$AA521,IF($A$5:$A$104=AE$517,$R$5:$R$104,""),""))=0,"-",AVERAGE(IF($P$5:$P$104=$AA521,IF($A$5:$A$104=AE$517,$R$5:$R$104,""))))</f>
        <v>-</v>
      </c>
      <c r="AF521" s="347" t="str">
        <f t="array" ref="AF521">IF(COUNT(IF($P$5:$P$104=$AA521,IF($A$5:$A$104=AF$517,$R$5:$R$104,""),""))=0,"-",AVERAGE(IF($P$5:$P$104=$AA521,IF($A$5:$A$104=AF$517,$R$5:$R$104,""))))</f>
        <v>-</v>
      </c>
      <c r="AG521" s="347">
        <f t="array" ref="AG521">IF(COUNT(IF($P$5:$P$104=$AA521,IF($A$5:$A$104=AG$517,$R$5:$R$104,""),""))=0,"-",AVERAGE(IF($P$5:$P$104=$AA521,IF($A$5:$A$104=AG$517,$R$5:$R$104,""))))</f>
        <v>4.7477953834489807E-2</v>
      </c>
      <c r="AH521" s="347" t="str">
        <f t="array" ref="AH521">IF(COUNT(IF($P$5:$P$104=$AA521,IF($A$5:$A$104=AH$517,$R$5:$R$104,""),""))=0,"-",AVERAGE(IF($P$5:$P$104=$AA521,IF($A$5:$A$104=AH$517,$R$5:$R$104,""))))</f>
        <v>-</v>
      </c>
      <c r="AI521" s="347" t="str">
        <f t="array" ref="AI521">IF(COUNT(IF($P$5:$P$104=$AA521,IF($A$5:$A$104=AI$517,$R$5:$R$104,""),""))=0,"-",AVERAGE(IF($P$5:$P$104=$AA521,IF($A$5:$A$104=AI$517,$R$5:$R$104,""))))</f>
        <v>-</v>
      </c>
      <c r="AJ521" s="347" t="str">
        <f t="array" ref="AJ521">IF(COUNT(IF($P$5:$P$104=$AA521,IF($A$5:$A$104=AJ$517,$R$5:$R$104,""),""))=0,"-",AVERAGE(IF($P$5:$P$104=$AA521,IF($A$5:$A$104=AJ$517,$R$5:$R$104,""))))</f>
        <v>-</v>
      </c>
      <c r="AK521" s="347" t="str">
        <f t="array" ref="AK521">IF(COUNT(IF($P$5:$P$104=$AA521,IF($A$5:$A$104=AK$517,$R$5:$R$104,""),""))=0,"-",AVERAGE(IF($P$5:$P$104=$AA521,IF($A$5:$A$104=AK$517,$R$5:$R$104,""))))</f>
        <v>-</v>
      </c>
      <c r="AL521" s="347" t="str">
        <f t="array" ref="AL521">IF(COUNT(IF($P$5:$P$104=$AA521,IF($A$5:$A$104=AL$517,$R$5:$R$104,""),""))=0,"-",AVERAGE(IF($P$5:$P$104=$AA521,IF($A$5:$A$104=AL$517,$R$5:$R$104,""))))</f>
        <v>-</v>
      </c>
      <c r="AM521" s="347" t="str">
        <f t="array" ref="AM521">IF(COUNT(IF($P$5:$P$104=$AA521,IF($A$5:$A$104=AM$517,$R$5:$R$104,""),""))=0,"-",AVERAGE(IF($P$5:$P$104=$AA521,IF($A$5:$A$104=AM$517,$R$5:$R$104,""))))</f>
        <v>-</v>
      </c>
      <c r="AN521" s="349">
        <f t="array" ref="AN521">IF(AN499&gt;1,AVERAGE(IF($P$5:$P$104=$AA521,$R$5:$R$104,"")),"-")</f>
        <v>4.7477953834489807E-2</v>
      </c>
      <c r="AO521" s="18"/>
      <c r="AP521" s="7"/>
      <c r="AQ521" s="18"/>
      <c r="AR521" s="18"/>
      <c r="AS521" s="18"/>
      <c r="AT521" s="18"/>
      <c r="AU521" s="18"/>
      <c r="AV521" s="18"/>
      <c r="AW521" s="18"/>
      <c r="AX521" s="18"/>
      <c r="AY521" s="18"/>
      <c r="AZ521" s="18"/>
      <c r="BA521" s="18"/>
      <c r="BO521" s="11"/>
      <c r="BP521" s="11"/>
      <c r="BQ521" s="11"/>
      <c r="BR521" s="75"/>
      <c r="BS521" s="75"/>
    </row>
    <row r="522" spans="1:71">
      <c r="A522" s="18"/>
      <c r="B522" s="18"/>
      <c r="C522" s="18"/>
      <c r="E522" s="88"/>
      <c r="F522" s="88"/>
      <c r="G522" s="18"/>
      <c r="H522" s="89"/>
      <c r="I522" s="89"/>
      <c r="J522" s="89"/>
      <c r="K522" s="18"/>
      <c r="L522" s="18"/>
      <c r="M522" s="18"/>
      <c r="N522" s="18"/>
      <c r="O522" s="18"/>
      <c r="P522" s="138"/>
      <c r="Q522" s="138"/>
      <c r="R522" s="138"/>
      <c r="S522" s="138"/>
      <c r="T522" s="138"/>
      <c r="U522" s="138"/>
      <c r="V522" s="138"/>
      <c r="W522" s="138"/>
      <c r="X522" s="18"/>
      <c r="Y522" s="18"/>
      <c r="Z522" s="18"/>
      <c r="AA522" s="367">
        <v>4</v>
      </c>
      <c r="AB522" s="347">
        <f t="array" ref="AB522">IF(COUNT(IF($P$5:$P$104=$AA522,IF($A$5:$A$104=AB$517,$R$5:$R$104,""),""))=0,"-",AVERAGE(IF($P$5:$P$104=$AA522,IF($A$5:$A$104=AB$517,$R$5:$R$104,""))))</f>
        <v>4.5619792334615966E-2</v>
      </c>
      <c r="AC522" s="347" t="str">
        <f t="array" ref="AC522">IF(COUNT(IF($P$5:$P$104=$AA522,IF($A$5:$A$104=AC$517,$R$5:$R$104,""),""))=0,"-",AVERAGE(IF($P$5:$P$104=$AA522,IF($A$5:$A$104=AC$517,$R$5:$R$104,""))))</f>
        <v>-</v>
      </c>
      <c r="AD522" s="347" t="str">
        <f t="array" ref="AD522">IF(COUNT(IF($P$5:$P$104=$AA522,IF($A$5:$A$104=AD$517,$R$5:$R$104,""),""))=0,"-",AVERAGE(IF($P$5:$P$104=$AA522,IF($A$5:$A$104=AD$517,$R$5:$R$104,""))))</f>
        <v>-</v>
      </c>
      <c r="AE522" s="347">
        <f t="array" ref="AE522">IF(COUNT(IF($P$5:$P$104=$AA522,IF($A$5:$A$104=AE$517,$R$5:$R$104,""),""))=0,"-",AVERAGE(IF($P$5:$P$104=$AA522,IF($A$5:$A$104=AE$517,$R$5:$R$104,""))))</f>
        <v>0</v>
      </c>
      <c r="AF522" s="347">
        <f t="array" ref="AF522">IF(COUNT(IF($P$5:$P$104=$AA522,IF($A$5:$A$104=AF$517,$R$5:$R$104,""),""))=0,"-",AVERAGE(IF($P$5:$P$104=$AA522,IF($A$5:$A$104=AF$517,$R$5:$R$104,""))))</f>
        <v>0</v>
      </c>
      <c r="AG522" s="347">
        <f t="array" ref="AG522">IF(COUNT(IF($P$5:$P$104=$AA522,IF($A$5:$A$104=AG$517,$R$5:$R$104,""),""))=0,"-",AVERAGE(IF($P$5:$P$104=$AA522,IF($A$5:$A$104=AG$517,$R$5:$R$104,""))))</f>
        <v>9.1239584669231932E-2</v>
      </c>
      <c r="AH522" s="347" t="str">
        <f t="array" ref="AH522">IF(COUNT(IF($P$5:$P$104=$AA522,IF($A$5:$A$104=AH$517,$R$5:$R$104,""),""))=0,"-",AVERAGE(IF($P$5:$P$104=$AA522,IF($A$5:$A$104=AH$517,$R$5:$R$104,""))))</f>
        <v>-</v>
      </c>
      <c r="AI522" s="347" t="str">
        <f t="array" ref="AI522">IF(COUNT(IF($P$5:$P$104=$AA522,IF($A$5:$A$104=AI$517,$R$5:$R$104,""),""))=0,"-",AVERAGE(IF($P$5:$P$104=$AA522,IF($A$5:$A$104=AI$517,$R$5:$R$104,""))))</f>
        <v>-</v>
      </c>
      <c r="AJ522" s="347" t="str">
        <f t="array" ref="AJ522">IF(COUNT(IF($P$5:$P$104=$AA522,IF($A$5:$A$104=AJ$517,$R$5:$R$104,""),""))=0,"-",AVERAGE(IF($P$5:$P$104=$AA522,IF($A$5:$A$104=AJ$517,$R$5:$R$104,""))))</f>
        <v>-</v>
      </c>
      <c r="AK522" s="347" t="str">
        <f t="array" ref="AK522">IF(COUNT(IF($P$5:$P$104=$AA522,IF($A$5:$A$104=AK$517,$R$5:$R$104,""),""))=0,"-",AVERAGE(IF($P$5:$P$104=$AA522,IF($A$5:$A$104=AK$517,$R$5:$R$104,""))))</f>
        <v>-</v>
      </c>
      <c r="AL522" s="347" t="str">
        <f t="array" ref="AL522">IF(COUNT(IF($P$5:$P$104=$AA522,IF($A$5:$A$104=AL$517,$R$5:$R$104,""),""))=0,"-",AVERAGE(IF($P$5:$P$104=$AA522,IF($A$5:$A$104=AL$517,$R$5:$R$104,""))))</f>
        <v>-</v>
      </c>
      <c r="AM522" s="347" t="str">
        <f t="array" ref="AM522">IF(COUNT(IF($P$5:$P$104=$AA522,IF($A$5:$A$104=AM$517,$R$5:$R$104,""),""))=0,"-",AVERAGE(IF($P$5:$P$104=$AA522,IF($A$5:$A$104=AM$517,$R$5:$R$104,""))))</f>
        <v>-</v>
      </c>
      <c r="AN522" s="349">
        <f t="array" ref="AN522">IF(AN500&gt;1,AVERAGE(IF($P$5:$P$104=$AA522,$R$5:$R$104,"")),"-")</f>
        <v>2.2809896167307983E-2</v>
      </c>
      <c r="AO522" s="18"/>
      <c r="AP522" s="7"/>
      <c r="AQ522" s="18"/>
      <c r="AR522" s="18"/>
      <c r="AS522" s="18"/>
      <c r="AT522" s="18"/>
      <c r="AU522" s="18"/>
      <c r="AV522" s="18"/>
      <c r="AW522" s="18"/>
      <c r="AX522" s="18"/>
      <c r="AY522" s="18"/>
      <c r="AZ522" s="18"/>
      <c r="BA522" s="18"/>
      <c r="BO522" s="11"/>
      <c r="BP522" s="11"/>
      <c r="BQ522" s="11"/>
      <c r="BR522" s="75"/>
      <c r="BS522" s="75"/>
    </row>
    <row r="523" spans="1:71">
      <c r="A523" s="18"/>
      <c r="B523" s="18"/>
      <c r="C523" s="18"/>
      <c r="E523" s="88"/>
      <c r="F523" s="88"/>
      <c r="G523" s="18"/>
      <c r="H523" s="89"/>
      <c r="I523" s="89"/>
      <c r="J523" s="89"/>
      <c r="K523" s="18"/>
      <c r="L523" s="18"/>
      <c r="M523" s="18"/>
      <c r="N523" s="18"/>
      <c r="O523" s="18"/>
      <c r="P523" s="138"/>
      <c r="Q523" s="138"/>
      <c r="R523" s="138"/>
      <c r="S523" s="138"/>
      <c r="T523" s="138"/>
      <c r="U523" s="138"/>
      <c r="V523" s="138"/>
      <c r="W523" s="138"/>
      <c r="X523" s="18"/>
      <c r="Y523" s="18"/>
      <c r="Z523" s="18"/>
      <c r="AA523" s="367">
        <v>5</v>
      </c>
      <c r="AB523" s="347">
        <f t="array" ref="AB523">IF(COUNT(IF($P$5:$P$104=$AA523,IF($A$5:$A$104=AB$517,$R$5:$R$104,""),""))=0,"-",AVERAGE(IF($P$5:$P$104=$AA523,IF($A$5:$A$104=AB$517,$R$5:$R$104,""))))</f>
        <v>3.7300841045532655E-2</v>
      </c>
      <c r="AC523" s="347">
        <f t="array" ref="AC523">IF(COUNT(IF($P$5:$P$104=$AA523,IF($A$5:$A$104=AC$517,$R$5:$R$104,""),""))=0,"-",AVERAGE(IF($P$5:$P$104=$AA523,IF($A$5:$A$104=AC$517,$R$5:$R$104,""))))</f>
        <v>0</v>
      </c>
      <c r="AD523" s="347" t="str">
        <f t="array" ref="AD523">IF(COUNT(IF($P$5:$P$104=$AA523,IF($A$5:$A$104=AD$517,$R$5:$R$104,""),""))=0,"-",AVERAGE(IF($P$5:$P$104=$AA523,IF($A$5:$A$104=AD$517,$R$5:$R$104,""))))</f>
        <v>-</v>
      </c>
      <c r="AE523" s="347">
        <f t="array" ref="AE523">IF(COUNT(IF($P$5:$P$104=$AA523,IF($A$5:$A$104=AE$517,$R$5:$R$104,""),""))=0,"-",AVERAGE(IF($P$5:$P$104=$AA523,IF($A$5:$A$104=AE$517,$R$5:$R$104,""))))</f>
        <v>9.7454747344479078E-2</v>
      </c>
      <c r="AF523" s="347">
        <f t="array" ref="AF523">IF(COUNT(IF($P$5:$P$104=$AA523,IF($A$5:$A$104=AF$517,$R$5:$R$104,""),""))=0,"-",AVERAGE(IF($P$5:$P$104=$AA523,IF($A$5:$A$104=AF$517,$R$5:$R$104,""))))</f>
        <v>0</v>
      </c>
      <c r="AG523" s="347" t="str">
        <f t="array" ref="AG523">IF(COUNT(IF($P$5:$P$104=$AA523,IF($A$5:$A$104=AG$517,$R$5:$R$104,""),""))=0,"-",AVERAGE(IF($P$5:$P$104=$AA523,IF($A$5:$A$104=AG$517,$R$5:$R$104,""))))</f>
        <v>-</v>
      </c>
      <c r="AH523" s="347">
        <f t="array" ref="AH523">IF(COUNT(IF($P$5:$P$104=$AA523,IF($A$5:$A$104=AH$517,$R$5:$R$104,""),""))=0,"-",AVERAGE(IF($P$5:$P$104=$AA523,IF($A$5:$A$104=AH$517,$R$5:$R$104,""))))</f>
        <v>7.2523772429389483E-2</v>
      </c>
      <c r="AI523" s="347" t="str">
        <f t="array" ref="AI523">IF(COUNT(IF($P$5:$P$104=$AA523,IF($A$5:$A$104=AI$517,$R$5:$R$104,""),""))=0,"-",AVERAGE(IF($P$5:$P$104=$AA523,IF($A$5:$A$104=AI$517,$R$5:$R$104,""))))</f>
        <v>-</v>
      </c>
      <c r="AJ523" s="347" t="str">
        <f t="array" ref="AJ523">IF(COUNT(IF($P$5:$P$104=$AA523,IF($A$5:$A$104=AJ$517,$R$5:$R$104,""),""))=0,"-",AVERAGE(IF($P$5:$P$104=$AA523,IF($A$5:$A$104=AJ$517,$R$5:$R$104,""))))</f>
        <v>-</v>
      </c>
      <c r="AK523" s="347" t="str">
        <f t="array" ref="AK523">IF(COUNT(IF($P$5:$P$104=$AA523,IF($A$5:$A$104=AK$517,$R$5:$R$104,""),""))=0,"-",AVERAGE(IF($P$5:$P$104=$AA523,IF($A$5:$A$104=AK$517,$R$5:$R$104,""))))</f>
        <v>-</v>
      </c>
      <c r="AL523" s="347" t="str">
        <f t="array" ref="AL523">IF(COUNT(IF($P$5:$P$104=$AA523,IF($A$5:$A$104=AL$517,$R$5:$R$104,""),""))=0,"-",AVERAGE(IF($P$5:$P$104=$AA523,IF($A$5:$A$104=AL$517,$R$5:$R$104,""))))</f>
        <v>-</v>
      </c>
      <c r="AM523" s="347" t="str">
        <f t="array" ref="AM523">IF(COUNT(IF($P$5:$P$104=$AA523,IF($A$5:$A$104=AM$517,$R$5:$R$104,""),""))=0,"-",AVERAGE(IF($P$5:$P$104=$AA523,IF($A$5:$A$104=AM$517,$R$5:$R$104,""))))</f>
        <v>-</v>
      </c>
      <c r="AN523" s="349">
        <f t="array" ref="AN523">IF(AN501&gt;1,AVERAGE(IF($P$5:$P$104=$AA523,$R$5:$R$104,"")),"-")</f>
        <v>3.1320115878940728E-2</v>
      </c>
      <c r="AO523" s="18"/>
      <c r="AP523" s="7"/>
      <c r="AQ523" s="18"/>
      <c r="AR523" s="18"/>
      <c r="AS523" s="18"/>
      <c r="AT523" s="18"/>
      <c r="AU523" s="18"/>
      <c r="AV523" s="18"/>
      <c r="AW523" s="18"/>
      <c r="AX523" s="18"/>
      <c r="AY523" s="18"/>
      <c r="AZ523" s="18"/>
      <c r="BA523" s="18"/>
      <c r="BO523" s="11"/>
      <c r="BP523" s="11"/>
      <c r="BQ523" s="11"/>
      <c r="BR523" s="75"/>
      <c r="BS523" s="75"/>
    </row>
    <row r="524" spans="1:71">
      <c r="A524" s="18"/>
      <c r="B524" s="18"/>
      <c r="C524" s="18"/>
      <c r="E524" s="88"/>
      <c r="F524" s="88"/>
      <c r="G524" s="18"/>
      <c r="H524" s="89"/>
      <c r="I524" s="89"/>
      <c r="J524" s="89"/>
      <c r="K524" s="18"/>
      <c r="L524" s="18"/>
      <c r="M524" s="18"/>
      <c r="N524" s="18"/>
      <c r="O524" s="18"/>
      <c r="P524" s="138"/>
      <c r="Q524" s="138"/>
      <c r="R524" s="138"/>
      <c r="S524" s="138"/>
      <c r="T524" s="138"/>
      <c r="U524" s="138"/>
      <c r="V524" s="138"/>
      <c r="W524" s="138"/>
      <c r="X524" s="18"/>
      <c r="Y524" s="18"/>
      <c r="Z524" s="18"/>
      <c r="AA524" s="367">
        <v>6</v>
      </c>
      <c r="AB524" s="347">
        <f t="array" ref="AB524">IF(COUNT(IF($P$5:$P$104=$AA524,IF($A$5:$A$104=AB$517,$R$5:$R$104,""),""))=0,"-",AVERAGE(IF($P$5:$P$104=$AA524,IF($A$5:$A$104=AB$517,$R$5:$R$104,""))))</f>
        <v>0</v>
      </c>
      <c r="AC524" s="347">
        <f t="array" ref="AC524">IF(COUNT(IF($P$5:$P$104=$AA524,IF($A$5:$A$104=AC$517,$R$5:$R$104,""),""))=0,"-",AVERAGE(IF($P$5:$P$104=$AA524,IF($A$5:$A$104=AC$517,$R$5:$R$104,""))))</f>
        <v>0</v>
      </c>
      <c r="AD524" s="347">
        <f t="array" ref="AD524">IF(COUNT(IF($P$5:$P$104=$AA524,IF($A$5:$A$104=AD$517,$R$5:$R$104,""),""))=0,"-",AVERAGE(IF($P$5:$P$104=$AA524,IF($A$5:$A$104=AD$517,$R$5:$R$104,""))))</f>
        <v>4.025304781619788E-2</v>
      </c>
      <c r="AE524" s="347">
        <f t="array" ref="AE524">IF(COUNT(IF($P$5:$P$104=$AA524,IF($A$5:$A$104=AE$517,$R$5:$R$104,""),""))=0,"-",AVERAGE(IF($P$5:$P$104=$AA524,IF($A$5:$A$104=AE$517,$R$5:$R$104,""))))</f>
        <v>3.3477449447570855E-2</v>
      </c>
      <c r="AF524" s="347">
        <f t="array" ref="AF524">IF(COUNT(IF($P$5:$P$104=$AA524,IF($A$5:$A$104=AF$517,$R$5:$R$104,""),""))=0,"-",AVERAGE(IF($P$5:$P$104=$AA524,IF($A$5:$A$104=AF$517,$R$5:$R$104,""))))</f>
        <v>3.0089650263257339E-2</v>
      </c>
      <c r="AG524" s="347">
        <f t="array" ref="AG524">IF(COUNT(IF($P$5:$P$104=$AA524,IF($A$5:$A$104=AG$517,$R$5:$R$104,""),""))=0,"-",AVERAGE(IF($P$5:$P$104=$AA524,IF($A$5:$A$104=AG$517,$R$5:$R$104,""))))</f>
        <v>4.8936694394438464E-2</v>
      </c>
      <c r="AH524" s="347">
        <f t="array" ref="AH524">IF(COUNT(IF($P$5:$P$104=$AA524,IF($A$5:$A$104=AH$517,$R$5:$R$104,""),""))=0,"-",AVERAGE(IF($P$5:$P$104=$AA524,IF($A$5:$A$104=AH$517,$R$5:$R$104,""))))</f>
        <v>0</v>
      </c>
      <c r="AI524" s="347" t="str">
        <f t="array" ref="AI524">IF(COUNT(IF($P$5:$P$104=$AA524,IF($A$5:$A$104=AI$517,$R$5:$R$104,""),""))=0,"-",AVERAGE(IF($P$5:$P$104=$AA524,IF($A$5:$A$104=AI$517,$R$5:$R$104,""))))</f>
        <v>-</v>
      </c>
      <c r="AJ524" s="347" t="str">
        <f t="array" ref="AJ524">IF(COUNT(IF($P$5:$P$104=$AA524,IF($A$5:$A$104=AJ$517,$R$5:$R$104,""),""))=0,"-",AVERAGE(IF($P$5:$P$104=$AA524,IF($A$5:$A$104=AJ$517,$R$5:$R$104,""))))</f>
        <v>-</v>
      </c>
      <c r="AK524" s="347" t="str">
        <f t="array" ref="AK524">IF(COUNT(IF($P$5:$P$104=$AA524,IF($A$5:$A$104=AK$517,$R$5:$R$104,""),""))=0,"-",AVERAGE(IF($P$5:$P$104=$AA524,IF($A$5:$A$104=AK$517,$R$5:$R$104,""))))</f>
        <v>-</v>
      </c>
      <c r="AL524" s="347" t="str">
        <f t="array" ref="AL524">IF(COUNT(IF($P$5:$P$104=$AA524,IF($A$5:$A$104=AL$517,$R$5:$R$104,""),""))=0,"-",AVERAGE(IF($P$5:$P$104=$AA524,IF($A$5:$A$104=AL$517,$R$5:$R$104,""))))</f>
        <v>-</v>
      </c>
      <c r="AM524" s="347" t="str">
        <f t="array" ref="AM524">IF(COUNT(IF($P$5:$P$104=$AA524,IF($A$5:$A$104=AM$517,$R$5:$R$104,""),""))=0,"-",AVERAGE(IF($P$5:$P$104=$AA524,IF($A$5:$A$104=AM$517,$R$5:$R$104,""))))</f>
        <v>-</v>
      </c>
      <c r="AN524" s="349">
        <f t="array" ref="AN524">IF(AN502&gt;1,AVERAGE(IF($P$5:$P$104=$AA524,$R$5:$R$104,"")),"-")</f>
        <v>2.2855811523090231E-2</v>
      </c>
      <c r="AO524" s="18"/>
      <c r="AP524" s="7"/>
      <c r="AQ524" s="18"/>
      <c r="AR524" s="18"/>
      <c r="AS524" s="18"/>
      <c r="AT524" s="18"/>
      <c r="AU524" s="18"/>
      <c r="AV524" s="18"/>
      <c r="AW524" s="18"/>
      <c r="AX524" s="18"/>
      <c r="AY524" s="18"/>
      <c r="AZ524" s="18"/>
      <c r="BA524" s="18"/>
      <c r="BO524" s="11"/>
      <c r="BP524" s="11"/>
      <c r="BQ524" s="11"/>
      <c r="BR524" s="75"/>
      <c r="BS524" s="75"/>
    </row>
    <row r="525" spans="1:71">
      <c r="A525" s="18"/>
      <c r="B525" s="18"/>
      <c r="C525" s="18"/>
      <c r="E525" s="88"/>
      <c r="F525" s="88"/>
      <c r="G525" s="18"/>
      <c r="H525" s="89"/>
      <c r="I525" s="89"/>
      <c r="J525" s="89"/>
      <c r="K525" s="18"/>
      <c r="L525" s="18"/>
      <c r="M525" s="18"/>
      <c r="N525" s="18"/>
      <c r="O525" s="18"/>
      <c r="P525" s="138"/>
      <c r="Q525" s="138"/>
      <c r="R525" s="138"/>
      <c r="S525" s="138"/>
      <c r="T525" s="138"/>
      <c r="U525" s="138"/>
      <c r="V525" s="138"/>
      <c r="W525" s="138"/>
      <c r="X525" s="18"/>
      <c r="Y525" s="18"/>
      <c r="Z525" s="18"/>
      <c r="AA525" s="367">
        <v>7</v>
      </c>
      <c r="AB525" s="347">
        <f t="array" ref="AB525">IF(COUNT(IF($P$5:$P$104=$AA525,IF($A$5:$A$104=AB$517,$R$5:$R$104,""),""))=0,"-",AVERAGE(IF($P$5:$P$104=$AA525,IF($A$5:$A$104=AB$517,$R$5:$R$104,""))))</f>
        <v>0</v>
      </c>
      <c r="AC525" s="347">
        <f t="array" ref="AC525">IF(COUNT(IF($P$5:$P$104=$AA525,IF($A$5:$A$104=AC$517,$R$5:$R$104,""),""))=0,"-",AVERAGE(IF($P$5:$P$104=$AA525,IF($A$5:$A$104=AC$517,$R$5:$R$104,""))))</f>
        <v>0</v>
      </c>
      <c r="AD525" s="347">
        <f t="array" ref="AD525">IF(COUNT(IF($P$5:$P$104=$AA525,IF($A$5:$A$104=AD$517,$R$5:$R$104,""),""))=0,"-",AVERAGE(IF($P$5:$P$104=$AA525,IF($A$5:$A$104=AD$517,$R$5:$R$104,""))))</f>
        <v>4.9621528504319119E-2</v>
      </c>
      <c r="AE525" s="347">
        <f t="array" ref="AE525">IF(COUNT(IF($P$5:$P$104=$AA525,IF($A$5:$A$104=AE$517,$R$5:$R$104,""),""))=0,"-",AVERAGE(IF($P$5:$P$104=$AA525,IF($A$5:$A$104=AE$517,$R$5:$R$104,""))))</f>
        <v>0</v>
      </c>
      <c r="AF525" s="347">
        <f t="array" ref="AF525">IF(COUNT(IF($P$5:$P$104=$AA525,IF($A$5:$A$104=AF$517,$R$5:$R$104,""),""))=0,"-",AVERAGE(IF($P$5:$P$104=$AA525,IF($A$5:$A$104=AF$517,$R$5:$R$104,""))))</f>
        <v>5.1425947722657996E-2</v>
      </c>
      <c r="AG525" s="347">
        <f t="array" ref="AG525">IF(COUNT(IF($P$5:$P$104=$AA525,IF($A$5:$A$104=AG$517,$R$5:$R$104,""),""))=0,"-",AVERAGE(IF($P$5:$P$104=$AA525,IF($A$5:$A$104=AG$517,$R$5:$R$104,""))))</f>
        <v>0</v>
      </c>
      <c r="AH525" s="347">
        <f t="array" ref="AH525">IF(COUNT(IF($P$5:$P$104=$AA525,IF($A$5:$A$104=AH$517,$R$5:$R$104,""),""))=0,"-",AVERAGE(IF($P$5:$P$104=$AA525,IF($A$5:$A$104=AH$517,$R$5:$R$104,""))))</f>
        <v>1.7544039644297137E-2</v>
      </c>
      <c r="AI525" s="347" t="str">
        <f t="array" ref="AI525">IF(COUNT(IF($P$5:$P$104=$AA525,IF($A$5:$A$104=AI$517,$R$5:$R$104,""),""))=0,"-",AVERAGE(IF($P$5:$P$104=$AA525,IF($A$5:$A$104=AI$517,$R$5:$R$104,""))))</f>
        <v>-</v>
      </c>
      <c r="AJ525" s="347" t="str">
        <f t="array" ref="AJ525">IF(COUNT(IF($P$5:$P$104=$AA525,IF($A$5:$A$104=AJ$517,$R$5:$R$104,""),""))=0,"-",AVERAGE(IF($P$5:$P$104=$AA525,IF($A$5:$A$104=AJ$517,$R$5:$R$104,""))))</f>
        <v>-</v>
      </c>
      <c r="AK525" s="347" t="str">
        <f t="array" ref="AK525">IF(COUNT(IF($P$5:$P$104=$AA525,IF($A$5:$A$104=AK$517,$R$5:$R$104,""),""))=0,"-",AVERAGE(IF($P$5:$P$104=$AA525,IF($A$5:$A$104=AK$517,$R$5:$R$104,""))))</f>
        <v>-</v>
      </c>
      <c r="AL525" s="347" t="str">
        <f t="array" ref="AL525">IF(COUNT(IF($P$5:$P$104=$AA525,IF($A$5:$A$104=AL$517,$R$5:$R$104,""),""))=0,"-",AVERAGE(IF($P$5:$P$104=$AA525,IF($A$5:$A$104=AL$517,$R$5:$R$104,""))))</f>
        <v>-</v>
      </c>
      <c r="AM525" s="347" t="str">
        <f t="array" ref="AM525">IF(COUNT(IF($P$5:$P$104=$AA525,IF($A$5:$A$104=AM$517,$R$5:$R$104,""),""))=0,"-",AVERAGE(IF($P$5:$P$104=$AA525,IF($A$5:$A$104=AM$517,$R$5:$R$104,""))))</f>
        <v>-</v>
      </c>
      <c r="AN525" s="349">
        <f t="array" ref="AN525">IF(AN503&gt;1,AVERAGE(IF($P$5:$P$104=$AA525,$R$5:$R$104,"")),"-")</f>
        <v>1.2230259628868976E-2</v>
      </c>
      <c r="AO525" s="18"/>
      <c r="AP525" s="7"/>
      <c r="AQ525" s="18"/>
      <c r="AR525" s="18"/>
      <c r="AS525" s="18"/>
      <c r="AT525" s="18"/>
      <c r="AU525" s="18"/>
      <c r="AV525" s="18"/>
      <c r="AW525" s="18"/>
      <c r="AX525" s="18"/>
      <c r="AY525" s="18"/>
      <c r="AZ525" s="18"/>
      <c r="BA525" s="18"/>
      <c r="BO525" s="11"/>
      <c r="BP525" s="11"/>
      <c r="BQ525" s="11"/>
      <c r="BR525" s="75"/>
      <c r="BS525" s="75"/>
    </row>
    <row r="526" spans="1:71">
      <c r="A526" s="18"/>
      <c r="B526" s="18"/>
      <c r="C526" s="18"/>
      <c r="E526" s="88"/>
      <c r="F526" s="88"/>
      <c r="G526" s="18"/>
      <c r="H526" s="89"/>
      <c r="I526" s="89"/>
      <c r="J526" s="89"/>
      <c r="K526" s="18"/>
      <c r="L526" s="18"/>
      <c r="M526" s="18"/>
      <c r="N526" s="18"/>
      <c r="O526" s="18"/>
      <c r="P526" s="138"/>
      <c r="Q526" s="138"/>
      <c r="R526" s="138"/>
      <c r="S526" s="138"/>
      <c r="T526" s="138"/>
      <c r="U526" s="138"/>
      <c r="V526" s="138"/>
      <c r="W526" s="138"/>
      <c r="X526" s="18"/>
      <c r="Y526" s="18"/>
      <c r="Z526" s="18"/>
      <c r="AA526" s="367">
        <v>8</v>
      </c>
      <c r="AB526" s="347">
        <f t="array" ref="AB526">IF(COUNT(IF($P$5:$P$104=$AA526,IF($A$5:$A$104=AB$517,$R$5:$R$104,""),""))=0,"-",AVERAGE(IF($P$5:$P$104=$AA526,IF($A$5:$A$104=AB$517,$R$5:$R$104,""))))</f>
        <v>5.9730329017583954E-2</v>
      </c>
      <c r="AC526" s="347">
        <f t="array" ref="AC526">IF(COUNT(IF($P$5:$P$104=$AA526,IF($A$5:$A$104=AC$517,$R$5:$R$104,""),""))=0,"-",AVERAGE(IF($P$5:$P$104=$AA526,IF($A$5:$A$104=AC$517,$R$5:$R$104,""))))</f>
        <v>6.1796915762001858E-2</v>
      </c>
      <c r="AD526" s="347">
        <f t="array" ref="AD526">IF(COUNT(IF($P$5:$P$104=$AA526,IF($A$5:$A$104=AD$517,$R$5:$R$104,""),""))=0,"-",AVERAGE(IF($P$5:$P$104=$AA526,IF($A$5:$A$104=AD$517,$R$5:$R$104,""))))</f>
        <v>4.1560637953014297E-2</v>
      </c>
      <c r="AE526" s="347">
        <f t="array" ref="AE526">IF(COUNT(IF($P$5:$P$104=$AA526,IF($A$5:$A$104=AE$517,$R$5:$R$104,""),""))=0,"-",AVERAGE(IF($P$5:$P$104=$AA526,IF($A$5:$A$104=AE$517,$R$5:$R$104,""))))</f>
        <v>5.9730329017583954E-2</v>
      </c>
      <c r="AF526" s="347" t="str">
        <f t="array" ref="AF526">IF(COUNT(IF($P$5:$P$104=$AA526,IF($A$5:$A$104=AF$517,$R$5:$R$104,""),""))=0,"-",AVERAGE(IF($P$5:$P$104=$AA526,IF($A$5:$A$104=AF$517,$R$5:$R$104,""))))</f>
        <v>-</v>
      </c>
      <c r="AG526" s="347">
        <f t="array" ref="AG526">IF(COUNT(IF($P$5:$P$104=$AA526,IF($A$5:$A$104=AG$517,$R$5:$R$104,""),""))=0,"-",AVERAGE(IF($P$5:$P$104=$AA526,IF($A$5:$A$104=AG$517,$R$5:$R$104,""))))</f>
        <v>0</v>
      </c>
      <c r="AH526" s="347">
        <f t="array" ref="AH526">IF(COUNT(IF($P$5:$P$104=$AA526,IF($A$5:$A$104=AH$517,$R$5:$R$104,""),""))=0,"-",AVERAGE(IF($P$5:$P$104=$AA526,IF($A$5:$A$104=AH$517,$R$5:$R$104,""))))</f>
        <v>5.0927979809208435E-2</v>
      </c>
      <c r="AI526" s="347" t="str">
        <f t="array" ref="AI526">IF(COUNT(IF($P$5:$P$104=$AA526,IF($A$5:$A$104=AI$517,$R$5:$R$104,""),""))=0,"-",AVERAGE(IF($P$5:$P$104=$AA526,IF($A$5:$A$104=AI$517,$R$5:$R$104,""))))</f>
        <v>-</v>
      </c>
      <c r="AJ526" s="347" t="str">
        <f t="array" ref="AJ526">IF(COUNT(IF($P$5:$P$104=$AA526,IF($A$5:$A$104=AJ$517,$R$5:$R$104,""),""))=0,"-",AVERAGE(IF($P$5:$P$104=$AA526,IF($A$5:$A$104=AJ$517,$R$5:$R$104,""))))</f>
        <v>-</v>
      </c>
      <c r="AK526" s="347" t="str">
        <f t="array" ref="AK526">IF(COUNT(IF($P$5:$P$104=$AA526,IF($A$5:$A$104=AK$517,$R$5:$R$104,""),""))=0,"-",AVERAGE(IF($P$5:$P$104=$AA526,IF($A$5:$A$104=AK$517,$R$5:$R$104,""))))</f>
        <v>-</v>
      </c>
      <c r="AL526" s="347" t="str">
        <f t="array" ref="AL526">IF(COUNT(IF($P$5:$P$104=$AA526,IF($A$5:$A$104=AL$517,$R$5:$R$104,""),""))=0,"-",AVERAGE(IF($P$5:$P$104=$AA526,IF($A$5:$A$104=AL$517,$R$5:$R$104,""))))</f>
        <v>-</v>
      </c>
      <c r="AM526" s="347" t="str">
        <f t="array" ref="AM526">IF(COUNT(IF($P$5:$P$104=$AA526,IF($A$5:$A$104=AM$517,$R$5:$R$104,""),""))=0,"-",AVERAGE(IF($P$5:$P$104=$AA526,IF($A$5:$A$104=AM$517,$R$5:$R$104,""))))</f>
        <v>-</v>
      </c>
      <c r="AN526" s="349">
        <f t="array" ref="AN526">IF(AN504&gt;1,AVERAGE(IF($P$5:$P$104=$AA526,$R$5:$R$104,"")),"-")</f>
        <v>4.4886952151564352E-2</v>
      </c>
      <c r="AO526" s="18"/>
      <c r="AP526" s="7"/>
      <c r="AQ526" s="18"/>
      <c r="AR526" s="18"/>
      <c r="AS526" s="18"/>
      <c r="AT526" s="18"/>
      <c r="AU526" s="18"/>
      <c r="AV526" s="18"/>
      <c r="AW526" s="18"/>
      <c r="AX526" s="18"/>
      <c r="AY526" s="18"/>
      <c r="AZ526" s="18"/>
      <c r="BA526" s="18"/>
      <c r="BO526" s="11"/>
      <c r="BP526" s="11"/>
      <c r="BQ526" s="11"/>
      <c r="BR526" s="75"/>
      <c r="BS526" s="75"/>
    </row>
    <row r="527" spans="1:71">
      <c r="A527" s="18"/>
      <c r="B527" s="18"/>
      <c r="C527" s="18"/>
      <c r="E527" s="88"/>
      <c r="F527" s="88"/>
      <c r="G527" s="18"/>
      <c r="H527" s="89"/>
      <c r="I527" s="89"/>
      <c r="J527" s="89"/>
      <c r="K527" s="18"/>
      <c r="L527" s="18"/>
      <c r="M527" s="18"/>
      <c r="N527" s="18"/>
      <c r="O527" s="18"/>
      <c r="P527" s="138"/>
      <c r="Q527" s="138"/>
      <c r="R527" s="138"/>
      <c r="S527" s="138"/>
      <c r="T527" s="138"/>
      <c r="U527" s="138"/>
      <c r="V527" s="138"/>
      <c r="W527" s="138"/>
      <c r="X527" s="18"/>
      <c r="Y527" s="18"/>
      <c r="Z527" s="18"/>
      <c r="AA527" s="367">
        <v>9</v>
      </c>
      <c r="AB527" s="347">
        <f t="array" ref="AB527">IF(COUNT(IF($P$5:$P$104=$AA527,IF($A$5:$A$104=AB$517,$R$5:$R$104,""),""))=0,"-",AVERAGE(IF($P$5:$P$104=$AA527,IF($A$5:$A$104=AB$517,$R$5:$R$104,""))))</f>
        <v>2.6558001171325726E-2</v>
      </c>
      <c r="AC527" s="347">
        <f t="array" ref="AC527">IF(COUNT(IF($P$5:$P$104=$AA527,IF($A$5:$A$104=AC$517,$R$5:$R$104,""),""))=0,"-",AVERAGE(IF($P$5:$P$104=$AA527,IF($A$5:$A$104=AC$517,$R$5:$R$104,""))))</f>
        <v>0.10821119793948789</v>
      </c>
      <c r="AD527" s="347">
        <f t="array" ref="AD527">IF(COUNT(IF($P$5:$P$104=$AA527,IF($A$5:$A$104=AD$517,$R$5:$R$104,""),""))=0,"-",AVERAGE(IF($P$5:$P$104=$AA527,IF($A$5:$A$104=AD$517,$R$5:$R$104,""))))</f>
        <v>7.1296624279212628E-2</v>
      </c>
      <c r="AE527" s="347" t="str">
        <f t="array" ref="AE527">IF(COUNT(IF($P$5:$P$104=$AA527,IF($A$5:$A$104=AE$517,$R$5:$R$104,""),""))=0,"-",AVERAGE(IF($P$5:$P$104=$AA527,IF($A$5:$A$104=AE$517,$R$5:$R$104,""))))</f>
        <v>-</v>
      </c>
      <c r="AF527" s="347" t="str">
        <f t="array" ref="AF527">IF(COUNT(IF($P$5:$P$104=$AA527,IF($A$5:$A$104=AF$517,$R$5:$R$104,""),""))=0,"-",AVERAGE(IF($P$5:$P$104=$AA527,IF($A$5:$A$104=AF$517,$R$5:$R$104,""))))</f>
        <v>-</v>
      </c>
      <c r="AG527" s="347" t="str">
        <f t="array" ref="AG527">IF(COUNT(IF($P$5:$P$104=$AA527,IF($A$5:$A$104=AG$517,$R$5:$R$104,""),""))=0,"-",AVERAGE(IF($P$5:$P$104=$AA527,IF($A$5:$A$104=AG$517,$R$5:$R$104,""))))</f>
        <v>-</v>
      </c>
      <c r="AH527" s="347">
        <f t="array" ref="AH527">IF(COUNT(IF($P$5:$P$104=$AA527,IF($A$5:$A$104=AH$517,$R$5:$R$104,""),""))=0,"-",AVERAGE(IF($P$5:$P$104=$AA527,IF($A$5:$A$104=AH$517,$R$5:$R$104,""))))</f>
        <v>9.8549892917733362E-2</v>
      </c>
      <c r="AI527" s="347" t="str">
        <f t="array" ref="AI527">IF(COUNT(IF($P$5:$P$104=$AA527,IF($A$5:$A$104=AI$517,$R$5:$R$104,""),""))=0,"-",AVERAGE(IF($P$5:$P$104=$AA527,IF($A$5:$A$104=AI$517,$R$5:$R$104,""))))</f>
        <v>-</v>
      </c>
      <c r="AJ527" s="347" t="str">
        <f t="array" ref="AJ527">IF(COUNT(IF($P$5:$P$104=$AA527,IF($A$5:$A$104=AJ$517,$R$5:$R$104,""),""))=0,"-",AVERAGE(IF($P$5:$P$104=$AA527,IF($A$5:$A$104=AJ$517,$R$5:$R$104,""))))</f>
        <v>-</v>
      </c>
      <c r="AK527" s="347" t="str">
        <f t="array" ref="AK527">IF(COUNT(IF($P$5:$P$104=$AA527,IF($A$5:$A$104=AK$517,$R$5:$R$104,""),""))=0,"-",AVERAGE(IF($P$5:$P$104=$AA527,IF($A$5:$A$104=AK$517,$R$5:$R$104,""))))</f>
        <v>-</v>
      </c>
      <c r="AL527" s="347" t="str">
        <f t="array" ref="AL527">IF(COUNT(IF($P$5:$P$104=$AA527,IF($A$5:$A$104=AL$517,$R$5:$R$104,""),""))=0,"-",AVERAGE(IF($P$5:$P$104=$AA527,IF($A$5:$A$104=AL$517,$R$5:$R$104,""))))</f>
        <v>-</v>
      </c>
      <c r="AM527" s="347" t="str">
        <f t="array" ref="AM527">IF(COUNT(IF($P$5:$P$104=$AA527,IF($A$5:$A$104=AM$517,$R$5:$R$104,""),""))=0,"-",AVERAGE(IF($P$5:$P$104=$AA527,IF($A$5:$A$104=AM$517,$R$5:$R$104,""))))</f>
        <v>-</v>
      </c>
      <c r="AN527" s="349">
        <f t="array" ref="AN527">IF(AN505&gt;1,AVERAGE(IF($P$5:$P$104=$AA527,$R$5:$R$104,"")),"-")</f>
        <v>7.0762062031388184E-2</v>
      </c>
      <c r="AO527" s="18"/>
      <c r="AP527" s="7"/>
      <c r="AQ527" s="18"/>
      <c r="AR527" s="18"/>
      <c r="AS527" s="18"/>
      <c r="AT527" s="18"/>
      <c r="AU527" s="18"/>
      <c r="AV527" s="18"/>
      <c r="AW527" s="18"/>
      <c r="AX527" s="18"/>
      <c r="AY527" s="18"/>
      <c r="AZ527" s="18"/>
      <c r="BA527" s="18"/>
      <c r="BO527" s="11"/>
      <c r="BP527" s="11"/>
      <c r="BQ527" s="11"/>
      <c r="BR527" s="75"/>
      <c r="BS527" s="75"/>
    </row>
    <row r="528" spans="1:71">
      <c r="A528" s="18"/>
      <c r="B528" s="18"/>
      <c r="C528" s="18"/>
      <c r="E528" s="88"/>
      <c r="F528" s="88"/>
      <c r="G528" s="18"/>
      <c r="H528" s="89"/>
      <c r="I528" s="89"/>
      <c r="J528" s="89"/>
      <c r="K528" s="18"/>
      <c r="L528" s="18"/>
      <c r="M528" s="18"/>
      <c r="N528" s="18"/>
      <c r="O528" s="18"/>
      <c r="P528" s="138"/>
      <c r="Q528" s="138"/>
      <c r="R528" s="138"/>
      <c r="S528" s="138"/>
      <c r="T528" s="138"/>
      <c r="U528" s="138"/>
      <c r="V528" s="138"/>
      <c r="W528" s="138"/>
      <c r="X528" s="18"/>
      <c r="Y528" s="18"/>
      <c r="Z528" s="18"/>
      <c r="AA528" s="367">
        <v>10</v>
      </c>
      <c r="AB528" s="347">
        <f t="array" ref="AB528">IF(COUNT(IF($P$5:$P$104=$AA528,IF($A$5:$A$104=AB$517,$R$5:$R$104,""),""))=0,"-",AVERAGE(IF($P$5:$P$104=$AA528,IF($A$5:$A$104=AB$517,$R$5:$R$104,""))))</f>
        <v>2.6885671143208601E-2</v>
      </c>
      <c r="AC528" s="347" t="str">
        <f t="array" ref="AC528">IF(COUNT(IF($P$5:$P$104=$AA528,IF($A$5:$A$104=AC$517,$R$5:$R$104,""),""))=0,"-",AVERAGE(IF($P$5:$P$104=$AA528,IF($A$5:$A$104=AC$517,$R$5:$R$104,""))))</f>
        <v>-</v>
      </c>
      <c r="AD528" s="347" t="str">
        <f t="array" ref="AD528">IF(COUNT(IF($P$5:$P$104=$AA528,IF($A$5:$A$104=AD$517,$R$5:$R$104,""),""))=0,"-",AVERAGE(IF($P$5:$P$104=$AA528,IF($A$5:$A$104=AD$517,$R$5:$R$104,""))))</f>
        <v>-</v>
      </c>
      <c r="AE528" s="347" t="str">
        <f t="array" ref="AE528">IF(COUNT(IF($P$5:$P$104=$AA528,IF($A$5:$A$104=AE$517,$R$5:$R$104,""),""))=0,"-",AVERAGE(IF($P$5:$P$104=$AA528,IF($A$5:$A$104=AE$517,$R$5:$R$104,""))))</f>
        <v>-</v>
      </c>
      <c r="AF528" s="347" t="str">
        <f t="array" ref="AF528">IF(COUNT(IF($P$5:$P$104=$AA528,IF($A$5:$A$104=AF$517,$R$5:$R$104,""),""))=0,"-",AVERAGE(IF($P$5:$P$104=$AA528,IF($A$5:$A$104=AF$517,$R$5:$R$104,""))))</f>
        <v>-</v>
      </c>
      <c r="AG528" s="347" t="str">
        <f t="array" ref="AG528">IF(COUNT(IF($P$5:$P$104=$AA528,IF($A$5:$A$104=AG$517,$R$5:$R$104,""),""))=0,"-",AVERAGE(IF($P$5:$P$104=$AA528,IF($A$5:$A$104=AG$517,$R$5:$R$104,""))))</f>
        <v>-</v>
      </c>
      <c r="AH528" s="347">
        <f t="array" ref="AH528">IF(COUNT(IF($P$5:$P$104=$AA528,IF($A$5:$A$104=AH$517,$R$5:$R$104,""),""))=0,"-",AVERAGE(IF($P$5:$P$104=$AA528,IF($A$5:$A$104=AH$517,$R$5:$R$104,""))))</f>
        <v>8.3942978950087704E-2</v>
      </c>
      <c r="AI528" s="347" t="str">
        <f t="array" ref="AI528">IF(COUNT(IF($P$5:$P$104=$AA528,IF($A$5:$A$104=AI$517,$R$5:$R$104,""),""))=0,"-",AVERAGE(IF($P$5:$P$104=$AA528,IF($A$5:$A$104=AI$517,$R$5:$R$104,""))))</f>
        <v>-</v>
      </c>
      <c r="AJ528" s="347" t="str">
        <f t="array" ref="AJ528">IF(COUNT(IF($P$5:$P$104=$AA528,IF($A$5:$A$104=AJ$517,$R$5:$R$104,""),""))=0,"-",AVERAGE(IF($P$5:$P$104=$AA528,IF($A$5:$A$104=AJ$517,$R$5:$R$104,""))))</f>
        <v>-</v>
      </c>
      <c r="AK528" s="347" t="str">
        <f t="array" ref="AK528">IF(COUNT(IF($P$5:$P$104=$AA528,IF($A$5:$A$104=AK$517,$R$5:$R$104,""),""))=0,"-",AVERAGE(IF($P$5:$P$104=$AA528,IF($A$5:$A$104=AK$517,$R$5:$R$104,""))))</f>
        <v>-</v>
      </c>
      <c r="AL528" s="347" t="str">
        <f t="array" ref="AL528">IF(COUNT(IF($P$5:$P$104=$AA528,IF($A$5:$A$104=AL$517,$R$5:$R$104,""),""))=0,"-",AVERAGE(IF($P$5:$P$104=$AA528,IF($A$5:$A$104=AL$517,$R$5:$R$104,""))))</f>
        <v>-</v>
      </c>
      <c r="AM528" s="347" t="str">
        <f t="array" ref="AM528">IF(COUNT(IF($P$5:$P$104=$AA528,IF($A$5:$A$104=AM$517,$R$5:$R$104,""),""))=0,"-",AVERAGE(IF($P$5:$P$104=$AA528,IF($A$5:$A$104=AM$517,$R$5:$R$104,""))))</f>
        <v>-</v>
      </c>
      <c r="AN528" s="349">
        <f t="array" ref="AN528">IF(AN506&gt;1,AVERAGE(IF($P$5:$P$104=$AA528,$R$5:$R$104,"")),"-")</f>
        <v>6.4923876347794673E-2</v>
      </c>
      <c r="AO528" s="18"/>
      <c r="AP528" s="7"/>
      <c r="AQ528" s="18"/>
      <c r="AR528" s="18"/>
      <c r="AS528" s="18"/>
      <c r="AT528" s="18"/>
      <c r="AU528" s="18"/>
      <c r="AV528" s="18"/>
      <c r="AW528" s="18"/>
      <c r="AX528" s="18"/>
      <c r="AY528" s="18"/>
      <c r="AZ528" s="18"/>
      <c r="BA528" s="18"/>
      <c r="BO528" s="11"/>
      <c r="BP528" s="11"/>
      <c r="BQ528" s="11"/>
      <c r="BR528" s="75"/>
      <c r="BS528" s="75"/>
    </row>
    <row r="529" spans="1:71">
      <c r="A529" s="18"/>
      <c r="B529" s="18"/>
      <c r="C529" s="18"/>
      <c r="E529" s="88"/>
      <c r="F529" s="88"/>
      <c r="G529" s="18"/>
      <c r="H529" s="89"/>
      <c r="I529" s="89"/>
      <c r="J529" s="89"/>
      <c r="K529" s="18"/>
      <c r="L529" s="18"/>
      <c r="M529" s="18"/>
      <c r="N529" s="18"/>
      <c r="O529" s="18"/>
      <c r="P529" s="138"/>
      <c r="Q529" s="138"/>
      <c r="R529" s="138"/>
      <c r="S529" s="138"/>
      <c r="T529" s="138"/>
      <c r="U529" s="138"/>
      <c r="V529" s="138"/>
      <c r="W529" s="138"/>
      <c r="X529" s="18"/>
      <c r="Y529" s="18"/>
      <c r="Z529" s="18"/>
      <c r="AA529" s="367">
        <v>11</v>
      </c>
      <c r="AB529" s="347" t="str">
        <f t="array" ref="AB529">IF(COUNT(IF($P$5:$P$104=$AA529,IF($A$5:$A$104=AB$517,$R$5:$R$104,""),""))=0,"-",AVERAGE(IF($P$5:$P$104=$AA529,IF($A$5:$A$104=AB$517,$R$5:$R$104,""))))</f>
        <v>-</v>
      </c>
      <c r="AC529" s="347">
        <f t="array" ref="AC529">IF(COUNT(IF($P$5:$P$104=$AA529,IF($A$5:$A$104=AC$517,$R$5:$R$104,""),""))=0,"-",AVERAGE(IF($P$5:$P$104=$AA529,IF($A$5:$A$104=AC$517,$R$5:$R$104,""))))</f>
        <v>3.2510656606278041E-2</v>
      </c>
      <c r="AD529" s="347">
        <f t="array" ref="AD529">IF(COUNT(IF($P$5:$P$104=$AA529,IF($A$5:$A$104=AD$517,$R$5:$R$104,""),""))=0,"-",AVERAGE(IF($P$5:$P$104=$AA529,IF($A$5:$A$104=AD$517,$R$5:$R$104,""))))</f>
        <v>9.1912626872061323E-2</v>
      </c>
      <c r="AE529" s="347" t="str">
        <f t="array" ref="AE529">IF(COUNT(IF($P$5:$P$104=$AA529,IF($A$5:$A$104=AE$517,$R$5:$R$104,""),""))=0,"-",AVERAGE(IF($P$5:$P$104=$AA529,IF($A$5:$A$104=AE$517,$R$5:$R$104,""))))</f>
        <v>-</v>
      </c>
      <c r="AF529" s="347">
        <f t="array" ref="AF529">IF(COUNT(IF($P$5:$P$104=$AA529,IF($A$5:$A$104=AF$517,$R$5:$R$104,""),""))=0,"-",AVERAGE(IF($P$5:$P$104=$AA529,IF($A$5:$A$104=AF$517,$R$5:$R$104,""))))</f>
        <v>4.306139998942099E-2</v>
      </c>
      <c r="AG529" s="347" t="str">
        <f t="array" ref="AG529">IF(COUNT(IF($P$5:$P$104=$AA529,IF($A$5:$A$104=AG$517,$R$5:$R$104,""),""))=0,"-",AVERAGE(IF($P$5:$P$104=$AA529,IF($A$5:$A$104=AG$517,$R$5:$R$104,""))))</f>
        <v>-</v>
      </c>
      <c r="AH529" s="347">
        <f t="array" ref="AH529">IF(COUNT(IF($P$5:$P$104=$AA529,IF($A$5:$A$104=AH$517,$R$5:$R$104,""),""))=0,"-",AVERAGE(IF($P$5:$P$104=$AA529,IF($A$5:$A$104=AH$517,$R$5:$R$104,""))))</f>
        <v>9.0160418958408206E-2</v>
      </c>
      <c r="AI529" s="347" t="str">
        <f t="array" ref="AI529">IF(COUNT(IF($P$5:$P$104=$AA529,IF($A$5:$A$104=AI$517,$R$5:$R$104,""),""))=0,"-",AVERAGE(IF($P$5:$P$104=$AA529,IF($A$5:$A$104=AI$517,$R$5:$R$104,""))))</f>
        <v>-</v>
      </c>
      <c r="AJ529" s="347" t="str">
        <f t="array" ref="AJ529">IF(COUNT(IF($P$5:$P$104=$AA529,IF($A$5:$A$104=AJ$517,$R$5:$R$104,""),""))=0,"-",AVERAGE(IF($P$5:$P$104=$AA529,IF($A$5:$A$104=AJ$517,$R$5:$R$104,""))))</f>
        <v>-</v>
      </c>
      <c r="AK529" s="347" t="str">
        <f t="array" ref="AK529">IF(COUNT(IF($P$5:$P$104=$AA529,IF($A$5:$A$104=AK$517,$R$5:$R$104,""),""))=0,"-",AVERAGE(IF($P$5:$P$104=$AA529,IF($A$5:$A$104=AK$517,$R$5:$R$104,""))))</f>
        <v>-</v>
      </c>
      <c r="AL529" s="347" t="str">
        <f t="array" ref="AL529">IF(COUNT(IF($P$5:$P$104=$AA529,IF($A$5:$A$104=AL$517,$R$5:$R$104,""),""))=0,"-",AVERAGE(IF($P$5:$P$104=$AA529,IF($A$5:$A$104=AL$517,$R$5:$R$104,""))))</f>
        <v>-</v>
      </c>
      <c r="AM529" s="347" t="str">
        <f t="array" ref="AM529">IF(COUNT(IF($P$5:$P$104=$AA529,IF($A$5:$A$104=AM$517,$R$5:$R$104,""),""))=0,"-",AVERAGE(IF($P$5:$P$104=$AA529,IF($A$5:$A$104=AM$517,$R$5:$R$104,""))))</f>
        <v>-</v>
      </c>
      <c r="AN529" s="349">
        <f t="array" ref="AN529">IF(AN507&gt;1,AVERAGE(IF($P$5:$P$104=$AA529,$R$5:$R$104,"")),"-")</f>
        <v>7.6197569006050361E-2</v>
      </c>
      <c r="AO529" s="18"/>
      <c r="AP529" s="7"/>
      <c r="AQ529" s="18"/>
      <c r="AR529" s="18"/>
      <c r="AS529" s="18"/>
      <c r="AT529" s="18"/>
      <c r="AU529" s="18"/>
      <c r="AV529" s="18"/>
      <c r="AW529" s="18"/>
      <c r="AX529" s="18"/>
      <c r="AY529" s="18"/>
      <c r="AZ529" s="18"/>
      <c r="BA529" s="18"/>
      <c r="BO529" s="11"/>
      <c r="BP529" s="11"/>
      <c r="BQ529" s="11"/>
      <c r="BR529" s="75"/>
      <c r="BS529" s="75"/>
    </row>
    <row r="530" spans="1:71">
      <c r="A530" s="18"/>
      <c r="B530" s="18"/>
      <c r="C530" s="18"/>
      <c r="E530" s="88"/>
      <c r="F530" s="88"/>
      <c r="G530" s="18"/>
      <c r="H530" s="89"/>
      <c r="I530" s="89"/>
      <c r="J530" s="89"/>
      <c r="K530" s="18"/>
      <c r="L530" s="18"/>
      <c r="M530" s="18"/>
      <c r="N530" s="18"/>
      <c r="O530" s="18"/>
      <c r="P530" s="138"/>
      <c r="Q530" s="138"/>
      <c r="R530" s="138"/>
      <c r="S530" s="138"/>
      <c r="T530" s="138"/>
      <c r="U530" s="138"/>
      <c r="V530" s="138"/>
      <c r="W530" s="138"/>
      <c r="X530" s="18"/>
      <c r="Y530" s="18"/>
      <c r="Z530" s="18"/>
      <c r="AA530" s="367">
        <v>12</v>
      </c>
      <c r="AB530" s="347" t="str">
        <f t="array" ref="AB530">IF(COUNT(IF($P$5:$P$104=$AA530,IF($A$5:$A$104=AB$517,$R$5:$R$104,""),""))=0,"-",AVERAGE(IF($P$5:$P$104=$AA530,IF($A$5:$A$104=AB$517,$R$5:$R$104,""))))</f>
        <v>-</v>
      </c>
      <c r="AC530" s="347" t="str">
        <f t="array" ref="AC530">IF(COUNT(IF($P$5:$P$104=$AA530,IF($A$5:$A$104=AC$517,$R$5:$R$104,""),""))=0,"-",AVERAGE(IF($P$5:$P$104=$AA530,IF($A$5:$A$104=AC$517,$R$5:$R$104,""))))</f>
        <v>-</v>
      </c>
      <c r="AD530" s="347">
        <f t="array" ref="AD530">IF(COUNT(IF($P$5:$P$104=$AA530,IF($A$5:$A$104=AD$517,$R$5:$R$104,""),""))=0,"-",AVERAGE(IF($P$5:$P$104=$AA530,IF($A$5:$A$104=AD$517,$R$5:$R$104,""))))</f>
        <v>0.10121273046827893</v>
      </c>
      <c r="AE530" s="347" t="str">
        <f t="array" ref="AE530">IF(COUNT(IF($P$5:$P$104=$AA530,IF($A$5:$A$104=AE$517,$R$5:$R$104,""),""))=0,"-",AVERAGE(IF($P$5:$P$104=$AA530,IF($A$5:$A$104=AE$517,$R$5:$R$104,""))))</f>
        <v>-</v>
      </c>
      <c r="AF530" s="347" t="str">
        <f t="array" ref="AF530">IF(COUNT(IF($P$5:$P$104=$AA530,IF($A$5:$A$104=AF$517,$R$5:$R$104,""),""))=0,"-",AVERAGE(IF($P$5:$P$104=$AA530,IF($A$5:$A$104=AF$517,$R$5:$R$104,""))))</f>
        <v>-</v>
      </c>
      <c r="AG530" s="347" t="str">
        <f t="array" ref="AG530">IF(COUNT(IF($P$5:$P$104=$AA530,IF($A$5:$A$104=AG$517,$R$5:$R$104,""),""))=0,"-",AVERAGE(IF($P$5:$P$104=$AA530,IF($A$5:$A$104=AG$517,$R$5:$R$104,""))))</f>
        <v>-</v>
      </c>
      <c r="AH530" s="347" t="str">
        <f t="array" ref="AH530">IF(COUNT(IF($P$5:$P$104=$AA530,IF($A$5:$A$104=AH$517,$R$5:$R$104,""),""))=0,"-",AVERAGE(IF($P$5:$P$104=$AA530,IF($A$5:$A$104=AH$517,$R$5:$R$104,""))))</f>
        <v>-</v>
      </c>
      <c r="AI530" s="347" t="str">
        <f t="array" ref="AI530">IF(COUNT(IF($P$5:$P$104=$AA530,IF($A$5:$A$104=AI$517,$R$5:$R$104,""),""))=0,"-",AVERAGE(IF($P$5:$P$104=$AA530,IF($A$5:$A$104=AI$517,$R$5:$R$104,""))))</f>
        <v>-</v>
      </c>
      <c r="AJ530" s="347" t="str">
        <f t="array" ref="AJ530">IF(COUNT(IF($P$5:$P$104=$AA530,IF($A$5:$A$104=AJ$517,$R$5:$R$104,""),""))=0,"-",AVERAGE(IF($P$5:$P$104=$AA530,IF($A$5:$A$104=AJ$517,$R$5:$R$104,""))))</f>
        <v>-</v>
      </c>
      <c r="AK530" s="347" t="str">
        <f t="array" ref="AK530">IF(COUNT(IF($P$5:$P$104=$AA530,IF($A$5:$A$104=AK$517,$R$5:$R$104,""),""))=0,"-",AVERAGE(IF($P$5:$P$104=$AA530,IF($A$5:$A$104=AK$517,$R$5:$R$104,""))))</f>
        <v>-</v>
      </c>
      <c r="AL530" s="347" t="str">
        <f t="array" ref="AL530">IF(COUNT(IF($P$5:$P$104=$AA530,IF($A$5:$A$104=AL$517,$R$5:$R$104,""),""))=0,"-",AVERAGE(IF($P$5:$P$104=$AA530,IF($A$5:$A$104=AL$517,$R$5:$R$104,""))))</f>
        <v>-</v>
      </c>
      <c r="AM530" s="347" t="str">
        <f t="array" ref="AM530">IF(COUNT(IF($P$5:$P$104=$AA530,IF($A$5:$A$104=AM$517,$R$5:$R$104,""),""))=0,"-",AVERAGE(IF($P$5:$P$104=$AA530,IF($A$5:$A$104=AM$517,$R$5:$R$104,""))))</f>
        <v>-</v>
      </c>
      <c r="AN530" s="349" t="str">
        <f t="array" ref="AN530">IF(AN508&gt;1,AVERAGE(IF($P$5:$P$104=$AA530,$R$5:$R$104,"")),"-")</f>
        <v>-</v>
      </c>
      <c r="AO530" s="18"/>
      <c r="AP530" s="7"/>
      <c r="AQ530" s="18"/>
      <c r="AR530" s="18"/>
      <c r="AS530" s="18"/>
      <c r="AT530" s="18"/>
      <c r="AU530" s="18"/>
      <c r="AV530" s="18"/>
      <c r="AW530" s="18"/>
      <c r="AX530" s="18"/>
      <c r="AY530" s="18"/>
      <c r="AZ530" s="18"/>
      <c r="BA530" s="18"/>
      <c r="BO530" s="11"/>
      <c r="BP530" s="11"/>
      <c r="BQ530" s="11"/>
      <c r="BR530" s="75"/>
      <c r="BS530" s="75"/>
    </row>
    <row r="531" spans="1:71">
      <c r="A531" s="18"/>
      <c r="B531" s="18"/>
      <c r="C531" s="18"/>
      <c r="E531" s="88"/>
      <c r="F531" s="88"/>
      <c r="G531" s="18"/>
      <c r="H531" s="89"/>
      <c r="I531" s="89"/>
      <c r="J531" s="89"/>
      <c r="K531" s="18"/>
      <c r="L531" s="18"/>
      <c r="M531" s="18"/>
      <c r="N531" s="18"/>
      <c r="O531" s="18"/>
      <c r="P531" s="138"/>
      <c r="Q531" s="138"/>
      <c r="R531" s="138"/>
      <c r="S531" s="138"/>
      <c r="T531" s="138"/>
      <c r="U531" s="138"/>
      <c r="V531" s="138"/>
      <c r="W531" s="138"/>
      <c r="X531" s="18"/>
      <c r="Y531" s="18"/>
      <c r="Z531" s="18"/>
      <c r="AA531" s="367">
        <v>13</v>
      </c>
      <c r="AB531" s="347" t="str">
        <f t="array" ref="AB531">IF(COUNT(IF($P$5:$P$104=$AA531,IF($A$5:$A$104=AB$517,$R$5:$R$104,""),""))=0,"-",AVERAGE(IF($P$5:$P$104=$AA531,IF($A$5:$A$104=AB$517,$R$5:$R$104,""))))</f>
        <v>-</v>
      </c>
      <c r="AC531" s="347" t="str">
        <f t="array" ref="AC531">IF(COUNT(IF($P$5:$P$104=$AA531,IF($A$5:$A$104=AC$517,$R$5:$R$104,""),""))=0,"-",AVERAGE(IF($P$5:$P$104=$AA531,IF($A$5:$A$104=AC$517,$R$5:$R$104,""))))</f>
        <v>-</v>
      </c>
      <c r="AD531" s="347" t="str">
        <f t="array" ref="AD531">IF(COUNT(IF($P$5:$P$104=$AA531,IF($A$5:$A$104=AD$517,$R$5:$R$104,""),""))=0,"-",AVERAGE(IF($P$5:$P$104=$AA531,IF($A$5:$A$104=AD$517,$R$5:$R$104,""))))</f>
        <v>-</v>
      </c>
      <c r="AE531" s="347" t="str">
        <f t="array" ref="AE531">IF(COUNT(IF($P$5:$P$104=$AA531,IF($A$5:$A$104=AE$517,$R$5:$R$104,""),""))=0,"-",AVERAGE(IF($P$5:$P$104=$AA531,IF($A$5:$A$104=AE$517,$R$5:$R$104,""))))</f>
        <v>-</v>
      </c>
      <c r="AF531" s="347" t="str">
        <f t="array" ref="AF531">IF(COUNT(IF($P$5:$P$104=$AA531,IF($A$5:$A$104=AF$517,$R$5:$R$104,""),""))=0,"-",AVERAGE(IF($P$5:$P$104=$AA531,IF($A$5:$A$104=AF$517,$R$5:$R$104,""))))</f>
        <v>-</v>
      </c>
      <c r="AG531" s="347" t="str">
        <f t="array" ref="AG531">IF(COUNT(IF($P$5:$P$104=$AA531,IF($A$5:$A$104=AG$517,$R$5:$R$104,""),""))=0,"-",AVERAGE(IF($P$5:$P$104=$AA531,IF($A$5:$A$104=AG$517,$R$5:$R$104,""))))</f>
        <v>-</v>
      </c>
      <c r="AH531" s="347" t="str">
        <f t="array" ref="AH531">IF(COUNT(IF($P$5:$P$104=$AA531,IF($A$5:$A$104=AH$517,$R$5:$R$104,""),""))=0,"-",AVERAGE(IF($P$5:$P$104=$AA531,IF($A$5:$A$104=AH$517,$R$5:$R$104,""))))</f>
        <v>-</v>
      </c>
      <c r="AI531" s="347" t="str">
        <f t="array" ref="AI531">IF(COUNT(IF($P$5:$P$104=$AA531,IF($A$5:$A$104=AI$517,$R$5:$R$104,""),""))=0,"-",AVERAGE(IF($P$5:$P$104=$AA531,IF($A$5:$A$104=AI$517,$R$5:$R$104,""))))</f>
        <v>-</v>
      </c>
      <c r="AJ531" s="347" t="str">
        <f t="array" ref="AJ531">IF(COUNT(IF($P$5:$P$104=$AA531,IF($A$5:$A$104=AJ$517,$R$5:$R$104,""),""))=0,"-",AVERAGE(IF($P$5:$P$104=$AA531,IF($A$5:$A$104=AJ$517,$R$5:$R$104,""))))</f>
        <v>-</v>
      </c>
      <c r="AK531" s="347" t="str">
        <f t="array" ref="AK531">IF(COUNT(IF($P$5:$P$104=$AA531,IF($A$5:$A$104=AK$517,$R$5:$R$104,""),""))=0,"-",AVERAGE(IF($P$5:$P$104=$AA531,IF($A$5:$A$104=AK$517,$R$5:$R$104,""))))</f>
        <v>-</v>
      </c>
      <c r="AL531" s="347" t="str">
        <f t="array" ref="AL531">IF(COUNT(IF($P$5:$P$104=$AA531,IF($A$5:$A$104=AL$517,$R$5:$R$104,""),""))=0,"-",AVERAGE(IF($P$5:$P$104=$AA531,IF($A$5:$A$104=AL$517,$R$5:$R$104,""))))</f>
        <v>-</v>
      </c>
      <c r="AM531" s="347" t="str">
        <f t="array" ref="AM531">IF(COUNT(IF($P$5:$P$104=$AA531,IF($A$5:$A$104=AM$517,$R$5:$R$104,""),""))=0,"-",AVERAGE(IF($P$5:$P$104=$AA531,IF($A$5:$A$104=AM$517,$R$5:$R$104,""))))</f>
        <v>-</v>
      </c>
      <c r="AN531" s="349" t="str">
        <f t="array" ref="AN531">IF(AN509&gt;1,AVERAGE(IF($P$5:$P$104=$AA531,$R$5:$R$104,"")),"-")</f>
        <v>-</v>
      </c>
      <c r="AO531" s="18"/>
      <c r="AP531" s="7"/>
      <c r="AQ531" s="18"/>
      <c r="AR531" s="18"/>
      <c r="AS531" s="18"/>
      <c r="AT531" s="18"/>
      <c r="AU531" s="18"/>
      <c r="AV531" s="18"/>
      <c r="AW531" s="18"/>
      <c r="AX531" s="18"/>
      <c r="AY531" s="18"/>
      <c r="AZ531" s="18"/>
      <c r="BA531" s="18"/>
      <c r="BO531" s="11"/>
      <c r="BP531" s="11"/>
      <c r="BQ531" s="11"/>
      <c r="BR531" s="75"/>
      <c r="BS531" s="75"/>
    </row>
    <row r="532" spans="1:71">
      <c r="A532" s="18"/>
      <c r="B532" s="18"/>
      <c r="C532" s="18"/>
      <c r="E532" s="88"/>
      <c r="F532" s="88"/>
      <c r="G532" s="18"/>
      <c r="H532" s="89"/>
      <c r="I532" s="89"/>
      <c r="J532" s="89"/>
      <c r="K532" s="18"/>
      <c r="L532" s="18"/>
      <c r="M532" s="18"/>
      <c r="N532" s="18"/>
      <c r="O532" s="18"/>
      <c r="P532" s="138"/>
      <c r="Q532" s="138"/>
      <c r="R532" s="138"/>
      <c r="S532" s="138"/>
      <c r="T532" s="138"/>
      <c r="U532" s="138"/>
      <c r="V532" s="138"/>
      <c r="W532" s="138"/>
      <c r="X532" s="18"/>
      <c r="Y532" s="18"/>
      <c r="Z532" s="18"/>
      <c r="AA532" s="367">
        <v>14</v>
      </c>
      <c r="AB532" s="347">
        <f t="array" ref="AB532">IF(COUNT(IF($P$5:$P$104=$AA532,IF($A$5:$A$104=AB$517,$R$5:$R$104,""),""))=0,"-",AVERAGE(IF($P$5:$P$104=$AA532,IF($A$5:$A$104=AB$517,$R$5:$R$104,""))))</f>
        <v>3.3666185446274595E-2</v>
      </c>
      <c r="AC532" s="347" t="str">
        <f t="array" ref="AC532">IF(COUNT(IF($P$5:$P$104=$AA532,IF($A$5:$A$104=AC$517,$R$5:$R$104,""),""))=0,"-",AVERAGE(IF($P$5:$P$104=$AA532,IF($A$5:$A$104=AC$517,$R$5:$R$104,""))))</f>
        <v>-</v>
      </c>
      <c r="AD532" s="347" t="str">
        <f t="array" ref="AD532">IF(COUNT(IF($P$5:$P$104=$AA532,IF($A$5:$A$104=AD$517,$R$5:$R$104,""),""))=0,"-",AVERAGE(IF($P$5:$P$104=$AA532,IF($A$5:$A$104=AD$517,$R$5:$R$104,""))))</f>
        <v>-</v>
      </c>
      <c r="AE532" s="347" t="str">
        <f t="array" ref="AE532">IF(COUNT(IF($P$5:$P$104=$AA532,IF($A$5:$A$104=AE$517,$R$5:$R$104,""),""))=0,"-",AVERAGE(IF($P$5:$P$104=$AA532,IF($A$5:$A$104=AE$517,$R$5:$R$104,""))))</f>
        <v>-</v>
      </c>
      <c r="AF532" s="347" t="str">
        <f t="array" ref="AF532">IF(COUNT(IF($P$5:$P$104=$AA532,IF($A$5:$A$104=AF$517,$R$5:$R$104,""),""))=0,"-",AVERAGE(IF($P$5:$P$104=$AA532,IF($A$5:$A$104=AF$517,$R$5:$R$104,""))))</f>
        <v>-</v>
      </c>
      <c r="AG532" s="347" t="str">
        <f t="array" ref="AG532">IF(COUNT(IF($P$5:$P$104=$AA532,IF($A$5:$A$104=AG$517,$R$5:$R$104,""),""))=0,"-",AVERAGE(IF($P$5:$P$104=$AA532,IF($A$5:$A$104=AG$517,$R$5:$R$104,""))))</f>
        <v>-</v>
      </c>
      <c r="AH532" s="347" t="str">
        <f t="array" ref="AH532">IF(COUNT(IF($P$5:$P$104=$AA532,IF($A$5:$A$104=AH$517,$R$5:$R$104,""),""))=0,"-",AVERAGE(IF($P$5:$P$104=$AA532,IF($A$5:$A$104=AH$517,$R$5:$R$104,""))))</f>
        <v>-</v>
      </c>
      <c r="AI532" s="347" t="str">
        <f t="array" ref="AI532">IF(COUNT(IF($P$5:$P$104=$AA532,IF($A$5:$A$104=AI$517,$R$5:$R$104,""),""))=0,"-",AVERAGE(IF($P$5:$P$104=$AA532,IF($A$5:$A$104=AI$517,$R$5:$R$104,""))))</f>
        <v>-</v>
      </c>
      <c r="AJ532" s="347" t="str">
        <f t="array" ref="AJ532">IF(COUNT(IF($P$5:$P$104=$AA532,IF($A$5:$A$104=AJ$517,$R$5:$R$104,""),""))=0,"-",AVERAGE(IF($P$5:$P$104=$AA532,IF($A$5:$A$104=AJ$517,$R$5:$R$104,""))))</f>
        <v>-</v>
      </c>
      <c r="AK532" s="347" t="str">
        <f t="array" ref="AK532">IF(COUNT(IF($P$5:$P$104=$AA532,IF($A$5:$A$104=AK$517,$R$5:$R$104,""),""))=0,"-",AVERAGE(IF($P$5:$P$104=$AA532,IF($A$5:$A$104=AK$517,$R$5:$R$104,""))))</f>
        <v>-</v>
      </c>
      <c r="AL532" s="347" t="str">
        <f t="array" ref="AL532">IF(COUNT(IF($P$5:$P$104=$AA532,IF($A$5:$A$104=AL$517,$R$5:$R$104,""),""))=0,"-",AVERAGE(IF($P$5:$P$104=$AA532,IF($A$5:$A$104=AL$517,$R$5:$R$104,""))))</f>
        <v>-</v>
      </c>
      <c r="AM532" s="347" t="str">
        <f t="array" ref="AM532">IF(COUNT(IF($P$5:$P$104=$AA532,IF($A$5:$A$104=AM$517,$R$5:$R$104,""),""))=0,"-",AVERAGE(IF($P$5:$P$104=$AA532,IF($A$5:$A$104=AM$517,$R$5:$R$104,""))))</f>
        <v>-</v>
      </c>
      <c r="AN532" s="349" t="str">
        <f t="array" ref="AN532">IF(AN510&gt;1,AVERAGE(IF($P$5:$P$104=$AA532,$R$5:$R$104,"")),"-")</f>
        <v>-</v>
      </c>
      <c r="AO532" s="18"/>
      <c r="AP532" s="7"/>
      <c r="AQ532" s="18"/>
      <c r="AR532" s="18"/>
      <c r="AS532" s="18"/>
      <c r="AT532" s="18"/>
      <c r="AU532" s="18"/>
      <c r="AV532" s="18"/>
      <c r="AW532" s="18"/>
      <c r="AX532" s="18"/>
      <c r="AY532" s="18"/>
      <c r="AZ532" s="18"/>
      <c r="BA532" s="18"/>
      <c r="BO532" s="11"/>
      <c r="BP532" s="11"/>
      <c r="BQ532" s="11"/>
      <c r="BR532" s="75"/>
      <c r="BS532" s="75"/>
    </row>
    <row r="533" spans="1:71">
      <c r="A533" s="18"/>
      <c r="B533" s="18"/>
      <c r="C533" s="18"/>
      <c r="E533" s="88"/>
      <c r="F533" s="88"/>
      <c r="G533" s="18"/>
      <c r="H533" s="89"/>
      <c r="I533" s="89"/>
      <c r="J533" s="89"/>
      <c r="K533" s="18"/>
      <c r="L533" s="18"/>
      <c r="M533" s="18"/>
      <c r="N533" s="18"/>
      <c r="O533" s="18"/>
      <c r="P533" s="138"/>
      <c r="Q533" s="138"/>
      <c r="R533" s="138"/>
      <c r="S533" s="138"/>
      <c r="T533" s="138"/>
      <c r="U533" s="138"/>
      <c r="V533" s="138"/>
      <c r="W533" s="138"/>
      <c r="X533" s="18"/>
      <c r="Y533" s="18"/>
      <c r="Z533" s="18"/>
      <c r="AA533" s="367">
        <v>15</v>
      </c>
      <c r="AB533" s="347" t="str">
        <f t="array" ref="AB533">IF(COUNT(IF($P$5:$P$104=$AA533,IF($A$5:$A$104=AB$517,$R$5:$R$104,""),""))=0,"-",AVERAGE(IF($P$5:$P$104=$AA533,IF($A$5:$A$104=AB$517,$R$5:$R$104,""))))</f>
        <v>-</v>
      </c>
      <c r="AC533" s="347" t="str">
        <f t="array" ref="AC533">IF(COUNT(IF($P$5:$P$104=$AA533,IF($A$5:$A$104=AC$517,$R$5:$R$104,""),""))=0,"-",AVERAGE(IF($P$5:$P$104=$AA533,IF($A$5:$A$104=AC$517,$R$5:$R$104,""))))</f>
        <v>-</v>
      </c>
      <c r="AD533" s="347" t="str">
        <f t="array" ref="AD533">IF(COUNT(IF($P$5:$P$104=$AA533,IF($A$5:$A$104=AD$517,$R$5:$R$104,""),""))=0,"-",AVERAGE(IF($P$5:$P$104=$AA533,IF($A$5:$A$104=AD$517,$R$5:$R$104,""))))</f>
        <v>-</v>
      </c>
      <c r="AE533" s="347" t="str">
        <f t="array" ref="AE533">IF(COUNT(IF($P$5:$P$104=$AA533,IF($A$5:$A$104=AE$517,$R$5:$R$104,""),""))=0,"-",AVERAGE(IF($P$5:$P$104=$AA533,IF($A$5:$A$104=AE$517,$R$5:$R$104,""))))</f>
        <v>-</v>
      </c>
      <c r="AF533" s="347" t="str">
        <f t="array" ref="AF533">IF(COUNT(IF($P$5:$P$104=$AA533,IF($A$5:$A$104=AF$517,$R$5:$R$104,""),""))=0,"-",AVERAGE(IF($P$5:$P$104=$AA533,IF($A$5:$A$104=AF$517,$R$5:$R$104,""))))</f>
        <v>-</v>
      </c>
      <c r="AG533" s="347" t="str">
        <f t="array" ref="AG533">IF(COUNT(IF($P$5:$P$104=$AA533,IF($A$5:$A$104=AG$517,$R$5:$R$104,""),""))=0,"-",AVERAGE(IF($P$5:$P$104=$AA533,IF($A$5:$A$104=AG$517,$R$5:$R$104,""))))</f>
        <v>-</v>
      </c>
      <c r="AH533" s="347" t="str">
        <f t="array" ref="AH533">IF(COUNT(IF($P$5:$P$104=$AA533,IF($A$5:$A$104=AH$517,$R$5:$R$104,""),""))=0,"-",AVERAGE(IF($P$5:$P$104=$AA533,IF($A$5:$A$104=AH$517,$R$5:$R$104,""))))</f>
        <v>-</v>
      </c>
      <c r="AI533" s="347" t="str">
        <f t="array" ref="AI533">IF(COUNT(IF($P$5:$P$104=$AA533,IF($A$5:$A$104=AI$517,$R$5:$R$104,""),""))=0,"-",AVERAGE(IF($P$5:$P$104=$AA533,IF($A$5:$A$104=AI$517,$R$5:$R$104,""))))</f>
        <v>-</v>
      </c>
      <c r="AJ533" s="347" t="str">
        <f t="array" ref="AJ533">IF(COUNT(IF($P$5:$P$104=$AA533,IF($A$5:$A$104=AJ$517,$R$5:$R$104,""),""))=0,"-",AVERAGE(IF($P$5:$P$104=$AA533,IF($A$5:$A$104=AJ$517,$R$5:$R$104,""))))</f>
        <v>-</v>
      </c>
      <c r="AK533" s="347" t="str">
        <f t="array" ref="AK533">IF(COUNT(IF($P$5:$P$104=$AA533,IF($A$5:$A$104=AK$517,$R$5:$R$104,""),""))=0,"-",AVERAGE(IF($P$5:$P$104=$AA533,IF($A$5:$A$104=AK$517,$R$5:$R$104,""))))</f>
        <v>-</v>
      </c>
      <c r="AL533" s="347" t="str">
        <f t="array" ref="AL533">IF(COUNT(IF($P$5:$P$104=$AA533,IF($A$5:$A$104=AL$517,$R$5:$R$104,""),""))=0,"-",AVERAGE(IF($P$5:$P$104=$AA533,IF($A$5:$A$104=AL$517,$R$5:$R$104,""))))</f>
        <v>-</v>
      </c>
      <c r="AM533" s="347" t="str">
        <f t="array" ref="AM533">IF(COUNT(IF($P$5:$P$104=$AA533,IF($A$5:$A$104=AM$517,$R$5:$R$104,""),""))=0,"-",AVERAGE(IF($P$5:$P$104=$AA533,IF($A$5:$A$104=AM$517,$R$5:$R$104,""))))</f>
        <v>-</v>
      </c>
      <c r="AN533" s="350" t="str">
        <f t="array" ref="AN533">IF(AN511&gt;1,AVERAGE(IF($P$5:$P$104=$AA533,$R$5:$R$104,"")),"-")</f>
        <v>-</v>
      </c>
      <c r="AO533" s="18"/>
      <c r="AP533" s="7"/>
      <c r="AQ533" s="18"/>
      <c r="AR533" s="18"/>
      <c r="AS533" s="18"/>
      <c r="AT533" s="18"/>
      <c r="AU533" s="18"/>
      <c r="AV533" s="18"/>
      <c r="AW533" s="18"/>
      <c r="AX533" s="18"/>
      <c r="AY533" s="18"/>
      <c r="AZ533" s="18"/>
      <c r="BA533" s="18"/>
      <c r="BO533" s="11"/>
      <c r="BP533" s="11"/>
      <c r="BQ533" s="11"/>
      <c r="BR533" s="75"/>
      <c r="BS533" s="75"/>
    </row>
    <row r="534" spans="1:71">
      <c r="A534" s="18"/>
      <c r="B534" s="18"/>
      <c r="C534" s="18"/>
      <c r="E534" s="88"/>
      <c r="F534" s="88"/>
      <c r="G534" s="18"/>
      <c r="H534" s="89"/>
      <c r="I534" s="89"/>
      <c r="J534" s="89"/>
      <c r="K534" s="18"/>
      <c r="L534" s="18"/>
      <c r="M534" s="18"/>
      <c r="N534" s="18"/>
      <c r="O534" s="18"/>
      <c r="P534" s="138"/>
      <c r="Q534" s="138"/>
      <c r="R534" s="138"/>
      <c r="S534" s="138"/>
      <c r="T534" s="138"/>
      <c r="U534" s="138"/>
      <c r="V534" s="138"/>
      <c r="W534" s="138"/>
      <c r="X534" s="18"/>
      <c r="Y534" s="18"/>
      <c r="Z534" s="18"/>
      <c r="AA534" s="369" t="s">
        <v>83</v>
      </c>
      <c r="AB534" s="352">
        <f t="shared" ref="AB534:AN534" si="99">IF(AB512=0,"-",SUMPRODUCT(AB518:AB533,AB496:AB511)/AB512)</f>
        <v>2.2630735161583305E-2</v>
      </c>
      <c r="AC534" s="353">
        <f t="shared" si="99"/>
        <v>3.1043907000771462E-2</v>
      </c>
      <c r="AD534" s="353">
        <f t="shared" si="99"/>
        <v>6.7257284871275497E-2</v>
      </c>
      <c r="AE534" s="353">
        <f t="shared" si="99"/>
        <v>2.7542290234422166E-2</v>
      </c>
      <c r="AF534" s="353">
        <f t="shared" si="99"/>
        <v>1.9531449887737123E-2</v>
      </c>
      <c r="AG534" s="353">
        <f t="shared" si="99"/>
        <v>3.8048352935601673E-2</v>
      </c>
      <c r="AH534" s="353">
        <f t="shared" si="99"/>
        <v>5.6384206866108115E-2</v>
      </c>
      <c r="AI534" s="353" t="str">
        <f t="shared" si="99"/>
        <v>-</v>
      </c>
      <c r="AJ534" s="353" t="str">
        <f t="shared" si="99"/>
        <v>-</v>
      </c>
      <c r="AK534" s="353" t="str">
        <f t="shared" si="99"/>
        <v>-</v>
      </c>
      <c r="AL534" s="353" t="str">
        <f t="shared" si="99"/>
        <v>-</v>
      </c>
      <c r="AM534" s="354" t="str">
        <f t="shared" si="99"/>
        <v>-</v>
      </c>
      <c r="AN534" s="355">
        <f t="shared" si="99"/>
        <v>3.7385559503622087E-2</v>
      </c>
      <c r="AO534" s="18"/>
      <c r="AP534" s="7"/>
      <c r="AQ534" s="18"/>
      <c r="AR534" s="18"/>
      <c r="AS534" s="18"/>
      <c r="AT534" s="18"/>
      <c r="AU534" s="18"/>
      <c r="AV534" s="18"/>
      <c r="AW534" s="18"/>
      <c r="AX534" s="18"/>
      <c r="AY534" s="18"/>
      <c r="AZ534" s="18"/>
      <c r="BA534" s="18"/>
      <c r="BO534" s="11"/>
      <c r="BP534" s="11"/>
      <c r="BQ534" s="11"/>
      <c r="BR534" s="75"/>
      <c r="BS534" s="75"/>
    </row>
    <row r="535" spans="1:71">
      <c r="A535" s="18"/>
      <c r="B535" s="18"/>
      <c r="C535" s="18"/>
      <c r="E535" s="88"/>
      <c r="F535" s="88"/>
      <c r="G535" s="18"/>
      <c r="H535" s="89"/>
      <c r="I535" s="89"/>
      <c r="J535" s="89"/>
      <c r="K535" s="18"/>
      <c r="L535" s="18"/>
      <c r="M535" s="18"/>
      <c r="N535" s="18"/>
      <c r="O535" s="18"/>
      <c r="P535" s="138"/>
      <c r="Q535" s="138"/>
      <c r="R535" s="138"/>
      <c r="S535" s="138"/>
      <c r="T535" s="138"/>
      <c r="U535" s="138"/>
      <c r="V535" s="138"/>
      <c r="W535" s="138"/>
      <c r="X535" s="18"/>
      <c r="Y535" s="18"/>
      <c r="Z535" s="18"/>
      <c r="AA535" s="400" t="s">
        <v>84</v>
      </c>
      <c r="AB535" s="117"/>
      <c r="AC535" s="117"/>
      <c r="AD535" s="117"/>
      <c r="AE535" s="117"/>
      <c r="AF535" s="117"/>
      <c r="AG535" s="117"/>
      <c r="AH535" s="117"/>
      <c r="AI535" s="117"/>
      <c r="AJ535" s="117"/>
      <c r="AK535" s="117"/>
      <c r="AL535" s="117"/>
      <c r="AM535" s="117"/>
      <c r="AN535" s="117"/>
      <c r="AO535" s="18"/>
      <c r="AP535" s="7"/>
      <c r="AQ535" s="18"/>
      <c r="AR535" s="18"/>
      <c r="AS535" s="18"/>
      <c r="AT535" s="18"/>
      <c r="AU535" s="18"/>
      <c r="AV535" s="18"/>
      <c r="AW535" s="18"/>
      <c r="AX535" s="18"/>
      <c r="AY535" s="18"/>
      <c r="AZ535" s="18"/>
      <c r="BA535" s="18"/>
      <c r="BO535" s="11"/>
      <c r="BP535" s="11"/>
      <c r="BQ535" s="11"/>
      <c r="BR535" s="75"/>
      <c r="BS535" s="75"/>
    </row>
    <row r="536" spans="1:71">
      <c r="A536" s="18"/>
      <c r="B536" s="18"/>
      <c r="C536" s="18"/>
      <c r="E536" s="88"/>
      <c r="F536" s="88"/>
      <c r="G536" s="18"/>
      <c r="H536" s="89"/>
      <c r="I536" s="89"/>
      <c r="J536" s="89"/>
      <c r="K536" s="18"/>
      <c r="L536" s="18"/>
      <c r="M536" s="18"/>
      <c r="N536" s="18"/>
      <c r="O536" s="18"/>
      <c r="P536" s="138"/>
      <c r="Q536" s="138"/>
      <c r="R536" s="138"/>
      <c r="S536" s="138"/>
      <c r="T536" s="138"/>
      <c r="U536" s="138"/>
      <c r="V536" s="138"/>
      <c r="W536" s="138"/>
      <c r="X536" s="18"/>
      <c r="Y536" s="18"/>
      <c r="Z536" s="18"/>
      <c r="AA536" s="165"/>
      <c r="AB536" s="343"/>
      <c r="AC536" s="343"/>
      <c r="AD536" s="343"/>
      <c r="AE536" s="343"/>
      <c r="AF536" s="343"/>
      <c r="AG536" s="343"/>
      <c r="AH536" s="343"/>
      <c r="AI536" s="343"/>
      <c r="AJ536" s="343"/>
      <c r="AK536" s="343"/>
      <c r="AL536" s="343"/>
      <c r="AM536" s="343"/>
      <c r="AN536" s="344"/>
      <c r="AO536" s="18"/>
      <c r="AP536" s="7"/>
      <c r="AQ536" s="18"/>
      <c r="AR536" s="18"/>
      <c r="AS536" s="18"/>
      <c r="AT536" s="18"/>
      <c r="AU536" s="18"/>
      <c r="AV536" s="18"/>
      <c r="AW536" s="18"/>
      <c r="AX536" s="18"/>
      <c r="AY536" s="18"/>
      <c r="AZ536" s="18"/>
      <c r="BA536" s="18"/>
      <c r="BO536" s="11"/>
      <c r="BP536" s="11"/>
      <c r="BQ536" s="11"/>
      <c r="BR536" s="75"/>
      <c r="BS536" s="75"/>
    </row>
    <row r="537" spans="1:71">
      <c r="A537" s="18"/>
      <c r="B537" s="18"/>
      <c r="C537" s="18"/>
      <c r="E537" s="88"/>
      <c r="F537" s="88"/>
      <c r="G537" s="18"/>
      <c r="H537" s="89"/>
      <c r="I537" s="89"/>
      <c r="J537" s="89"/>
      <c r="K537" s="18"/>
      <c r="L537" s="18"/>
      <c r="M537" s="18"/>
      <c r="N537" s="18"/>
      <c r="O537" s="18"/>
      <c r="P537" s="138"/>
      <c r="Q537" s="138"/>
      <c r="R537" s="138"/>
      <c r="S537" s="138"/>
      <c r="T537" s="138"/>
      <c r="U537" s="138"/>
      <c r="V537" s="138"/>
      <c r="W537" s="138"/>
      <c r="X537" s="18"/>
      <c r="Y537" s="18"/>
      <c r="Z537" s="18"/>
      <c r="AA537" s="639" t="s">
        <v>42</v>
      </c>
      <c r="AB537" s="640"/>
      <c r="AC537" s="640"/>
      <c r="AD537" s="640"/>
      <c r="AE537" s="641"/>
      <c r="AF537" s="133"/>
      <c r="AG537" s="117"/>
      <c r="AH537" s="117"/>
      <c r="AI537" s="117"/>
      <c r="AJ537" s="117"/>
      <c r="AK537" s="117"/>
      <c r="AL537" s="117"/>
      <c r="AM537" s="117"/>
      <c r="AN537" s="117"/>
      <c r="AO537" s="18"/>
      <c r="AP537" s="7"/>
      <c r="AQ537" s="18"/>
      <c r="AR537" s="18"/>
      <c r="AS537" s="18"/>
      <c r="AT537" s="18"/>
      <c r="AU537" s="18"/>
      <c r="AV537" s="18"/>
      <c r="AW537" s="18"/>
      <c r="AX537" s="18"/>
      <c r="AY537" s="18"/>
      <c r="AZ537" s="18"/>
      <c r="BA537" s="18"/>
      <c r="BO537" s="11"/>
      <c r="BP537" s="11"/>
      <c r="BQ537" s="11"/>
      <c r="BR537" s="75"/>
      <c r="BS537" s="75"/>
    </row>
    <row r="538" spans="1:71">
      <c r="A538" s="18"/>
      <c r="B538" s="18"/>
      <c r="C538" s="18"/>
      <c r="E538" s="88"/>
      <c r="F538" s="88"/>
      <c r="G538" s="18"/>
      <c r="H538" s="89"/>
      <c r="I538" s="89"/>
      <c r="J538" s="89"/>
      <c r="K538" s="18"/>
      <c r="L538" s="18"/>
      <c r="M538" s="18"/>
      <c r="N538" s="18"/>
      <c r="O538" s="18"/>
      <c r="P538" s="138"/>
      <c r="Q538" s="138"/>
      <c r="R538" s="138"/>
      <c r="S538" s="138"/>
      <c r="T538" s="138"/>
      <c r="U538" s="138"/>
      <c r="V538" s="138"/>
      <c r="W538" s="138"/>
      <c r="X538" s="18"/>
      <c r="Y538" s="18"/>
      <c r="Z538" s="18"/>
      <c r="AA538" s="358" t="str">
        <f>$P$3</f>
        <v>MODAL</v>
      </c>
      <c r="AB538" s="401"/>
      <c r="AC538" s="385"/>
      <c r="AD538" s="385"/>
      <c r="AE538" s="385"/>
      <c r="AF538" s="385"/>
      <c r="AG538" s="385" t="s">
        <v>90</v>
      </c>
      <c r="AH538" s="385"/>
      <c r="AI538" s="385"/>
      <c r="AJ538" s="385"/>
      <c r="AK538" s="385"/>
      <c r="AL538" s="385"/>
      <c r="AM538" s="386"/>
      <c r="AN538" s="359" t="s">
        <v>85</v>
      </c>
      <c r="AO538" s="18"/>
      <c r="AP538" s="7"/>
      <c r="AQ538" s="18"/>
      <c r="AR538" s="18"/>
      <c r="AS538" s="18"/>
      <c r="AT538" s="18"/>
      <c r="AU538" s="18"/>
      <c r="AV538" s="18"/>
      <c r="AW538" s="18"/>
      <c r="AX538" s="18"/>
      <c r="AY538" s="18"/>
      <c r="AZ538" s="18"/>
      <c r="BA538" s="18"/>
      <c r="BO538" s="11"/>
      <c r="BP538" s="11"/>
      <c r="BQ538" s="11"/>
      <c r="BR538" s="75"/>
      <c r="BS538" s="75"/>
    </row>
    <row r="539" spans="1:71">
      <c r="A539" s="18"/>
      <c r="B539" s="18"/>
      <c r="C539" s="18"/>
      <c r="E539" s="88"/>
      <c r="F539" s="88"/>
      <c r="G539" s="18"/>
      <c r="H539" s="89"/>
      <c r="I539" s="89"/>
      <c r="J539" s="89"/>
      <c r="K539" s="18"/>
      <c r="L539" s="18"/>
      <c r="M539" s="18"/>
      <c r="N539" s="18"/>
      <c r="O539" s="18"/>
      <c r="P539" s="138"/>
      <c r="Q539" s="138"/>
      <c r="R539" s="138"/>
      <c r="S539" s="138"/>
      <c r="T539" s="138"/>
      <c r="U539" s="138"/>
      <c r="V539" s="138"/>
      <c r="W539" s="138"/>
      <c r="X539" s="18"/>
      <c r="Y539" s="18"/>
      <c r="Z539" s="18"/>
      <c r="AA539" s="360" t="str">
        <f>$P$4</f>
        <v>(R1-R5)</v>
      </c>
      <c r="AB539" s="361" t="str">
        <f t="shared" ref="AB539:AM539" si="100">AB495</f>
        <v>IBTSQ1_60050</v>
      </c>
      <c r="AC539" s="362" t="str">
        <f t="shared" si="100"/>
        <v>vester jr.</v>
      </c>
      <c r="AD539" s="362" t="str">
        <f t="shared" si="100"/>
        <v>IBTSQ3_24207</v>
      </c>
      <c r="AE539" s="362" t="str">
        <f t="shared" si="100"/>
        <v>Nesbakk_93533</v>
      </c>
      <c r="AF539" s="362" t="str">
        <f t="shared" si="100"/>
        <v>Nesbakk_93551</v>
      </c>
      <c r="AG539" s="362" t="str">
        <f t="shared" si="100"/>
        <v>Nesejenta_2</v>
      </c>
      <c r="AH539" s="362" t="str">
        <f t="shared" si="100"/>
        <v>Nesejenta_13</v>
      </c>
      <c r="AI539" s="362" t="str">
        <f t="shared" si="100"/>
        <v>H</v>
      </c>
      <c r="AJ539" s="362" t="str">
        <f t="shared" si="100"/>
        <v>I</v>
      </c>
      <c r="AK539" s="362" t="str">
        <f t="shared" si="100"/>
        <v>J</v>
      </c>
      <c r="AL539" s="362" t="str">
        <f t="shared" si="100"/>
        <v>K</v>
      </c>
      <c r="AM539" s="363" t="str">
        <f t="shared" si="100"/>
        <v>L</v>
      </c>
      <c r="AN539" s="364" t="s">
        <v>86</v>
      </c>
      <c r="AO539" s="18"/>
      <c r="AP539" s="7"/>
      <c r="AQ539" s="18"/>
      <c r="AR539" s="18"/>
      <c r="AS539" s="18"/>
      <c r="AT539" s="18"/>
      <c r="AU539" s="18"/>
      <c r="AV539" s="18"/>
      <c r="AW539" s="18"/>
      <c r="AX539" s="18"/>
      <c r="AY539" s="18"/>
      <c r="AZ539" s="18"/>
      <c r="BA539" s="18"/>
      <c r="BO539" s="11"/>
      <c r="BP539" s="11"/>
      <c r="BQ539" s="11"/>
      <c r="BR539" s="75"/>
      <c r="BS539" s="75"/>
    </row>
    <row r="540" spans="1:71">
      <c r="A540" s="18"/>
      <c r="B540" s="18"/>
      <c r="C540" s="18"/>
      <c r="E540" s="88"/>
      <c r="F540" s="88"/>
      <c r="G540" s="18"/>
      <c r="H540" s="89"/>
      <c r="I540" s="89"/>
      <c r="J540" s="89"/>
      <c r="K540" s="18"/>
      <c r="L540" s="18"/>
      <c r="M540" s="18"/>
      <c r="N540" s="18"/>
      <c r="O540" s="18"/>
      <c r="P540" s="138"/>
      <c r="Q540" s="138"/>
      <c r="R540" s="138"/>
      <c r="S540" s="138"/>
      <c r="T540" s="138"/>
      <c r="U540" s="138"/>
      <c r="V540" s="138"/>
      <c r="W540" s="138"/>
      <c r="X540" s="18"/>
      <c r="Y540" s="18"/>
      <c r="Z540" s="18"/>
      <c r="AA540" s="365">
        <v>0</v>
      </c>
      <c r="AB540" s="402" t="str">
        <f t="array" ref="AB540">IF(AB496="-","-",COUNT(IF($P$5:$P$104=$H$5:$O$104,IF($H$5:$O$104=$AA540,IF($A$5:$A$104=AB$539,$H$5:$O$104,""),""),""))/COUNT(IF($P$5:$P$104=$AA540,IF($A$5:$A$104=AB$539,$H$5:$O$104,""),"")))</f>
        <v>-</v>
      </c>
      <c r="AC540" s="402" t="str">
        <f t="array" ref="AC540">IF(AC496="-","-",COUNT(IF($P$5:$P$104=$H$5:$O$104,IF($H$5:$O$104=$AA540,IF($A$5:$A$104=AC$539,$H$5:$O$104,""),""),""))/COUNT(IF($P$5:$P$104=$AA540,IF($A$5:$A$104=AC$539,$H$5:$O$104,""),"")))</f>
        <v>-</v>
      </c>
      <c r="AD540" s="402" t="str">
        <f t="array" ref="AD540">IF(AD496="-","-",COUNT(IF($P$5:$P$104=$H$5:$O$104,IF($H$5:$O$104=$AA540,IF($A$5:$A$104=AD$539,$H$5:$O$104,""),""),""))/COUNT(IF($P$5:$P$104=$AA540,IF($A$5:$A$104=AD$539,$H$5:$O$104,""),"")))</f>
        <v>-</v>
      </c>
      <c r="AE540" s="402" t="str">
        <f t="array" ref="AE540">IF(AE496="-","-",COUNT(IF($P$5:$P$104=$H$5:$O$104,IF($H$5:$O$104=$AA540,IF($A$5:$A$104=AE$539,$H$5:$O$104,""),""),""))/COUNT(IF($P$5:$P$104=$AA540,IF($A$5:$A$104=AE$539,$H$5:$O$104,""),"")))</f>
        <v>-</v>
      </c>
      <c r="AF540" s="402" t="str">
        <f t="array" ref="AF540">IF(AF496="-","-",COUNT(IF($P$5:$P$104=$H$5:$O$104,IF($H$5:$O$104=$AA540,IF($A$5:$A$104=AF$539,$H$5:$O$104,""),""),""))/COUNT(IF($P$5:$P$104=$AA540,IF($A$5:$A$104=AF$539,$H$5:$O$104,""),"")))</f>
        <v>-</v>
      </c>
      <c r="AG540" s="402" t="str">
        <f t="array" ref="AG540">IF(AG496="-","-",COUNT(IF($P$5:$P$104=$H$5:$O$104,IF($H$5:$O$104=$AA540,IF($A$5:$A$104=AG$539,$H$5:$O$104,""),""),""))/COUNT(IF($P$5:$P$104=$AA540,IF($A$5:$A$104=AG$539,$H$5:$O$104,""),"")))</f>
        <v>-</v>
      </c>
      <c r="AH540" s="402" t="str">
        <f t="array" ref="AH540">IF(AH496="-","-",COUNT(IF($P$5:$P$104=$H$5:$O$104,IF($H$5:$O$104=$AA540,IF($A$5:$A$104=AH$539,$H$5:$O$104,""),""),""))/COUNT(IF($P$5:$P$104=$AA540,IF($A$5:$A$104=AH$539,$H$5:$O$104,""),"")))</f>
        <v>-</v>
      </c>
      <c r="AI540" s="402" t="str">
        <f t="array" ref="AI540">IF(AI496="-","-",COUNT(IF($P$5:$P$104=$H$5:$O$104,IF($H$5:$O$104=$AA540,IF($A$5:$A$104=AI$539,$H$5:$O$104,""),""),""))/COUNT(IF($P$5:$P$104=$AA540,IF($A$5:$A$104=AI$539,$H$5:$O$104,""),"")))</f>
        <v>-</v>
      </c>
      <c r="AJ540" s="402" t="str">
        <f t="array" ref="AJ540">IF(AJ496="-","-",COUNT(IF($P$5:$P$104=$H$5:$O$104,IF($H$5:$O$104=$AA540,IF($A$5:$A$104=AJ$539,$H$5:$O$104,""),""),""))/COUNT(IF($P$5:$P$104=$AA540,IF($A$5:$A$104=AJ$539,$H$5:$O$104,""),"")))</f>
        <v>-</v>
      </c>
      <c r="AK540" s="402" t="str">
        <f t="array" ref="AK540">IF(AK496="-","-",COUNT(IF($P$5:$P$104=$H$5:$O$104,IF($H$5:$O$104=$AA540,IF($A$5:$A$104=AK$539,$H$5:$O$104,""),""),""))/COUNT(IF($P$5:$P$104=$AA540,IF($A$5:$A$104=AK$539,$H$5:$O$104,""),"")))</f>
        <v>-</v>
      </c>
      <c r="AL540" s="402" t="str">
        <f t="array" ref="AL540">IF(AL496="-","-",COUNT(IF($P$5:$P$104=$H$5:$O$104,IF($H$5:$O$104=$AA540,IF($A$5:$A$104=AL$539,$H$5:$O$104,""),""),""))/COUNT(IF($P$5:$P$104=$AA540,IF($A$5:$A$104=AL$539,$H$5:$O$104,""),"")))</f>
        <v>-</v>
      </c>
      <c r="AM540" s="402" t="str">
        <f t="array" ref="AM540">IF(AM496="-","-",COUNT(IF($P$5:$P$104=$H$5:$O$104,IF($H$5:$O$104=$AA540,IF($A$5:$A$104=AM$539,$H$5:$O$104,""),""),""))/COUNT(IF($P$5:$P$104=$AA540,IF($A$5:$A$104=AM$539,$H$5:$O$104,""),"")))</f>
        <v>-</v>
      </c>
      <c r="AN540" s="403" t="str">
        <f t="array" ref="AN540">IF(AN496=0,"-",COUNT(IF($P$5:$P$104=$H$5:$O$104,IF($H$5:$O$104=$AA540,$H$5:$O$104,""),""))/COUNT(IF($P$5:$P$104=$AA540,$H$5:$O$104,"")))</f>
        <v>-</v>
      </c>
      <c r="AO540" s="18"/>
      <c r="AP540" s="7"/>
      <c r="AQ540" s="18"/>
      <c r="AR540" s="18"/>
      <c r="AS540" s="18"/>
      <c r="AT540" s="18"/>
      <c r="AU540" s="18"/>
      <c r="AV540" s="18"/>
      <c r="AW540" s="18"/>
      <c r="AX540" s="18"/>
      <c r="AY540" s="18"/>
      <c r="AZ540" s="18"/>
      <c r="BA540" s="18"/>
      <c r="BO540" s="11"/>
      <c r="BP540" s="11"/>
      <c r="BQ540" s="11"/>
      <c r="BR540" s="75"/>
      <c r="BS540" s="75"/>
    </row>
    <row r="541" spans="1:71">
      <c r="A541" s="18"/>
      <c r="B541" s="18"/>
      <c r="C541" s="18"/>
      <c r="E541" s="88"/>
      <c r="F541" s="88"/>
      <c r="G541" s="18"/>
      <c r="H541" s="89"/>
      <c r="I541" s="89"/>
      <c r="J541" s="89"/>
      <c r="K541" s="18"/>
      <c r="L541" s="18"/>
      <c r="M541" s="18"/>
      <c r="N541" s="18"/>
      <c r="O541" s="18"/>
      <c r="P541" s="138"/>
      <c r="Q541" s="138"/>
      <c r="R541" s="138"/>
      <c r="S541" s="138"/>
      <c r="T541" s="138"/>
      <c r="U541" s="138"/>
      <c r="V541" s="138"/>
      <c r="W541" s="138"/>
      <c r="X541" s="18"/>
      <c r="Y541" s="18"/>
      <c r="Z541" s="18"/>
      <c r="AA541" s="367">
        <v>1</v>
      </c>
      <c r="AB541" s="402" t="str">
        <f t="array" ref="AB541">IF(AB497="-","-",COUNT(IF($P$5:$P$104=$H$5:$O$104,IF($H$5:$O$104=$AA541,IF($A$5:$A$104=AB$539,$H$5:$O$104,""),""),""))/COUNT(IF($P$5:$P$104=$AA541,IF($A$5:$A$104=AB$539,$H$5:$O$104,""),"")))</f>
        <v>-</v>
      </c>
      <c r="AC541" s="402" t="str">
        <f t="array" ref="AC541">IF(AC497="-","-",COUNT(IF($P$5:$P$104=$H$5:$O$104,IF($H$5:$O$104=$AA541,IF($A$5:$A$104=AC$539,$H$5:$O$104,""),""),""))/COUNT(IF($P$5:$P$104=$AA541,IF($A$5:$A$104=AC$539,$H$5:$O$104,""),"")))</f>
        <v>-</v>
      </c>
      <c r="AD541" s="402" t="str">
        <f t="array" ref="AD541">IF(AD497="-","-",COUNT(IF($P$5:$P$104=$H$5:$O$104,IF($H$5:$O$104=$AA541,IF($A$5:$A$104=AD$539,$H$5:$O$104,""),""),""))/COUNT(IF($P$5:$P$104=$AA541,IF($A$5:$A$104=AD$539,$H$5:$O$104,""),"")))</f>
        <v>-</v>
      </c>
      <c r="AE541" s="402" t="str">
        <f t="array" ref="AE541">IF(AE497="-","-",COUNT(IF($P$5:$P$104=$H$5:$O$104,IF($H$5:$O$104=$AA541,IF($A$5:$A$104=AE$539,$H$5:$O$104,""),""),""))/COUNT(IF($P$5:$P$104=$AA541,IF($A$5:$A$104=AE$539,$H$5:$O$104,""),"")))</f>
        <v>-</v>
      </c>
      <c r="AF541" s="402" t="str">
        <f t="array" ref="AF541">IF(AF497="-","-",COUNT(IF($P$5:$P$104=$H$5:$O$104,IF($H$5:$O$104=$AA541,IF($A$5:$A$104=AF$539,$H$5:$O$104,""),""),""))/COUNT(IF($P$5:$P$104=$AA541,IF($A$5:$A$104=AF$539,$H$5:$O$104,""),"")))</f>
        <v>-</v>
      </c>
      <c r="AG541" s="402" t="str">
        <f t="array" ref="AG541">IF(AG497="-","-",COUNT(IF($P$5:$P$104=$H$5:$O$104,IF($H$5:$O$104=$AA541,IF($A$5:$A$104=AG$539,$H$5:$O$104,""),""),""))/COUNT(IF($P$5:$P$104=$AA541,IF($A$5:$A$104=AG$539,$H$5:$O$104,""),"")))</f>
        <v>-</v>
      </c>
      <c r="AH541" s="402" t="str">
        <f t="array" ref="AH541">IF(AH497="-","-",COUNT(IF($P$5:$P$104=$H$5:$O$104,IF($H$5:$O$104=$AA541,IF($A$5:$A$104=AH$539,$H$5:$O$104,""),""),""))/COUNT(IF($P$5:$P$104=$AA541,IF($A$5:$A$104=AH$539,$H$5:$O$104,""),"")))</f>
        <v>-</v>
      </c>
      <c r="AI541" s="402" t="str">
        <f t="array" ref="AI541">IF(AI497="-","-",COUNT(IF($P$5:$P$104=$H$5:$O$104,IF($H$5:$O$104=$AA541,IF($A$5:$A$104=AI$539,$H$5:$O$104,""),""),""))/COUNT(IF($P$5:$P$104=$AA541,IF($A$5:$A$104=AI$539,$H$5:$O$104,""),"")))</f>
        <v>-</v>
      </c>
      <c r="AJ541" s="402" t="str">
        <f t="array" ref="AJ541">IF(AJ497="-","-",COUNT(IF($P$5:$P$104=$H$5:$O$104,IF($H$5:$O$104=$AA541,IF($A$5:$A$104=AJ$539,$H$5:$O$104,""),""),""))/COUNT(IF($P$5:$P$104=$AA541,IF($A$5:$A$104=AJ$539,$H$5:$O$104,""),"")))</f>
        <v>-</v>
      </c>
      <c r="AK541" s="402" t="str">
        <f t="array" ref="AK541">IF(AK497="-","-",COUNT(IF($P$5:$P$104=$H$5:$O$104,IF($H$5:$O$104=$AA541,IF($A$5:$A$104=AK$539,$H$5:$O$104,""),""),""))/COUNT(IF($P$5:$P$104=$AA541,IF($A$5:$A$104=AK$539,$H$5:$O$104,""),"")))</f>
        <v>-</v>
      </c>
      <c r="AL541" s="402" t="str">
        <f t="array" ref="AL541">IF(AL497="-","-",COUNT(IF($P$5:$P$104=$H$5:$O$104,IF($H$5:$O$104=$AA541,IF($A$5:$A$104=AL$539,$H$5:$O$104,""),""),""))/COUNT(IF($P$5:$P$104=$AA541,IF($A$5:$A$104=AL$539,$H$5:$O$104,""),"")))</f>
        <v>-</v>
      </c>
      <c r="AM541" s="402" t="str">
        <f t="array" ref="AM541">IF(AM497="-","-",COUNT(IF($P$5:$P$104=$H$5:$O$104,IF($H$5:$O$104=$AA541,IF($A$5:$A$104=AM$539,$H$5:$O$104,""),""),""))/COUNT(IF($P$5:$P$104=$AA541,IF($A$5:$A$104=AM$539,$H$5:$O$104,""),"")))</f>
        <v>-</v>
      </c>
      <c r="AN541" s="404" t="str">
        <f t="array" ref="AN541">IF(AN497=0,"-",COUNT(IF($P$5:$P$104=$H$5:$O$104,IF($H$5:$O$104=$AA541,$H$5:$O$104,""),""))/COUNT(IF($P$5:$P$104=$AA541,$H$5:$O$104,"")))</f>
        <v>-</v>
      </c>
      <c r="AO541" s="18"/>
      <c r="AP541" s="7"/>
      <c r="AQ541" s="18"/>
      <c r="AR541" s="18"/>
      <c r="AS541" s="18"/>
      <c r="AT541" s="18"/>
      <c r="AU541" s="18"/>
      <c r="AV541" s="18"/>
      <c r="AW541" s="18"/>
      <c r="AX541" s="18"/>
      <c r="AY541" s="18"/>
      <c r="AZ541" s="18"/>
      <c r="BA541" s="18"/>
      <c r="BO541" s="11"/>
      <c r="BP541" s="11"/>
      <c r="BQ541" s="11"/>
      <c r="BR541" s="75"/>
      <c r="BS541" s="75"/>
    </row>
    <row r="542" spans="1:71">
      <c r="A542" s="18"/>
      <c r="B542" s="18"/>
      <c r="C542" s="18"/>
      <c r="E542" s="88"/>
      <c r="F542" s="88"/>
      <c r="G542" s="18"/>
      <c r="H542" s="89"/>
      <c r="I542" s="89"/>
      <c r="J542" s="89"/>
      <c r="K542" s="18"/>
      <c r="L542" s="18"/>
      <c r="M542" s="18"/>
      <c r="N542" s="18"/>
      <c r="O542" s="18"/>
      <c r="P542" s="138"/>
      <c r="Q542" s="138"/>
      <c r="R542" s="138"/>
      <c r="S542" s="138"/>
      <c r="T542" s="138"/>
      <c r="U542" s="138"/>
      <c r="V542" s="138"/>
      <c r="W542" s="138"/>
      <c r="X542" s="18"/>
      <c r="Y542" s="18"/>
      <c r="Z542" s="18"/>
      <c r="AA542" s="367">
        <v>2</v>
      </c>
      <c r="AB542" s="402" t="str">
        <f t="array" ref="AB542">IF(AB498="-","-",COUNT(IF($P$5:$P$104=$H$5:$O$104,IF($H$5:$O$104=$AA542,IF($A$5:$A$104=AB$539,$H$5:$O$104,""),""),""))/COUNT(IF($P$5:$P$104=$AA542,IF($A$5:$A$104=AB$539,$H$5:$O$104,""),"")))</f>
        <v>-</v>
      </c>
      <c r="AC542" s="402" t="str">
        <f t="array" ref="AC542">IF(AC498="-","-",COUNT(IF($P$5:$P$104=$H$5:$O$104,IF($H$5:$O$104=$AA542,IF($A$5:$A$104=AC$539,$H$5:$O$104,""),""),""))/COUNT(IF($P$5:$P$104=$AA542,IF($A$5:$A$104=AC$539,$H$5:$O$104,""),"")))</f>
        <v>-</v>
      </c>
      <c r="AD542" s="402" t="str">
        <f t="array" ref="AD542">IF(AD498="-","-",COUNT(IF($P$5:$P$104=$H$5:$O$104,IF($H$5:$O$104=$AA542,IF($A$5:$A$104=AD$539,$H$5:$O$104,""),""),""))/COUNT(IF($P$5:$P$104=$AA542,IF($A$5:$A$104=AD$539,$H$5:$O$104,""),"")))</f>
        <v>-</v>
      </c>
      <c r="AE542" s="402" t="str">
        <f t="array" ref="AE542">IF(AE498="-","-",COUNT(IF($P$5:$P$104=$H$5:$O$104,IF($H$5:$O$104=$AA542,IF($A$5:$A$104=AE$539,$H$5:$O$104,""),""),""))/COUNT(IF($P$5:$P$104=$AA542,IF($A$5:$A$104=AE$539,$H$5:$O$104,""),"")))</f>
        <v>-</v>
      </c>
      <c r="AF542" s="402" t="str">
        <f t="array" ref="AF542">IF(AF498="-","-",COUNT(IF($P$5:$P$104=$H$5:$O$104,IF($H$5:$O$104=$AA542,IF($A$5:$A$104=AF$539,$H$5:$O$104,""),""),""))/COUNT(IF($P$5:$P$104=$AA542,IF($A$5:$A$104=AF$539,$H$5:$O$104,""),"")))</f>
        <v>-</v>
      </c>
      <c r="AG542" s="402" t="str">
        <f t="array" ref="AG542">IF(AG498="-","-",COUNT(IF($P$5:$P$104=$H$5:$O$104,IF($H$5:$O$104=$AA542,IF($A$5:$A$104=AG$539,$H$5:$O$104,""),""),""))/COUNT(IF($P$5:$P$104=$AA542,IF($A$5:$A$104=AG$539,$H$5:$O$104,""),"")))</f>
        <v>-</v>
      </c>
      <c r="AH542" s="402" t="str">
        <f t="array" ref="AH542">IF(AH498="-","-",COUNT(IF($P$5:$P$104=$H$5:$O$104,IF($H$5:$O$104=$AA542,IF($A$5:$A$104=AH$539,$H$5:$O$104,""),""),""))/COUNT(IF($P$5:$P$104=$AA542,IF($A$5:$A$104=AH$539,$H$5:$O$104,""),"")))</f>
        <v>-</v>
      </c>
      <c r="AI542" s="402" t="str">
        <f t="array" ref="AI542">IF(AI498="-","-",COUNT(IF($P$5:$P$104=$H$5:$O$104,IF($H$5:$O$104=$AA542,IF($A$5:$A$104=AI$539,$H$5:$O$104,""),""),""))/COUNT(IF($P$5:$P$104=$AA542,IF($A$5:$A$104=AI$539,$H$5:$O$104,""),"")))</f>
        <v>-</v>
      </c>
      <c r="AJ542" s="402" t="str">
        <f t="array" ref="AJ542">IF(AJ498="-","-",COUNT(IF($P$5:$P$104=$H$5:$O$104,IF($H$5:$O$104=$AA542,IF($A$5:$A$104=AJ$539,$H$5:$O$104,""),""),""))/COUNT(IF($P$5:$P$104=$AA542,IF($A$5:$A$104=AJ$539,$H$5:$O$104,""),"")))</f>
        <v>-</v>
      </c>
      <c r="AK542" s="402" t="str">
        <f t="array" ref="AK542">IF(AK498="-","-",COUNT(IF($P$5:$P$104=$H$5:$O$104,IF($H$5:$O$104=$AA542,IF($A$5:$A$104=AK$539,$H$5:$O$104,""),""),""))/COUNT(IF($P$5:$P$104=$AA542,IF($A$5:$A$104=AK$539,$H$5:$O$104,""),"")))</f>
        <v>-</v>
      </c>
      <c r="AL542" s="402" t="str">
        <f t="array" ref="AL542">IF(AL498="-","-",COUNT(IF($P$5:$P$104=$H$5:$O$104,IF($H$5:$O$104=$AA542,IF($A$5:$A$104=AL$539,$H$5:$O$104,""),""),""))/COUNT(IF($P$5:$P$104=$AA542,IF($A$5:$A$104=AL$539,$H$5:$O$104,""),"")))</f>
        <v>-</v>
      </c>
      <c r="AM542" s="402" t="str">
        <f t="array" ref="AM542">IF(AM498="-","-",COUNT(IF($P$5:$P$104=$H$5:$O$104,IF($H$5:$O$104=$AA542,IF($A$5:$A$104=AM$539,$H$5:$O$104,""),""),""))/COUNT(IF($P$5:$P$104=$AA542,IF($A$5:$A$104=AM$539,$H$5:$O$104,""),"")))</f>
        <v>-</v>
      </c>
      <c r="AN542" s="404" t="str">
        <f t="array" ref="AN542">IF(AN498=0,"-",COUNT(IF($P$5:$P$104=$H$5:$O$104,IF($H$5:$O$104=$AA542,$H$5:$O$104,""),""))/COUNT(IF($P$5:$P$104=$AA542,$H$5:$O$104,"")))</f>
        <v>-</v>
      </c>
      <c r="AO542" s="18"/>
      <c r="AP542" s="7"/>
      <c r="AQ542" s="18"/>
      <c r="AR542" s="18"/>
      <c r="AS542" s="18"/>
      <c r="AT542" s="18"/>
      <c r="AU542" s="18"/>
      <c r="AV542" s="18"/>
      <c r="AW542" s="18"/>
      <c r="AX542" s="18"/>
      <c r="AY542" s="18"/>
      <c r="AZ542" s="18"/>
      <c r="BA542" s="18"/>
      <c r="BO542" s="11"/>
      <c r="BP542" s="11"/>
      <c r="BQ542" s="11"/>
      <c r="BR542" s="75"/>
      <c r="BS542" s="75"/>
    </row>
    <row r="543" spans="1:71">
      <c r="A543" s="18"/>
      <c r="B543" s="18"/>
      <c r="C543" s="18"/>
      <c r="E543" s="88"/>
      <c r="F543" s="88"/>
      <c r="G543" s="18"/>
      <c r="H543" s="89"/>
      <c r="I543" s="89"/>
      <c r="J543" s="89"/>
      <c r="K543" s="18"/>
      <c r="L543" s="18"/>
      <c r="M543" s="18"/>
      <c r="N543" s="18"/>
      <c r="O543" s="18"/>
      <c r="P543" s="138"/>
      <c r="Q543" s="138"/>
      <c r="R543" s="138"/>
      <c r="S543" s="138"/>
      <c r="T543" s="138"/>
      <c r="U543" s="138"/>
      <c r="V543" s="138"/>
      <c r="W543" s="138"/>
      <c r="X543" s="18"/>
      <c r="Y543" s="18"/>
      <c r="Z543" s="18"/>
      <c r="AA543" s="367">
        <v>3</v>
      </c>
      <c r="AB543" s="402" t="str">
        <f t="array" ref="AB543">IF(AB499="-","-",COUNT(IF($P$5:$P$104=$H$5:$O$104,IF($H$5:$O$104=$AA543,IF($A$5:$A$104=AB$539,$H$5:$O$104,""),""),""))/COUNT(IF($P$5:$P$104=$AA543,IF($A$5:$A$104=AB$539,$H$5:$O$104,""),"")))</f>
        <v>-</v>
      </c>
      <c r="AC543" s="402" t="str">
        <f t="array" ref="AC543">IF(AC499="-","-",COUNT(IF($P$5:$P$104=$H$5:$O$104,IF($H$5:$O$104=$AA543,IF($A$5:$A$104=AC$539,$H$5:$O$104,""),""),""))/COUNT(IF($P$5:$P$104=$AA543,IF($A$5:$A$104=AC$539,$H$5:$O$104,""),"")))</f>
        <v>-</v>
      </c>
      <c r="AD543" s="402" t="str">
        <f t="array" ref="AD543">IF(AD499="-","-",COUNT(IF($P$5:$P$104=$H$5:$O$104,IF($H$5:$O$104=$AA543,IF($A$5:$A$104=AD$539,$H$5:$O$104,""),""),""))/COUNT(IF($P$5:$P$104=$AA543,IF($A$5:$A$104=AD$539,$H$5:$O$104,""),"")))</f>
        <v>-</v>
      </c>
      <c r="AE543" s="402" t="str">
        <f t="array" ref="AE543">IF(AE499="-","-",COUNT(IF($P$5:$P$104=$H$5:$O$104,IF($H$5:$O$104=$AA543,IF($A$5:$A$104=AE$539,$H$5:$O$104,""),""),""))/COUNT(IF($P$5:$P$104=$AA543,IF($A$5:$A$104=AE$539,$H$5:$O$104,""),"")))</f>
        <v>-</v>
      </c>
      <c r="AF543" s="402" t="str">
        <f t="array" ref="AF543">IF(AF499="-","-",COUNT(IF($P$5:$P$104=$H$5:$O$104,IF($H$5:$O$104=$AA543,IF($A$5:$A$104=AF$539,$H$5:$O$104,""),""),""))/COUNT(IF($P$5:$P$104=$AA543,IF($A$5:$A$104=AF$539,$H$5:$O$104,""),"")))</f>
        <v>-</v>
      </c>
      <c r="AG543" s="402">
        <f t="array" ref="AG543">IF(AG499="-","-",COUNT(IF($P$5:$P$104=$H$5:$O$104,IF($H$5:$O$104=$AA543,IF($A$5:$A$104=AG$539,$H$5:$O$104,""),""),""))/COUNT(IF($P$5:$P$104=$AA543,IF($A$5:$A$104=AG$539,$H$5:$O$104,""),"")))</f>
        <v>0.91666666666666663</v>
      </c>
      <c r="AH543" s="402" t="str">
        <f t="array" ref="AH543">IF(AH499="-","-",COUNT(IF($P$5:$P$104=$H$5:$O$104,IF($H$5:$O$104=$AA543,IF($A$5:$A$104=AH$539,$H$5:$O$104,""),""),""))/COUNT(IF($P$5:$P$104=$AA543,IF($A$5:$A$104=AH$539,$H$5:$O$104,""),"")))</f>
        <v>-</v>
      </c>
      <c r="AI543" s="402" t="str">
        <f t="array" ref="AI543">IF(AI499="-","-",COUNT(IF($P$5:$P$104=$H$5:$O$104,IF($H$5:$O$104=$AA543,IF($A$5:$A$104=AI$539,$H$5:$O$104,""),""),""))/COUNT(IF($P$5:$P$104=$AA543,IF($A$5:$A$104=AI$539,$H$5:$O$104,""),"")))</f>
        <v>-</v>
      </c>
      <c r="AJ543" s="402" t="str">
        <f t="array" ref="AJ543">IF(AJ499="-","-",COUNT(IF($P$5:$P$104=$H$5:$O$104,IF($H$5:$O$104=$AA543,IF($A$5:$A$104=AJ$539,$H$5:$O$104,""),""),""))/COUNT(IF($P$5:$P$104=$AA543,IF($A$5:$A$104=AJ$539,$H$5:$O$104,""),"")))</f>
        <v>-</v>
      </c>
      <c r="AK543" s="402" t="str">
        <f t="array" ref="AK543">IF(AK499="-","-",COUNT(IF($P$5:$P$104=$H$5:$O$104,IF($H$5:$O$104=$AA543,IF($A$5:$A$104=AK$539,$H$5:$O$104,""),""),""))/COUNT(IF($P$5:$P$104=$AA543,IF($A$5:$A$104=AK$539,$H$5:$O$104,""),"")))</f>
        <v>-</v>
      </c>
      <c r="AL543" s="402" t="str">
        <f t="array" ref="AL543">IF(AL499="-","-",COUNT(IF($P$5:$P$104=$H$5:$O$104,IF($H$5:$O$104=$AA543,IF($A$5:$A$104=AL$539,$H$5:$O$104,""),""),""))/COUNT(IF($P$5:$P$104=$AA543,IF($A$5:$A$104=AL$539,$H$5:$O$104,""),"")))</f>
        <v>-</v>
      </c>
      <c r="AM543" s="402" t="str">
        <f t="array" ref="AM543">IF(AM499="-","-",COUNT(IF($P$5:$P$104=$H$5:$O$104,IF($H$5:$O$104=$AA543,IF($A$5:$A$104=AM$539,$H$5:$O$104,""),""),""))/COUNT(IF($P$5:$P$104=$AA543,IF($A$5:$A$104=AM$539,$H$5:$O$104,""),"")))</f>
        <v>-</v>
      </c>
      <c r="AN543" s="404">
        <f t="array" ref="AN543">IF(AN499=0,"-",COUNT(IF($P$5:$P$104=$H$5:$O$104,IF($H$5:$O$104=$AA543,$H$5:$O$104,""),""))/COUNT(IF($P$5:$P$104=$AA543,$H$5:$O$104,"")))</f>
        <v>0.91666666666666663</v>
      </c>
      <c r="AO543" s="18"/>
      <c r="AP543" s="7"/>
      <c r="AQ543" s="18"/>
      <c r="AR543" s="18"/>
      <c r="AS543" s="18"/>
      <c r="AT543" s="18"/>
      <c r="AU543" s="18"/>
      <c r="AV543" s="18"/>
      <c r="AW543" s="18"/>
      <c r="AX543" s="18"/>
      <c r="AY543" s="18"/>
      <c r="AZ543" s="18"/>
      <c r="BA543" s="18"/>
      <c r="BO543" s="11"/>
      <c r="BP543" s="11"/>
      <c r="BQ543" s="11"/>
      <c r="BR543" s="75"/>
      <c r="BS543" s="75"/>
    </row>
    <row r="544" spans="1:71">
      <c r="A544" s="18"/>
      <c r="B544" s="18"/>
      <c r="C544" s="18"/>
      <c r="E544" s="88"/>
      <c r="F544" s="88"/>
      <c r="G544" s="18"/>
      <c r="H544" s="89"/>
      <c r="I544" s="89"/>
      <c r="J544" s="89"/>
      <c r="K544" s="18"/>
      <c r="L544" s="18"/>
      <c r="M544" s="18"/>
      <c r="N544" s="18"/>
      <c r="O544" s="18"/>
      <c r="P544" s="138"/>
      <c r="Q544" s="138"/>
      <c r="R544" s="138"/>
      <c r="S544" s="138"/>
      <c r="T544" s="138"/>
      <c r="U544" s="138"/>
      <c r="V544" s="138"/>
      <c r="W544" s="138"/>
      <c r="X544" s="18"/>
      <c r="Y544" s="18"/>
      <c r="Z544" s="18"/>
      <c r="AA544" s="367">
        <v>4</v>
      </c>
      <c r="AB544" s="402">
        <f t="array" ref="AB544">IF(AB500="-","-",COUNT(IF($P$5:$P$104=$H$5:$O$104,IF($H$5:$O$104=$AA544,IF($A$5:$A$104=AB$539,$H$5:$O$104,""),""),""))/COUNT(IF($P$5:$P$104=$AA544,IF($A$5:$A$104=AB$539,$H$5:$O$104,""),"")))</f>
        <v>0.9375</v>
      </c>
      <c r="AC544" s="402" t="str">
        <f t="array" ref="AC544">IF(AC500="-","-",COUNT(IF($P$5:$P$104=$H$5:$O$104,IF($H$5:$O$104=$AA544,IF($A$5:$A$104=AC$539,$H$5:$O$104,""),""),""))/COUNT(IF($P$5:$P$104=$AA544,IF($A$5:$A$104=AC$539,$H$5:$O$104,""),"")))</f>
        <v>-</v>
      </c>
      <c r="AD544" s="402" t="str">
        <f t="array" ref="AD544">IF(AD500="-","-",COUNT(IF($P$5:$P$104=$H$5:$O$104,IF($H$5:$O$104=$AA544,IF($A$5:$A$104=AD$539,$H$5:$O$104,""),""),""))/COUNT(IF($P$5:$P$104=$AA544,IF($A$5:$A$104=AD$539,$H$5:$O$104,""),"")))</f>
        <v>-</v>
      </c>
      <c r="AE544" s="402">
        <f t="array" ref="AE544">IF(AE500="-","-",COUNT(IF($P$5:$P$104=$H$5:$O$104,IF($H$5:$O$104=$AA544,IF($A$5:$A$104=AE$539,$H$5:$O$104,""),""),""))/COUNT(IF($P$5:$P$104=$AA544,IF($A$5:$A$104=AE$539,$H$5:$O$104,""),"")))</f>
        <v>1</v>
      </c>
      <c r="AF544" s="402">
        <f t="array" ref="AF544">IF(AF500="-","-",COUNT(IF($P$5:$P$104=$H$5:$O$104,IF($H$5:$O$104=$AA544,IF($A$5:$A$104=AF$539,$H$5:$O$104,""),""),""))/COUNT(IF($P$5:$P$104=$AA544,IF($A$5:$A$104=AF$539,$H$5:$O$104,""),"")))</f>
        <v>1</v>
      </c>
      <c r="AG544" s="402">
        <f t="array" ref="AG544">IF(AG500="-","-",COUNT(IF($P$5:$P$104=$H$5:$O$104,IF($H$5:$O$104=$AA544,IF($A$5:$A$104=AG$539,$H$5:$O$104,""),""),""))/COUNT(IF($P$5:$P$104=$AA544,IF($A$5:$A$104=AG$539,$H$5:$O$104,""),"")))</f>
        <v>0.875</v>
      </c>
      <c r="AH544" s="402" t="str">
        <f t="array" ref="AH544">IF(AH500="-","-",COUNT(IF($P$5:$P$104=$H$5:$O$104,IF($H$5:$O$104=$AA544,IF($A$5:$A$104=AH$539,$H$5:$O$104,""),""),""))/COUNT(IF($P$5:$P$104=$AA544,IF($A$5:$A$104=AH$539,$H$5:$O$104,""),"")))</f>
        <v>-</v>
      </c>
      <c r="AI544" s="402" t="str">
        <f t="array" ref="AI544">IF(AI500="-","-",COUNT(IF($P$5:$P$104=$H$5:$O$104,IF($H$5:$O$104=$AA544,IF($A$5:$A$104=AI$539,$H$5:$O$104,""),""),""))/COUNT(IF($P$5:$P$104=$AA544,IF($A$5:$A$104=AI$539,$H$5:$O$104,""),"")))</f>
        <v>-</v>
      </c>
      <c r="AJ544" s="402" t="str">
        <f t="array" ref="AJ544">IF(AJ500="-","-",COUNT(IF($P$5:$P$104=$H$5:$O$104,IF($H$5:$O$104=$AA544,IF($A$5:$A$104=AJ$539,$H$5:$O$104,""),""),""))/COUNT(IF($P$5:$P$104=$AA544,IF($A$5:$A$104=AJ$539,$H$5:$O$104,""),"")))</f>
        <v>-</v>
      </c>
      <c r="AK544" s="402" t="str">
        <f t="array" ref="AK544">IF(AK500="-","-",COUNT(IF($P$5:$P$104=$H$5:$O$104,IF($H$5:$O$104=$AA544,IF($A$5:$A$104=AK$539,$H$5:$O$104,""),""),""))/COUNT(IF($P$5:$P$104=$AA544,IF($A$5:$A$104=AK$539,$H$5:$O$104,""),"")))</f>
        <v>-</v>
      </c>
      <c r="AL544" s="402" t="str">
        <f t="array" ref="AL544">IF(AL500="-","-",COUNT(IF($P$5:$P$104=$H$5:$O$104,IF($H$5:$O$104=$AA544,IF($A$5:$A$104=AL$539,$H$5:$O$104,""),""),""))/COUNT(IF($P$5:$P$104=$AA544,IF($A$5:$A$104=AL$539,$H$5:$O$104,""),"")))</f>
        <v>-</v>
      </c>
      <c r="AM544" s="402" t="str">
        <f t="array" ref="AM544">IF(AM500="-","-",COUNT(IF($P$5:$P$104=$H$5:$O$104,IF($H$5:$O$104=$AA544,IF($A$5:$A$104=AM$539,$H$5:$O$104,""),""),""))/COUNT(IF($P$5:$P$104=$AA544,IF($A$5:$A$104=AM$539,$H$5:$O$104,""),"")))</f>
        <v>-</v>
      </c>
      <c r="AN544" s="404">
        <f t="array" ref="AN544">IF(AN500=0,"-",COUNT(IF($P$5:$P$104=$H$5:$O$104,IF($H$5:$O$104=$AA544,$H$5:$O$104,""),""))/COUNT(IF($P$5:$P$104=$AA544,$H$5:$O$104,"")))</f>
        <v>0.96875</v>
      </c>
      <c r="AO544" s="18"/>
      <c r="AP544" s="7"/>
      <c r="AQ544" s="18"/>
      <c r="AR544" s="18"/>
      <c r="AS544" s="18"/>
      <c r="AT544" s="18"/>
      <c r="AU544" s="18"/>
      <c r="AV544" s="18"/>
      <c r="AW544" s="18"/>
      <c r="AX544" s="18"/>
      <c r="AY544" s="18"/>
      <c r="AZ544" s="18"/>
      <c r="BA544" s="18"/>
      <c r="BO544" s="11"/>
      <c r="BP544" s="11"/>
      <c r="BQ544" s="11"/>
      <c r="BR544" s="75"/>
      <c r="BS544" s="75"/>
    </row>
    <row r="545" spans="1:71">
      <c r="A545" s="18"/>
      <c r="B545" s="18"/>
      <c r="C545" s="18"/>
      <c r="E545" s="88"/>
      <c r="F545" s="88"/>
      <c r="G545" s="18"/>
      <c r="H545" s="89"/>
      <c r="I545" s="89"/>
      <c r="J545" s="89"/>
      <c r="K545" s="18"/>
      <c r="L545" s="18"/>
      <c r="M545" s="18"/>
      <c r="N545" s="18"/>
      <c r="O545" s="18"/>
      <c r="P545" s="138"/>
      <c r="Q545" s="138"/>
      <c r="R545" s="138"/>
      <c r="S545" s="138"/>
      <c r="T545" s="138"/>
      <c r="U545" s="138"/>
      <c r="V545" s="138"/>
      <c r="W545" s="138"/>
      <c r="X545" s="18"/>
      <c r="Y545" s="18"/>
      <c r="Z545" s="18"/>
      <c r="AA545" s="367">
        <v>5</v>
      </c>
      <c r="AB545" s="402">
        <f t="array" ref="AB545">IF(AB501="-","-",COUNT(IF($P$5:$P$104=$H$5:$O$104,IF($H$5:$O$104=$AA545,IF($A$5:$A$104=AB$539,$H$5:$O$104,""),""),""))/COUNT(IF($P$5:$P$104=$AA545,IF($A$5:$A$104=AB$539,$H$5:$O$104,""),"")))</f>
        <v>0.875</v>
      </c>
      <c r="AC545" s="402">
        <f t="array" ref="AC545">IF(AC501="-","-",COUNT(IF($P$5:$P$104=$H$5:$O$104,IF($H$5:$O$104=$AA545,IF($A$5:$A$104=AC$539,$H$5:$O$104,""),""),""))/COUNT(IF($P$5:$P$104=$AA545,IF($A$5:$A$104=AC$539,$H$5:$O$104,""),"")))</f>
        <v>1</v>
      </c>
      <c r="AD545" s="402" t="str">
        <f t="array" ref="AD545">IF(AD501="-","-",COUNT(IF($P$5:$P$104=$H$5:$O$104,IF($H$5:$O$104=$AA545,IF($A$5:$A$104=AD$539,$H$5:$O$104,""),""),""))/COUNT(IF($P$5:$P$104=$AA545,IF($A$5:$A$104=AD$539,$H$5:$O$104,""),"")))</f>
        <v>-</v>
      </c>
      <c r="AE545" s="402">
        <f t="array" ref="AE545">IF(AE501="-","-",COUNT(IF($P$5:$P$104=$H$5:$O$104,IF($H$5:$O$104=$AA545,IF($A$5:$A$104=AE$539,$H$5:$O$104,""),""),""))/COUNT(IF($P$5:$P$104=$AA545,IF($A$5:$A$104=AE$539,$H$5:$O$104,""),"")))</f>
        <v>0.75</v>
      </c>
      <c r="AF545" s="402">
        <f t="array" ref="AF545">IF(AF501="-","-",COUNT(IF($P$5:$P$104=$H$5:$O$104,IF($H$5:$O$104=$AA545,IF($A$5:$A$104=AF$539,$H$5:$O$104,""),""),""))/COUNT(IF($P$5:$P$104=$AA545,IF($A$5:$A$104=AF$539,$H$5:$O$104,""),"")))</f>
        <v>1</v>
      </c>
      <c r="AG545" s="402" t="str">
        <f t="array" ref="AG545">IF(AG501="-","-",COUNT(IF($P$5:$P$104=$H$5:$O$104,IF($H$5:$O$104=$AA545,IF($A$5:$A$104=AG$539,$H$5:$O$104,""),""),""))/COUNT(IF($P$5:$P$104=$AA545,IF($A$5:$A$104=AG$539,$H$5:$O$104,""),"")))</f>
        <v>-</v>
      </c>
      <c r="AH545" s="402">
        <f t="array" ref="AH545">IF(AH501="-","-",COUNT(IF($P$5:$P$104=$H$5:$O$104,IF($H$5:$O$104=$AA545,IF($A$5:$A$104=AH$539,$H$5:$O$104,""),""),""))/COUNT(IF($P$5:$P$104=$AA545,IF($A$5:$A$104=AH$539,$H$5:$O$104,""),"")))</f>
        <v>0.875</v>
      </c>
      <c r="AI545" s="402" t="str">
        <f t="array" ref="AI545">IF(AI501="-","-",COUNT(IF($P$5:$P$104=$H$5:$O$104,IF($H$5:$O$104=$AA545,IF($A$5:$A$104=AI$539,$H$5:$O$104,""),""),""))/COUNT(IF($P$5:$P$104=$AA545,IF($A$5:$A$104=AI$539,$H$5:$O$104,""),"")))</f>
        <v>-</v>
      </c>
      <c r="AJ545" s="402" t="str">
        <f t="array" ref="AJ545">IF(AJ501="-","-",COUNT(IF($P$5:$P$104=$H$5:$O$104,IF($H$5:$O$104=$AA545,IF($A$5:$A$104=AJ$539,$H$5:$O$104,""),""),""))/COUNT(IF($P$5:$P$104=$AA545,IF($A$5:$A$104=AJ$539,$H$5:$O$104,""),"")))</f>
        <v>-</v>
      </c>
      <c r="AK545" s="402" t="str">
        <f t="array" ref="AK545">IF(AK501="-","-",COUNT(IF($P$5:$P$104=$H$5:$O$104,IF($H$5:$O$104=$AA545,IF($A$5:$A$104=AK$539,$H$5:$O$104,""),""),""))/COUNT(IF($P$5:$P$104=$AA545,IF($A$5:$A$104=AK$539,$H$5:$O$104,""),"")))</f>
        <v>-</v>
      </c>
      <c r="AL545" s="402" t="str">
        <f t="array" ref="AL545">IF(AL501="-","-",COUNT(IF($P$5:$P$104=$H$5:$O$104,IF($H$5:$O$104=$AA545,IF($A$5:$A$104=AL$539,$H$5:$O$104,""),""),""))/COUNT(IF($P$5:$P$104=$AA545,IF($A$5:$A$104=AL$539,$H$5:$O$104,""),"")))</f>
        <v>-</v>
      </c>
      <c r="AM545" s="402" t="str">
        <f t="array" ref="AM545">IF(AM501="-","-",COUNT(IF($P$5:$P$104=$H$5:$O$104,IF($H$5:$O$104=$AA545,IF($A$5:$A$104=AM$539,$H$5:$O$104,""),""),""))/COUNT(IF($P$5:$P$104=$AA545,IF($A$5:$A$104=AM$539,$H$5:$O$104,""),"")))</f>
        <v>-</v>
      </c>
      <c r="AN545" s="404">
        <f t="array" ref="AN545">IF(AN501=0,"-",COUNT(IF($P$5:$P$104=$H$5:$O$104,IF($H$5:$O$104=$AA545,$H$5:$O$104,""),""))/COUNT(IF($P$5:$P$104=$AA545,$H$5:$O$104,"")))</f>
        <v>0.91666666666666663</v>
      </c>
      <c r="AO545" s="18"/>
      <c r="AP545" s="7"/>
      <c r="AQ545" s="18"/>
      <c r="AR545" s="18"/>
      <c r="AS545" s="18"/>
      <c r="AT545" s="18"/>
      <c r="AU545" s="18"/>
      <c r="AV545" s="18"/>
      <c r="AW545" s="18"/>
      <c r="AX545" s="18"/>
      <c r="AY545" s="18"/>
      <c r="AZ545" s="18"/>
      <c r="BA545" s="18"/>
      <c r="BO545" s="11"/>
      <c r="BP545" s="11"/>
      <c r="BQ545" s="11"/>
      <c r="BR545" s="75"/>
      <c r="BS545" s="75"/>
    </row>
    <row r="546" spans="1:71">
      <c r="A546" s="18"/>
      <c r="B546" s="18"/>
      <c r="C546" s="18"/>
      <c r="E546" s="88"/>
      <c r="F546" s="88"/>
      <c r="G546" s="18"/>
      <c r="H546" s="89"/>
      <c r="I546" s="89"/>
      <c r="J546" s="89"/>
      <c r="K546" s="18"/>
      <c r="L546" s="18"/>
      <c r="M546" s="18"/>
      <c r="N546" s="18"/>
      <c r="O546" s="18"/>
      <c r="P546" s="138"/>
      <c r="Q546" s="138"/>
      <c r="R546" s="138"/>
      <c r="S546" s="138"/>
      <c r="T546" s="138"/>
      <c r="U546" s="138"/>
      <c r="V546" s="138"/>
      <c r="W546" s="138"/>
      <c r="X546" s="18"/>
      <c r="Y546" s="18"/>
      <c r="Z546" s="18"/>
      <c r="AA546" s="367">
        <v>6</v>
      </c>
      <c r="AB546" s="402">
        <f t="array" ref="AB546">IF(AB502="-","-",COUNT(IF($P$5:$P$104=$H$5:$O$104,IF($H$5:$O$104=$AA546,IF($A$5:$A$104=AB$539,$H$5:$O$104,""),""),""))/COUNT(IF($P$5:$P$104=$AA546,IF($A$5:$A$104=AB$539,$H$5:$O$104,""),"")))</f>
        <v>1</v>
      </c>
      <c r="AC546" s="402">
        <f t="array" ref="AC546">IF(AC502="-","-",COUNT(IF($P$5:$P$104=$H$5:$O$104,IF($H$5:$O$104=$AA546,IF($A$5:$A$104=AC$539,$H$5:$O$104,""),""),""))/COUNT(IF($P$5:$P$104=$AA546,IF($A$5:$A$104=AC$539,$H$5:$O$104,""),"")))</f>
        <v>1</v>
      </c>
      <c r="AD546" s="402">
        <f t="array" ref="AD546">IF(AD502="-","-",COUNT(IF($P$5:$P$104=$H$5:$O$104,IF($H$5:$O$104=$AA546,IF($A$5:$A$104=AD$539,$H$5:$O$104,""),""),""))/COUNT(IF($P$5:$P$104=$AA546,IF($A$5:$A$104=AD$539,$H$5:$O$104,""),"")))</f>
        <v>0.875</v>
      </c>
      <c r="AE546" s="402">
        <f t="array" ref="AE546">IF(AE502="-","-",COUNT(IF($P$5:$P$104=$H$5:$O$104,IF($H$5:$O$104=$AA546,IF($A$5:$A$104=AE$539,$H$5:$O$104,""),""),""))/COUNT(IF($P$5:$P$104=$AA546,IF($A$5:$A$104=AE$539,$H$5:$O$104,""),"")))</f>
        <v>0.91666666666666663</v>
      </c>
      <c r="AF546" s="402">
        <f t="array" ref="AF546">IF(AF502="-","-",COUNT(IF($P$5:$P$104=$H$5:$O$104,IF($H$5:$O$104=$AA546,IF($A$5:$A$104=AF$539,$H$5:$O$104,""),""),""))/COUNT(IF($P$5:$P$104=$AA546,IF($A$5:$A$104=AF$539,$H$5:$O$104,""),"")))</f>
        <v>0.9375</v>
      </c>
      <c r="AG546" s="402">
        <f t="array" ref="AG546">IF(AG502="-","-",COUNT(IF($P$5:$P$104=$H$5:$O$104,IF($H$5:$O$104=$AA546,IF($A$5:$A$104=AG$539,$H$5:$O$104,""),""),""))/COUNT(IF($P$5:$P$104=$AA546,IF($A$5:$A$104=AG$539,$H$5:$O$104,""),"")))</f>
        <v>0.875</v>
      </c>
      <c r="AH546" s="402">
        <f t="array" ref="AH546">IF(AH502="-","-",COUNT(IF($P$5:$P$104=$H$5:$O$104,IF($H$5:$O$104=$AA546,IF($A$5:$A$104=AH$539,$H$5:$O$104,""),""),""))/COUNT(IF($P$5:$P$104=$AA546,IF($A$5:$A$104=AH$539,$H$5:$O$104,""),"")))</f>
        <v>1</v>
      </c>
      <c r="AI546" s="402" t="str">
        <f t="array" ref="AI546">IF(AI502="-","-",COUNT(IF($P$5:$P$104=$H$5:$O$104,IF($H$5:$O$104=$AA546,IF($A$5:$A$104=AI$539,$H$5:$O$104,""),""),""))/COUNT(IF($P$5:$P$104=$AA546,IF($A$5:$A$104=AI$539,$H$5:$O$104,""),"")))</f>
        <v>-</v>
      </c>
      <c r="AJ546" s="402" t="str">
        <f t="array" ref="AJ546">IF(AJ502="-","-",COUNT(IF($P$5:$P$104=$H$5:$O$104,IF($H$5:$O$104=$AA546,IF($A$5:$A$104=AJ$539,$H$5:$O$104,""),""),""))/COUNT(IF($P$5:$P$104=$AA546,IF($A$5:$A$104=AJ$539,$H$5:$O$104,""),"")))</f>
        <v>-</v>
      </c>
      <c r="AK546" s="402" t="str">
        <f t="array" ref="AK546">IF(AK502="-","-",COUNT(IF($P$5:$P$104=$H$5:$O$104,IF($H$5:$O$104=$AA546,IF($A$5:$A$104=AK$539,$H$5:$O$104,""),""),""))/COUNT(IF($P$5:$P$104=$AA546,IF($A$5:$A$104=AK$539,$H$5:$O$104,""),"")))</f>
        <v>-</v>
      </c>
      <c r="AL546" s="402" t="str">
        <f t="array" ref="AL546">IF(AL502="-","-",COUNT(IF($P$5:$P$104=$H$5:$O$104,IF($H$5:$O$104=$AA546,IF($A$5:$A$104=AL$539,$H$5:$O$104,""),""),""))/COUNT(IF($P$5:$P$104=$AA546,IF($A$5:$A$104=AL$539,$H$5:$O$104,""),"")))</f>
        <v>-</v>
      </c>
      <c r="AM546" s="402" t="str">
        <f t="array" ref="AM546">IF(AM502="-","-",COUNT(IF($P$5:$P$104=$H$5:$O$104,IF($H$5:$O$104=$AA546,IF($A$5:$A$104=AM$539,$H$5:$O$104,""),""),""))/COUNT(IF($P$5:$P$104=$AA546,IF($A$5:$A$104=AM$539,$H$5:$O$104,""),"")))</f>
        <v>-</v>
      </c>
      <c r="AN546" s="404">
        <f t="array" ref="AN546">IF(AN502=0,"-",COUNT(IF($P$5:$P$104=$H$5:$O$104,IF($H$5:$O$104=$AA546,$H$5:$O$104,""),""))/COUNT(IF($P$5:$P$104=$AA546,$H$5:$O$104,"")))</f>
        <v>0.94270833333333337</v>
      </c>
      <c r="AO546" s="18"/>
      <c r="AP546" s="7"/>
      <c r="AQ546" s="18"/>
      <c r="AR546" s="18"/>
      <c r="AS546" s="18"/>
      <c r="AT546" s="18"/>
      <c r="AU546" s="18"/>
      <c r="AV546" s="18"/>
      <c r="AW546" s="18"/>
      <c r="AX546" s="18"/>
      <c r="AY546" s="18"/>
      <c r="AZ546" s="18"/>
      <c r="BA546" s="18"/>
      <c r="BO546" s="11"/>
      <c r="BP546" s="11"/>
      <c r="BQ546" s="11"/>
      <c r="BR546" s="75"/>
      <c r="BS546" s="75"/>
    </row>
    <row r="547" spans="1:71">
      <c r="A547" s="18"/>
      <c r="B547" s="18"/>
      <c r="C547" s="18"/>
      <c r="E547" s="88"/>
      <c r="F547" s="88"/>
      <c r="G547" s="18"/>
      <c r="H547" s="89"/>
      <c r="I547" s="89"/>
      <c r="J547" s="89"/>
      <c r="K547" s="18"/>
      <c r="L547" s="18"/>
      <c r="M547" s="18"/>
      <c r="N547" s="18"/>
      <c r="O547" s="18"/>
      <c r="P547" s="138"/>
      <c r="Q547" s="138"/>
      <c r="R547" s="138"/>
      <c r="S547" s="138"/>
      <c r="T547" s="138"/>
      <c r="U547" s="138"/>
      <c r="V547" s="138"/>
      <c r="W547" s="138"/>
      <c r="X547" s="18"/>
      <c r="Y547" s="18"/>
      <c r="Z547" s="18"/>
      <c r="AA547" s="367">
        <v>7</v>
      </c>
      <c r="AB547" s="402">
        <f t="array" ref="AB547">IF(AB503="-","-",COUNT(IF($P$5:$P$104=$H$5:$O$104,IF($H$5:$O$104=$AA547,IF($A$5:$A$104=AB$539,$H$5:$O$104,""),""),""))/COUNT(IF($P$5:$P$104=$AA547,IF($A$5:$A$104=AB$539,$H$5:$O$104,""),"")))</f>
        <v>1</v>
      </c>
      <c r="AC547" s="402">
        <f t="array" ref="AC547">IF(AC503="-","-",COUNT(IF($P$5:$P$104=$H$5:$O$104,IF($H$5:$O$104=$AA547,IF($A$5:$A$104=AC$539,$H$5:$O$104,""),""),""))/COUNT(IF($P$5:$P$104=$AA547,IF($A$5:$A$104=AC$539,$H$5:$O$104,""),"")))</f>
        <v>1</v>
      </c>
      <c r="AD547" s="402">
        <f t="array" ref="AD547">IF(AD503="-","-",COUNT(IF($P$5:$P$104=$H$5:$O$104,IF($H$5:$O$104=$AA547,IF($A$5:$A$104=AD$539,$H$5:$O$104,""),""),""))/COUNT(IF($P$5:$P$104=$AA547,IF($A$5:$A$104=AD$539,$H$5:$O$104,""),"")))</f>
        <v>0.875</v>
      </c>
      <c r="AE547" s="402">
        <f t="array" ref="AE547">IF(AE503="-","-",COUNT(IF($P$5:$P$104=$H$5:$O$104,IF($H$5:$O$104=$AA547,IF($A$5:$A$104=AE$539,$H$5:$O$104,""),""),""))/COUNT(IF($P$5:$P$104=$AA547,IF($A$5:$A$104=AE$539,$H$5:$O$104,""),"")))</f>
        <v>1</v>
      </c>
      <c r="AF547" s="402">
        <f t="array" ref="AF547">IF(AF503="-","-",COUNT(IF($P$5:$P$104=$H$5:$O$104,IF($H$5:$O$104=$AA547,IF($A$5:$A$104=AF$539,$H$5:$O$104,""),""),""))/COUNT(IF($P$5:$P$104=$AA547,IF($A$5:$A$104=AF$539,$H$5:$O$104,""),"")))</f>
        <v>0.875</v>
      </c>
      <c r="AG547" s="402">
        <f t="array" ref="AG547">IF(AG503="-","-",COUNT(IF($P$5:$P$104=$H$5:$O$104,IF($H$5:$O$104=$AA547,IF($A$5:$A$104=AG$539,$H$5:$O$104,""),""),""))/COUNT(IF($P$5:$P$104=$AA547,IF($A$5:$A$104=AG$539,$H$5:$O$104,""),"")))</f>
        <v>1</v>
      </c>
      <c r="AH547" s="402">
        <f t="array" ref="AH547">IF(AH503="-","-",COUNT(IF($P$5:$P$104=$H$5:$O$104,IF($H$5:$O$104=$AA547,IF($A$5:$A$104=AH$539,$H$5:$O$104,""),""),""))/COUNT(IF($P$5:$P$104=$AA547,IF($A$5:$A$104=AH$539,$H$5:$O$104,""),"")))</f>
        <v>0.90625</v>
      </c>
      <c r="AI547" s="402" t="str">
        <f t="array" ref="AI547">IF(AI503="-","-",COUNT(IF($P$5:$P$104=$H$5:$O$104,IF($H$5:$O$104=$AA547,IF($A$5:$A$104=AI$539,$H$5:$O$104,""),""),""))/COUNT(IF($P$5:$P$104=$AA547,IF($A$5:$A$104=AI$539,$H$5:$O$104,""),"")))</f>
        <v>-</v>
      </c>
      <c r="AJ547" s="402" t="str">
        <f t="array" ref="AJ547">IF(AJ503="-","-",COUNT(IF($P$5:$P$104=$H$5:$O$104,IF($H$5:$O$104=$AA547,IF($A$5:$A$104=AJ$539,$H$5:$O$104,""),""),""))/COUNT(IF($P$5:$P$104=$AA547,IF($A$5:$A$104=AJ$539,$H$5:$O$104,""),"")))</f>
        <v>-</v>
      </c>
      <c r="AK547" s="402" t="str">
        <f t="array" ref="AK547">IF(AK503="-","-",COUNT(IF($P$5:$P$104=$H$5:$O$104,IF($H$5:$O$104=$AA547,IF($A$5:$A$104=AK$539,$H$5:$O$104,""),""),""))/COUNT(IF($P$5:$P$104=$AA547,IF($A$5:$A$104=AK$539,$H$5:$O$104,""),"")))</f>
        <v>-</v>
      </c>
      <c r="AL547" s="402" t="str">
        <f t="array" ref="AL547">IF(AL503="-","-",COUNT(IF($P$5:$P$104=$H$5:$O$104,IF($H$5:$O$104=$AA547,IF($A$5:$A$104=AL$539,$H$5:$O$104,""),""),""))/COUNT(IF($P$5:$P$104=$AA547,IF($A$5:$A$104=AL$539,$H$5:$O$104,""),"")))</f>
        <v>-</v>
      </c>
      <c r="AM547" s="402" t="str">
        <f t="array" ref="AM547">IF(AM503="-","-",COUNT(IF($P$5:$P$104=$H$5:$O$104,IF($H$5:$O$104=$AA547,IF($A$5:$A$104=AM$539,$H$5:$O$104,""),""),""))/COUNT(IF($P$5:$P$104=$AA547,IF($A$5:$A$104=AM$539,$H$5:$O$104,""),"")))</f>
        <v>-</v>
      </c>
      <c r="AN547" s="404">
        <f t="array" ref="AN547">IF(AN503=0,"-",COUNT(IF($P$5:$P$104=$H$5:$O$104,IF($H$5:$O$104=$AA547,$H$5:$O$104,""),""))/COUNT(IF($P$5:$P$104=$AA547,$H$5:$O$104,"")))</f>
        <v>0.9553571428571429</v>
      </c>
      <c r="AO547" s="18"/>
      <c r="AP547" s="7"/>
      <c r="AQ547" s="18"/>
      <c r="AR547" s="18"/>
      <c r="AS547" s="18"/>
      <c r="AT547" s="18"/>
      <c r="AU547" s="18"/>
      <c r="AV547" s="18"/>
      <c r="AW547" s="18"/>
      <c r="AX547" s="18"/>
      <c r="AY547" s="18"/>
      <c r="AZ547" s="18"/>
      <c r="BA547" s="18"/>
      <c r="BO547" s="11"/>
      <c r="BP547" s="11"/>
      <c r="BQ547" s="11"/>
      <c r="BR547" s="75"/>
      <c r="BS547" s="75"/>
    </row>
    <row r="548" spans="1:71">
      <c r="A548" s="18"/>
      <c r="B548" s="18"/>
      <c r="C548" s="18"/>
      <c r="E548" s="88"/>
      <c r="F548" s="88"/>
      <c r="G548" s="18"/>
      <c r="H548" s="89"/>
      <c r="I548" s="89"/>
      <c r="J548" s="89"/>
      <c r="K548" s="18"/>
      <c r="L548" s="18"/>
      <c r="M548" s="18"/>
      <c r="N548" s="18"/>
      <c r="O548" s="18"/>
      <c r="P548" s="138"/>
      <c r="Q548" s="138"/>
      <c r="R548" s="138"/>
      <c r="S548" s="138"/>
      <c r="T548" s="138"/>
      <c r="U548" s="138"/>
      <c r="V548" s="138"/>
      <c r="W548" s="138"/>
      <c r="X548" s="18"/>
      <c r="Y548" s="18"/>
      <c r="Z548" s="18"/>
      <c r="AA548" s="367">
        <v>8</v>
      </c>
      <c r="AB548" s="402">
        <f t="array" ref="AB548">IF(AB504="-","-",COUNT(IF($P$5:$P$104=$H$5:$O$104,IF($H$5:$O$104=$AA548,IF($A$5:$A$104=AB$539,$H$5:$O$104,""),""),""))/COUNT(IF($P$5:$P$104=$AA548,IF($A$5:$A$104=AB$539,$H$5:$O$104,""),"")))</f>
        <v>0.75</v>
      </c>
      <c r="AC548" s="402">
        <f t="array" ref="AC548">IF(AC504="-","-",COUNT(IF($P$5:$P$104=$H$5:$O$104,IF($H$5:$O$104=$AA548,IF($A$5:$A$104=AC$539,$H$5:$O$104,""),""),""))/COUNT(IF($P$5:$P$104=$AA548,IF($A$5:$A$104=AC$539,$H$5:$O$104,""),"")))</f>
        <v>0.625</v>
      </c>
      <c r="AD548" s="402">
        <f t="array" ref="AD548">IF(AD504="-","-",COUNT(IF($P$5:$P$104=$H$5:$O$104,IF($H$5:$O$104=$AA548,IF($A$5:$A$104=AD$539,$H$5:$O$104,""),""),""))/COUNT(IF($P$5:$P$104=$AA548,IF($A$5:$A$104=AD$539,$H$5:$O$104,""),"")))</f>
        <v>0.70833333333333337</v>
      </c>
      <c r="AE548" s="402">
        <f t="array" ref="AE548">IF(AE504="-","-",COUNT(IF($P$5:$P$104=$H$5:$O$104,IF($H$5:$O$104=$AA548,IF($A$5:$A$104=AE$539,$H$5:$O$104,""),""),""))/COUNT(IF($P$5:$P$104=$AA548,IF($A$5:$A$104=AE$539,$H$5:$O$104,""),"")))</f>
        <v>0.75</v>
      </c>
      <c r="AF548" s="402" t="str">
        <f t="array" ref="AF548">IF(AF504="-","-",COUNT(IF($P$5:$P$104=$H$5:$O$104,IF($H$5:$O$104=$AA548,IF($A$5:$A$104=AF$539,$H$5:$O$104,""),""),""))/COUNT(IF($P$5:$P$104=$AA548,IF($A$5:$A$104=AF$539,$H$5:$O$104,""),"")))</f>
        <v>-</v>
      </c>
      <c r="AG548" s="402">
        <f t="array" ref="AG548">IF(AG504="-","-",COUNT(IF($P$5:$P$104=$H$5:$O$104,IF($H$5:$O$104=$AA548,IF($A$5:$A$104=AG$539,$H$5:$O$104,""),""),""))/COUNT(IF($P$5:$P$104=$AA548,IF($A$5:$A$104=AG$539,$H$5:$O$104,""),"")))</f>
        <v>1</v>
      </c>
      <c r="AH548" s="402">
        <f t="array" ref="AH548">IF(AH504="-","-",COUNT(IF($P$5:$P$104=$H$5:$O$104,IF($H$5:$O$104=$AA548,IF($A$5:$A$104=AH$539,$H$5:$O$104,""),""),""))/COUNT(IF($P$5:$P$104=$AA548,IF($A$5:$A$104=AH$539,$H$5:$O$104,""),"")))</f>
        <v>0.72916666666666663</v>
      </c>
      <c r="AI548" s="402" t="str">
        <f t="array" ref="AI548">IF(AI504="-","-",COUNT(IF($P$5:$P$104=$H$5:$O$104,IF($H$5:$O$104=$AA548,IF($A$5:$A$104=AI$539,$H$5:$O$104,""),""),""))/COUNT(IF($P$5:$P$104=$AA548,IF($A$5:$A$104=AI$539,$H$5:$O$104,""),"")))</f>
        <v>-</v>
      </c>
      <c r="AJ548" s="402" t="str">
        <f t="array" ref="AJ548">IF(AJ504="-","-",COUNT(IF($P$5:$P$104=$H$5:$O$104,IF($H$5:$O$104=$AA548,IF($A$5:$A$104=AJ$539,$H$5:$O$104,""),""),""))/COUNT(IF($P$5:$P$104=$AA548,IF($A$5:$A$104=AJ$539,$H$5:$O$104,""),"")))</f>
        <v>-</v>
      </c>
      <c r="AK548" s="402" t="str">
        <f t="array" ref="AK548">IF(AK504="-","-",COUNT(IF($P$5:$P$104=$H$5:$O$104,IF($H$5:$O$104=$AA548,IF($A$5:$A$104=AK$539,$H$5:$O$104,""),""),""))/COUNT(IF($P$5:$P$104=$AA548,IF($A$5:$A$104=AK$539,$H$5:$O$104,""),"")))</f>
        <v>-</v>
      </c>
      <c r="AL548" s="402" t="str">
        <f t="array" ref="AL548">IF(AL504="-","-",COUNT(IF($P$5:$P$104=$H$5:$O$104,IF($H$5:$O$104=$AA548,IF($A$5:$A$104=AL$539,$H$5:$O$104,""),""),""))/COUNT(IF($P$5:$P$104=$AA548,IF($A$5:$A$104=AL$539,$H$5:$O$104,""),"")))</f>
        <v>-</v>
      </c>
      <c r="AM548" s="402" t="str">
        <f t="array" ref="AM548">IF(AM504="-","-",COUNT(IF($P$5:$P$104=$H$5:$O$104,IF($H$5:$O$104=$AA548,IF($A$5:$A$104=AM$539,$H$5:$O$104,""),""),""))/COUNT(IF($P$5:$P$104=$AA548,IF($A$5:$A$104=AM$539,$H$5:$O$104,""),"")))</f>
        <v>-</v>
      </c>
      <c r="AN548" s="404">
        <f t="array" ref="AN548">IF(AN504=0,"-",COUNT(IF($P$5:$P$104=$H$5:$O$104,IF($H$5:$O$104=$AA548,$H$5:$O$104,""),""))/COUNT(IF($P$5:$P$104=$AA548,$H$5:$O$104,"")))</f>
        <v>0.75</v>
      </c>
      <c r="AO548" s="18"/>
      <c r="AP548" s="7"/>
      <c r="AQ548" s="18"/>
      <c r="AR548" s="18"/>
      <c r="AS548" s="18"/>
      <c r="AT548" s="18"/>
      <c r="AU548" s="18"/>
      <c r="AV548" s="18"/>
      <c r="AW548" s="18"/>
      <c r="AX548" s="18"/>
      <c r="AY548" s="18"/>
      <c r="AZ548" s="18"/>
      <c r="BA548" s="18"/>
      <c r="BO548" s="11"/>
      <c r="BP548" s="11"/>
      <c r="BQ548" s="11"/>
      <c r="BR548" s="75"/>
      <c r="BS548" s="75"/>
    </row>
    <row r="549" spans="1:71">
      <c r="A549" s="18"/>
      <c r="B549" s="18"/>
      <c r="C549" s="18"/>
      <c r="E549" s="88"/>
      <c r="F549" s="88"/>
      <c r="G549" s="18"/>
      <c r="H549" s="89"/>
      <c r="I549" s="89"/>
      <c r="J549" s="89"/>
      <c r="K549" s="18"/>
      <c r="L549" s="18"/>
      <c r="M549" s="18"/>
      <c r="N549" s="18"/>
      <c r="O549" s="18"/>
      <c r="P549" s="138"/>
      <c r="Q549" s="138"/>
      <c r="R549" s="138"/>
      <c r="S549" s="138"/>
      <c r="T549" s="138"/>
      <c r="U549" s="138"/>
      <c r="V549" s="138"/>
      <c r="W549" s="138"/>
      <c r="X549" s="18"/>
      <c r="Y549" s="18"/>
      <c r="Z549" s="18"/>
      <c r="AA549" s="367">
        <v>9</v>
      </c>
      <c r="AB549" s="402">
        <f t="array" ref="AB549">IF(AB505="-","-",COUNT(IF($P$5:$P$104=$H$5:$O$104,IF($H$5:$O$104=$AA549,IF($A$5:$A$104=AB$539,$H$5:$O$104,""),""),""))/COUNT(IF($P$5:$P$104=$AA549,IF($A$5:$A$104=AB$539,$H$5:$O$104,""),"")))</f>
        <v>0.91666666666666663</v>
      </c>
      <c r="AC549" s="402">
        <f t="array" ref="AC549">IF(AC505="-","-",COUNT(IF($P$5:$P$104=$H$5:$O$104,IF($H$5:$O$104=$AA549,IF($A$5:$A$104=AC$539,$H$5:$O$104,""),""),""))/COUNT(IF($P$5:$P$104=$AA549,IF($A$5:$A$104=AC$539,$H$5:$O$104,""),"")))</f>
        <v>0.8125</v>
      </c>
      <c r="AD549" s="402">
        <f t="array" ref="AD549">IF(AD505="-","-",COUNT(IF($P$5:$P$104=$H$5:$O$104,IF($H$5:$O$104=$AA549,IF($A$5:$A$104=AD$539,$H$5:$O$104,""),""),""))/COUNT(IF($P$5:$P$104=$AA549,IF($A$5:$A$104=AD$539,$H$5:$O$104,""),"")))</f>
        <v>0.67741935483870963</v>
      </c>
      <c r="AE549" s="402" t="str">
        <f t="array" ref="AE549">IF(AE505="-","-",COUNT(IF($P$5:$P$104=$H$5:$O$104,IF($H$5:$O$104=$AA549,IF($A$5:$A$104=AE$539,$H$5:$O$104,""),""),""))/COUNT(IF($P$5:$P$104=$AA549,IF($A$5:$A$104=AE$539,$H$5:$O$104,""),"")))</f>
        <v>-</v>
      </c>
      <c r="AF549" s="402" t="str">
        <f t="array" ref="AF549">IF(AF505="-","-",COUNT(IF($P$5:$P$104=$H$5:$O$104,IF($H$5:$O$104=$AA549,IF($A$5:$A$104=AF$539,$H$5:$O$104,""),""),""))/COUNT(IF($P$5:$P$104=$AA549,IF($A$5:$A$104=AF$539,$H$5:$O$104,""),"")))</f>
        <v>-</v>
      </c>
      <c r="AG549" s="402" t="str">
        <f t="array" ref="AG549">IF(AG505="-","-",COUNT(IF($P$5:$P$104=$H$5:$O$104,IF($H$5:$O$104=$AA549,IF($A$5:$A$104=AG$539,$H$5:$O$104,""),""),""))/COUNT(IF($P$5:$P$104=$AA549,IF($A$5:$A$104=AG$539,$H$5:$O$104,""),"")))</f>
        <v>-</v>
      </c>
      <c r="AH549" s="402">
        <f t="array" ref="AH549">IF(AH505="-","-",COUNT(IF($P$5:$P$104=$H$5:$O$104,IF($H$5:$O$104=$AA549,IF($A$5:$A$104=AH$539,$H$5:$O$104,""),""),""))/COUNT(IF($P$5:$P$104=$AA549,IF($A$5:$A$104=AH$539,$H$5:$O$104,""),"")))</f>
        <v>0.5625</v>
      </c>
      <c r="AI549" s="402" t="str">
        <f t="array" ref="AI549">IF(AI505="-","-",COUNT(IF($P$5:$P$104=$H$5:$O$104,IF($H$5:$O$104=$AA549,IF($A$5:$A$104=AI$539,$H$5:$O$104,""),""),""))/COUNT(IF($P$5:$P$104=$AA549,IF($A$5:$A$104=AI$539,$H$5:$O$104,""),"")))</f>
        <v>-</v>
      </c>
      <c r="AJ549" s="402" t="str">
        <f t="array" ref="AJ549">IF(AJ505="-","-",COUNT(IF($P$5:$P$104=$H$5:$O$104,IF($H$5:$O$104=$AA549,IF($A$5:$A$104=AJ$539,$H$5:$O$104,""),""),""))/COUNT(IF($P$5:$P$104=$AA549,IF($A$5:$A$104=AJ$539,$H$5:$O$104,""),"")))</f>
        <v>-</v>
      </c>
      <c r="AK549" s="402" t="str">
        <f t="array" ref="AK549">IF(AK505="-","-",COUNT(IF($P$5:$P$104=$H$5:$O$104,IF($H$5:$O$104=$AA549,IF($A$5:$A$104=AK$539,$H$5:$O$104,""),""),""))/COUNT(IF($P$5:$P$104=$AA549,IF($A$5:$A$104=AK$539,$H$5:$O$104,""),"")))</f>
        <v>-</v>
      </c>
      <c r="AL549" s="402" t="str">
        <f t="array" ref="AL549">IF(AL505="-","-",COUNT(IF($P$5:$P$104=$H$5:$O$104,IF($H$5:$O$104=$AA549,IF($A$5:$A$104=AL$539,$H$5:$O$104,""),""),""))/COUNT(IF($P$5:$P$104=$AA549,IF($A$5:$A$104=AL$539,$H$5:$O$104,""),"")))</f>
        <v>-</v>
      </c>
      <c r="AM549" s="402" t="str">
        <f t="array" ref="AM549">IF(AM505="-","-",COUNT(IF($P$5:$P$104=$H$5:$O$104,IF($H$5:$O$104=$AA549,IF($A$5:$A$104=AM$539,$H$5:$O$104,""),""),""))/COUNT(IF($P$5:$P$104=$AA549,IF($A$5:$A$104=AM$539,$H$5:$O$104,""),"")))</f>
        <v>-</v>
      </c>
      <c r="AN549" s="404">
        <f t="array" ref="AN549">IF(AN505=0,"-",COUNT(IF($P$5:$P$104=$H$5:$O$104,IF($H$5:$O$104=$AA549,$H$5:$O$104,""),""))/COUNT(IF($P$5:$P$104=$AA549,$H$5:$O$104,"")))</f>
        <v>0.74712643678160917</v>
      </c>
      <c r="AO549" s="18"/>
      <c r="AP549" s="7"/>
      <c r="AQ549" s="18"/>
      <c r="AR549" s="18"/>
      <c r="AS549" s="18"/>
      <c r="AT549" s="18"/>
      <c r="AU549" s="18"/>
      <c r="AV549" s="18"/>
      <c r="AW549" s="18"/>
      <c r="AX549" s="18"/>
      <c r="AY549" s="18"/>
      <c r="AZ549" s="18"/>
      <c r="BA549" s="18"/>
      <c r="BO549" s="11"/>
      <c r="BP549" s="11"/>
      <c r="BQ549" s="11"/>
      <c r="BR549" s="75"/>
      <c r="BS549" s="75"/>
    </row>
    <row r="550" spans="1:71">
      <c r="A550" s="18"/>
      <c r="B550" s="18"/>
      <c r="C550" s="18"/>
      <c r="E550" s="88"/>
      <c r="F550" s="88"/>
      <c r="G550" s="18"/>
      <c r="H550" s="89"/>
      <c r="I550" s="89"/>
      <c r="J550" s="89"/>
      <c r="K550" s="18"/>
      <c r="L550" s="18"/>
      <c r="M550" s="18"/>
      <c r="N550" s="18"/>
      <c r="O550" s="18"/>
      <c r="P550" s="138"/>
      <c r="Q550" s="138"/>
      <c r="R550" s="138"/>
      <c r="S550" s="138"/>
      <c r="T550" s="138"/>
      <c r="U550" s="138"/>
      <c r="V550" s="138"/>
      <c r="W550" s="138"/>
      <c r="X550" s="18"/>
      <c r="Y550" s="18"/>
      <c r="Z550" s="18"/>
      <c r="AA550" s="367">
        <v>10</v>
      </c>
      <c r="AB550" s="402">
        <f t="array" ref="AB550">IF(AB506="-","-",COUNT(IF($P$5:$P$104=$H$5:$O$104,IF($H$5:$O$104=$AA550,IF($A$5:$A$104=AB$539,$H$5:$O$104,""),""),""))/COUNT(IF($P$5:$P$104=$AA550,IF($A$5:$A$104=AB$539,$H$5:$O$104,""),"")))</f>
        <v>0.8125</v>
      </c>
      <c r="AC550" s="402" t="str">
        <f t="array" ref="AC550">IF(AC506="-","-",COUNT(IF($P$5:$P$104=$H$5:$O$104,IF($H$5:$O$104=$AA550,IF($A$5:$A$104=AC$539,$H$5:$O$104,""),""),""))/COUNT(IF($P$5:$P$104=$AA550,IF($A$5:$A$104=AC$539,$H$5:$O$104,""),"")))</f>
        <v>-</v>
      </c>
      <c r="AD550" s="402" t="str">
        <f t="array" ref="AD550">IF(AD506="-","-",COUNT(IF($P$5:$P$104=$H$5:$O$104,IF($H$5:$O$104=$AA550,IF($A$5:$A$104=AD$539,$H$5:$O$104,""),""),""))/COUNT(IF($P$5:$P$104=$AA550,IF($A$5:$A$104=AD$539,$H$5:$O$104,""),"")))</f>
        <v>-</v>
      </c>
      <c r="AE550" s="402" t="str">
        <f t="array" ref="AE550">IF(AE506="-","-",COUNT(IF($P$5:$P$104=$H$5:$O$104,IF($H$5:$O$104=$AA550,IF($A$5:$A$104=AE$539,$H$5:$O$104,""),""),""))/COUNT(IF($P$5:$P$104=$AA550,IF($A$5:$A$104=AE$539,$H$5:$O$104,""),"")))</f>
        <v>-</v>
      </c>
      <c r="AF550" s="402" t="str">
        <f t="array" ref="AF550">IF(AF506="-","-",COUNT(IF($P$5:$P$104=$H$5:$O$104,IF($H$5:$O$104=$AA550,IF($A$5:$A$104=AF$539,$H$5:$O$104,""),""),""))/COUNT(IF($P$5:$P$104=$AA550,IF($A$5:$A$104=AF$539,$H$5:$O$104,""),"")))</f>
        <v>-</v>
      </c>
      <c r="AG550" s="402" t="str">
        <f t="array" ref="AG550">IF(AG506="-","-",COUNT(IF($P$5:$P$104=$H$5:$O$104,IF($H$5:$O$104=$AA550,IF($A$5:$A$104=AG$539,$H$5:$O$104,""),""),""))/COUNT(IF($P$5:$P$104=$AA550,IF($A$5:$A$104=AG$539,$H$5:$O$104,""),"")))</f>
        <v>-</v>
      </c>
      <c r="AH550" s="402">
        <f t="array" ref="AH550">IF(AH506="-","-",COUNT(IF($P$5:$P$104=$H$5:$O$104,IF($H$5:$O$104=$AA550,IF($A$5:$A$104=AH$539,$H$5:$O$104,""),""),""))/COUNT(IF($P$5:$P$104=$AA550,IF($A$5:$A$104=AH$539,$H$5:$O$104,""),"")))</f>
        <v>0.59375</v>
      </c>
      <c r="AI550" s="402" t="str">
        <f t="array" ref="AI550">IF(AI506="-","-",COUNT(IF($P$5:$P$104=$H$5:$O$104,IF($H$5:$O$104=$AA550,IF($A$5:$A$104=AI$539,$H$5:$O$104,""),""),""))/COUNT(IF($P$5:$P$104=$AA550,IF($A$5:$A$104=AI$539,$H$5:$O$104,""),"")))</f>
        <v>-</v>
      </c>
      <c r="AJ550" s="402" t="str">
        <f t="array" ref="AJ550">IF(AJ506="-","-",COUNT(IF($P$5:$P$104=$H$5:$O$104,IF($H$5:$O$104=$AA550,IF($A$5:$A$104=AJ$539,$H$5:$O$104,""),""),""))/COUNT(IF($P$5:$P$104=$AA550,IF($A$5:$A$104=AJ$539,$H$5:$O$104,""),"")))</f>
        <v>-</v>
      </c>
      <c r="AK550" s="402" t="str">
        <f t="array" ref="AK550">IF(AK506="-","-",COUNT(IF($P$5:$P$104=$H$5:$O$104,IF($H$5:$O$104=$AA550,IF($A$5:$A$104=AK$539,$H$5:$O$104,""),""),""))/COUNT(IF($P$5:$P$104=$AA550,IF($A$5:$A$104=AK$539,$H$5:$O$104,""),"")))</f>
        <v>-</v>
      </c>
      <c r="AL550" s="402" t="str">
        <f t="array" ref="AL550">IF(AL506="-","-",COUNT(IF($P$5:$P$104=$H$5:$O$104,IF($H$5:$O$104=$AA550,IF($A$5:$A$104=AL$539,$H$5:$O$104,""),""),""))/COUNT(IF($P$5:$P$104=$AA550,IF($A$5:$A$104=AL$539,$H$5:$O$104,""),"")))</f>
        <v>-</v>
      </c>
      <c r="AM550" s="402" t="str">
        <f t="array" ref="AM550">IF(AM506="-","-",COUNT(IF($P$5:$P$104=$H$5:$O$104,IF($H$5:$O$104=$AA550,IF($A$5:$A$104=AM$539,$H$5:$O$104,""),""),""))/COUNT(IF($P$5:$P$104=$AA550,IF($A$5:$A$104=AM$539,$H$5:$O$104,""),"")))</f>
        <v>-</v>
      </c>
      <c r="AN550" s="404">
        <f t="array" ref="AN550">IF(AN506=0,"-",COUNT(IF($P$5:$P$104=$H$5:$O$104,IF($H$5:$O$104=$AA550,$H$5:$O$104,""),""))/COUNT(IF($P$5:$P$104=$AA550,$H$5:$O$104,"")))</f>
        <v>0.66666666666666663</v>
      </c>
      <c r="AO550" s="18"/>
      <c r="AP550" s="7"/>
      <c r="AQ550" s="18"/>
      <c r="AR550" s="18"/>
      <c r="AS550" s="18"/>
      <c r="AT550" s="18"/>
      <c r="AU550" s="18"/>
      <c r="AV550" s="18"/>
      <c r="AW550" s="18"/>
      <c r="AX550" s="18"/>
      <c r="AY550" s="18"/>
      <c r="AZ550" s="18"/>
      <c r="BA550" s="18"/>
      <c r="BO550" s="11"/>
      <c r="BP550" s="11"/>
      <c r="BQ550" s="11"/>
      <c r="BR550" s="75"/>
      <c r="BS550" s="75"/>
    </row>
    <row r="551" spans="1:71">
      <c r="A551" s="18"/>
      <c r="B551" s="18"/>
      <c r="C551" s="18"/>
      <c r="E551" s="88"/>
      <c r="F551" s="88"/>
      <c r="G551" s="18"/>
      <c r="H551" s="89"/>
      <c r="I551" s="89"/>
      <c r="J551" s="89"/>
      <c r="K551" s="18"/>
      <c r="L551" s="18"/>
      <c r="M551" s="18"/>
      <c r="N551" s="18"/>
      <c r="O551" s="18"/>
      <c r="P551" s="138"/>
      <c r="Q551" s="138"/>
      <c r="R551" s="138"/>
      <c r="S551" s="138"/>
      <c r="T551" s="138"/>
      <c r="U551" s="138"/>
      <c r="V551" s="138"/>
      <c r="W551" s="138"/>
      <c r="X551" s="18"/>
      <c r="Y551" s="18"/>
      <c r="Z551" s="18"/>
      <c r="AA551" s="367">
        <v>11</v>
      </c>
      <c r="AB551" s="402" t="str">
        <f t="array" ref="AB551">IF(AB507="-","-",COUNT(IF($P$5:$P$104=$H$5:$O$104,IF($H$5:$O$104=$AA551,IF($A$5:$A$104=AB$539,$H$5:$O$104,""),""),""))/COUNT(IF($P$5:$P$104=$AA551,IF($A$5:$A$104=AB$539,$H$5:$O$104,""),"")))</f>
        <v>-</v>
      </c>
      <c r="AC551" s="402">
        <f t="array" ref="AC551">IF(AC507="-","-",COUNT(IF($P$5:$P$104=$H$5:$O$104,IF($H$5:$O$104=$AA551,IF($A$5:$A$104=AC$539,$H$5:$O$104,""),""),""))/COUNT(IF($P$5:$P$104=$AA551,IF($A$5:$A$104=AC$539,$H$5:$O$104,""),"")))</f>
        <v>0.875</v>
      </c>
      <c r="AD551" s="402">
        <f t="array" ref="AD551">IF(AD507="-","-",COUNT(IF($P$5:$P$104=$H$5:$O$104,IF($H$5:$O$104=$AA551,IF($A$5:$A$104=AD$539,$H$5:$O$104,""),""),""))/COUNT(IF($P$5:$P$104=$AA551,IF($A$5:$A$104=AD$539,$H$5:$O$104,""),"")))</f>
        <v>0.41935483870967744</v>
      </c>
      <c r="AE551" s="402" t="str">
        <f t="array" ref="AE551">IF(AE507="-","-",COUNT(IF($P$5:$P$104=$H$5:$O$104,IF($H$5:$O$104=$AA551,IF($A$5:$A$104=AE$539,$H$5:$O$104,""),""),""))/COUNT(IF($P$5:$P$104=$AA551,IF($A$5:$A$104=AE$539,$H$5:$O$104,""),"")))</f>
        <v>-</v>
      </c>
      <c r="AF551" s="402">
        <f t="array" ref="AF551">IF(AF507="-","-",COUNT(IF($P$5:$P$104=$H$5:$O$104,IF($H$5:$O$104=$AA551,IF($A$5:$A$104=AF$539,$H$5:$O$104,""),""),""))/COUNT(IF($P$5:$P$104=$AA551,IF($A$5:$A$104=AF$539,$H$5:$O$104,""),"")))</f>
        <v>0.75</v>
      </c>
      <c r="AG551" s="402" t="str">
        <f t="array" ref="AG551">IF(AG507="-","-",COUNT(IF($P$5:$P$104=$H$5:$O$104,IF($H$5:$O$104=$AA551,IF($A$5:$A$104=AG$539,$H$5:$O$104,""),""),""))/COUNT(IF($P$5:$P$104=$AA551,IF($A$5:$A$104=AG$539,$H$5:$O$104,""),"")))</f>
        <v>-</v>
      </c>
      <c r="AH551" s="402">
        <f t="array" ref="AH551">IF(AH507="-","-",COUNT(IF($P$5:$P$104=$H$5:$O$104,IF($H$5:$O$104=$AA551,IF($A$5:$A$104=AH$539,$H$5:$O$104,""),""),""))/COUNT(IF($P$5:$P$104=$AA551,IF($A$5:$A$104=AH$539,$H$5:$O$104,""),"")))</f>
        <v>0.42857142857142855</v>
      </c>
      <c r="AI551" s="402" t="str">
        <f t="array" ref="AI551">IF(AI507="-","-",COUNT(IF($P$5:$P$104=$H$5:$O$104,IF($H$5:$O$104=$AA551,IF($A$5:$A$104=AI$539,$H$5:$O$104,""),""),""))/COUNT(IF($P$5:$P$104=$AA551,IF($A$5:$A$104=AI$539,$H$5:$O$104,""),"")))</f>
        <v>-</v>
      </c>
      <c r="AJ551" s="402" t="str">
        <f t="array" ref="AJ551">IF(AJ507="-","-",COUNT(IF($P$5:$P$104=$H$5:$O$104,IF($H$5:$O$104=$AA551,IF($A$5:$A$104=AJ$539,$H$5:$O$104,""),""),""))/COUNT(IF($P$5:$P$104=$AA551,IF($A$5:$A$104=AJ$539,$H$5:$O$104,""),"")))</f>
        <v>-</v>
      </c>
      <c r="AK551" s="402" t="str">
        <f t="array" ref="AK551">IF(AK507="-","-",COUNT(IF($P$5:$P$104=$H$5:$O$104,IF($H$5:$O$104=$AA551,IF($A$5:$A$104=AK$539,$H$5:$O$104,""),""),""))/COUNT(IF($P$5:$P$104=$AA551,IF($A$5:$A$104=AK$539,$H$5:$O$104,""),"")))</f>
        <v>-</v>
      </c>
      <c r="AL551" s="402" t="str">
        <f t="array" ref="AL551">IF(AL507="-","-",COUNT(IF($P$5:$P$104=$H$5:$O$104,IF($H$5:$O$104=$AA551,IF($A$5:$A$104=AL$539,$H$5:$O$104,""),""),""))/COUNT(IF($P$5:$P$104=$AA551,IF($A$5:$A$104=AL$539,$H$5:$O$104,""),"")))</f>
        <v>-</v>
      </c>
      <c r="AM551" s="402" t="str">
        <f t="array" ref="AM551">IF(AM507="-","-",COUNT(IF($P$5:$P$104=$H$5:$O$104,IF($H$5:$O$104=$AA551,IF($A$5:$A$104=AM$539,$H$5:$O$104,""),""),""))/COUNT(IF($P$5:$P$104=$AA551,IF($A$5:$A$104=AM$539,$H$5:$O$104,""),"")))</f>
        <v>-</v>
      </c>
      <c r="AN551" s="404">
        <f t="array" ref="AN551">IF(AN507=0,"-",COUNT(IF($P$5:$P$104=$H$5:$O$104,IF($H$5:$O$104=$AA551,$H$5:$O$104,""),""))/COUNT(IF($P$5:$P$104=$AA551,$H$5:$O$104,"")))</f>
        <v>0.53703703703703709</v>
      </c>
      <c r="AO551" s="18"/>
      <c r="AP551" s="7"/>
      <c r="AQ551" s="18"/>
      <c r="AR551" s="18"/>
      <c r="AS551" s="18"/>
      <c r="AT551" s="18"/>
      <c r="AU551" s="18"/>
      <c r="AV551" s="18"/>
      <c r="AW551" s="18"/>
      <c r="AX551" s="18"/>
      <c r="AY551" s="18"/>
      <c r="AZ551" s="18"/>
      <c r="BA551" s="18"/>
      <c r="BO551" s="11"/>
      <c r="BP551" s="11"/>
      <c r="BQ551" s="11"/>
      <c r="BR551" s="75"/>
      <c r="BS551" s="75"/>
    </row>
    <row r="552" spans="1:71">
      <c r="A552" s="18"/>
      <c r="B552" s="18"/>
      <c r="C552" s="18"/>
      <c r="E552" s="88"/>
      <c r="F552" s="88"/>
      <c r="G552" s="18"/>
      <c r="H552" s="89"/>
      <c r="I552" s="89"/>
      <c r="J552" s="89"/>
      <c r="K552" s="18"/>
      <c r="L552" s="18"/>
      <c r="M552" s="18"/>
      <c r="N552" s="18"/>
      <c r="O552" s="18"/>
      <c r="P552" s="138"/>
      <c r="Q552" s="138"/>
      <c r="R552" s="138"/>
      <c r="S552" s="138"/>
      <c r="T552" s="138"/>
      <c r="U552" s="138"/>
      <c r="V552" s="138"/>
      <c r="W552" s="138"/>
      <c r="X552" s="18"/>
      <c r="Y552" s="18"/>
      <c r="Z552" s="18"/>
      <c r="AA552" s="367">
        <v>12</v>
      </c>
      <c r="AB552" s="402" t="str">
        <f t="array" ref="AB552">IF(AB508="-","-",COUNT(IF($P$5:$P$104=$H$5:$O$104,IF($H$5:$O$104=$AA552,IF($A$5:$A$104=AB$539,$H$5:$O$104,""),""),""))/COUNT(IF($P$5:$P$104=$AA552,IF($A$5:$A$104=AB$539,$H$5:$O$104,""),"")))</f>
        <v>-</v>
      </c>
      <c r="AC552" s="402" t="str">
        <f t="array" ref="AC552">IF(AC508="-","-",COUNT(IF($P$5:$P$104=$H$5:$O$104,IF($H$5:$O$104=$AA552,IF($A$5:$A$104=AC$539,$H$5:$O$104,""),""),""))/COUNT(IF($P$5:$P$104=$AA552,IF($A$5:$A$104=AC$539,$H$5:$O$104,""),"")))</f>
        <v>-</v>
      </c>
      <c r="AD552" s="402">
        <f t="array" ref="AD552">IF(AD508="-","-",COUNT(IF($P$5:$P$104=$H$5:$O$104,IF($H$5:$O$104=$AA552,IF($A$5:$A$104=AD$539,$H$5:$O$104,""),""),""))/COUNT(IF($P$5:$P$104=$AA552,IF($A$5:$A$104=AD$539,$H$5:$O$104,""),"")))</f>
        <v>0.5</v>
      </c>
      <c r="AE552" s="402" t="str">
        <f t="array" ref="AE552">IF(AE508="-","-",COUNT(IF($P$5:$P$104=$H$5:$O$104,IF($H$5:$O$104=$AA552,IF($A$5:$A$104=AE$539,$H$5:$O$104,""),""),""))/COUNT(IF($P$5:$P$104=$AA552,IF($A$5:$A$104=AE$539,$H$5:$O$104,""),"")))</f>
        <v>-</v>
      </c>
      <c r="AF552" s="402" t="str">
        <f t="array" ref="AF552">IF(AF508="-","-",COUNT(IF($P$5:$P$104=$H$5:$O$104,IF($H$5:$O$104=$AA552,IF($A$5:$A$104=AF$539,$H$5:$O$104,""),""),""))/COUNT(IF($P$5:$P$104=$AA552,IF($A$5:$A$104=AF$539,$H$5:$O$104,""),"")))</f>
        <v>-</v>
      </c>
      <c r="AG552" s="402" t="str">
        <f t="array" ref="AG552">IF(AG508="-","-",COUNT(IF($P$5:$P$104=$H$5:$O$104,IF($H$5:$O$104=$AA552,IF($A$5:$A$104=AG$539,$H$5:$O$104,""),""),""))/COUNT(IF($P$5:$P$104=$AA552,IF($A$5:$A$104=AG$539,$H$5:$O$104,""),"")))</f>
        <v>-</v>
      </c>
      <c r="AH552" s="402" t="str">
        <f t="array" ref="AH552">IF(AH508="-","-",COUNT(IF($P$5:$P$104=$H$5:$O$104,IF($H$5:$O$104=$AA552,IF($A$5:$A$104=AH$539,$H$5:$O$104,""),""),""))/COUNT(IF($P$5:$P$104=$AA552,IF($A$5:$A$104=AH$539,$H$5:$O$104,""),"")))</f>
        <v>-</v>
      </c>
      <c r="AI552" s="402" t="str">
        <f t="array" ref="AI552">IF(AI508="-","-",COUNT(IF($P$5:$P$104=$H$5:$O$104,IF($H$5:$O$104=$AA552,IF($A$5:$A$104=AI$539,$H$5:$O$104,""),""),""))/COUNT(IF($P$5:$P$104=$AA552,IF($A$5:$A$104=AI$539,$H$5:$O$104,""),"")))</f>
        <v>-</v>
      </c>
      <c r="AJ552" s="402" t="str">
        <f t="array" ref="AJ552">IF(AJ508="-","-",COUNT(IF($P$5:$P$104=$H$5:$O$104,IF($H$5:$O$104=$AA552,IF($A$5:$A$104=AJ$539,$H$5:$O$104,""),""),""))/COUNT(IF($P$5:$P$104=$AA552,IF($A$5:$A$104=AJ$539,$H$5:$O$104,""),"")))</f>
        <v>-</v>
      </c>
      <c r="AK552" s="402" t="str">
        <f t="array" ref="AK552">IF(AK508="-","-",COUNT(IF($P$5:$P$104=$H$5:$O$104,IF($H$5:$O$104=$AA552,IF($A$5:$A$104=AK$539,$H$5:$O$104,""),""),""))/COUNT(IF($P$5:$P$104=$AA552,IF($A$5:$A$104=AK$539,$H$5:$O$104,""),"")))</f>
        <v>-</v>
      </c>
      <c r="AL552" s="402" t="str">
        <f t="array" ref="AL552">IF(AL508="-","-",COUNT(IF($P$5:$P$104=$H$5:$O$104,IF($H$5:$O$104=$AA552,IF($A$5:$A$104=AL$539,$H$5:$O$104,""),""),""))/COUNT(IF($P$5:$P$104=$AA552,IF($A$5:$A$104=AL$539,$H$5:$O$104,""),"")))</f>
        <v>-</v>
      </c>
      <c r="AM552" s="402" t="str">
        <f t="array" ref="AM552">IF(AM508="-","-",COUNT(IF($P$5:$P$104=$H$5:$O$104,IF($H$5:$O$104=$AA552,IF($A$5:$A$104=AM$539,$H$5:$O$104,""),""),""))/COUNT(IF($P$5:$P$104=$AA552,IF($A$5:$A$104=AM$539,$H$5:$O$104,""),"")))</f>
        <v>-</v>
      </c>
      <c r="AN552" s="404">
        <f t="array" ref="AN552">IF(AN508=0,"-",COUNT(IF($P$5:$P$104=$H$5:$O$104,IF($H$5:$O$104=$AA552,$H$5:$O$104,""),""))/COUNT(IF($P$5:$P$104=$AA552,$H$5:$O$104,"")))</f>
        <v>0.5</v>
      </c>
      <c r="AO552" s="18"/>
      <c r="AP552" s="7"/>
      <c r="AQ552" s="18"/>
      <c r="AR552" s="18"/>
      <c r="AS552" s="18"/>
      <c r="AT552" s="18"/>
      <c r="AU552" s="18"/>
      <c r="AV552" s="18"/>
      <c r="AW552" s="18"/>
      <c r="AX552" s="18"/>
      <c r="AY552" s="18"/>
      <c r="AZ552" s="18"/>
      <c r="BA552" s="18"/>
      <c r="BO552" s="11"/>
      <c r="BP552" s="11"/>
      <c r="BQ552" s="11"/>
      <c r="BR552" s="75"/>
      <c r="BS552" s="75"/>
    </row>
    <row r="553" spans="1:71">
      <c r="A553" s="18"/>
      <c r="B553" s="18"/>
      <c r="C553" s="18"/>
      <c r="E553" s="88"/>
      <c r="F553" s="88"/>
      <c r="G553" s="18"/>
      <c r="H553" s="89"/>
      <c r="I553" s="89"/>
      <c r="J553" s="89"/>
      <c r="K553" s="18"/>
      <c r="L553" s="18"/>
      <c r="M553" s="18"/>
      <c r="N553" s="18"/>
      <c r="O553" s="18"/>
      <c r="P553" s="138"/>
      <c r="Q553" s="138"/>
      <c r="R553" s="138"/>
      <c r="S553" s="138"/>
      <c r="T553" s="138"/>
      <c r="U553" s="138"/>
      <c r="V553" s="138"/>
      <c r="W553" s="138"/>
      <c r="X553" s="18"/>
      <c r="Y553" s="18"/>
      <c r="Z553" s="18"/>
      <c r="AA553" s="367">
        <v>13</v>
      </c>
      <c r="AB553" s="402" t="str">
        <f t="array" ref="AB553">IF(AB509="-","-",COUNT(IF($P$5:$P$104=$H$5:$O$104,IF($H$5:$O$104=$AA553,IF($A$5:$A$104=AB$539,$H$5:$O$104,""),""),""))/COUNT(IF($P$5:$P$104=$AA553,IF($A$5:$A$104=AB$539,$H$5:$O$104,""),"")))</f>
        <v>-</v>
      </c>
      <c r="AC553" s="402" t="str">
        <f t="array" ref="AC553">IF(AC509="-","-",COUNT(IF($P$5:$P$104=$H$5:$O$104,IF($H$5:$O$104=$AA553,IF($A$5:$A$104=AC$539,$H$5:$O$104,""),""),""))/COUNT(IF($P$5:$P$104=$AA553,IF($A$5:$A$104=AC$539,$H$5:$O$104,""),"")))</f>
        <v>-</v>
      </c>
      <c r="AD553" s="402" t="str">
        <f t="array" ref="AD553">IF(AD509="-","-",COUNT(IF($P$5:$P$104=$H$5:$O$104,IF($H$5:$O$104=$AA553,IF($A$5:$A$104=AD$539,$H$5:$O$104,""),""),""))/COUNT(IF($P$5:$P$104=$AA553,IF($A$5:$A$104=AD$539,$H$5:$O$104,""),"")))</f>
        <v>-</v>
      </c>
      <c r="AE553" s="402" t="str">
        <f t="array" ref="AE553">IF(AE509="-","-",COUNT(IF($P$5:$P$104=$H$5:$O$104,IF($H$5:$O$104=$AA553,IF($A$5:$A$104=AE$539,$H$5:$O$104,""),""),""))/COUNT(IF($P$5:$P$104=$AA553,IF($A$5:$A$104=AE$539,$H$5:$O$104,""),"")))</f>
        <v>-</v>
      </c>
      <c r="AF553" s="402" t="str">
        <f t="array" ref="AF553">IF(AF509="-","-",COUNT(IF($P$5:$P$104=$H$5:$O$104,IF($H$5:$O$104=$AA553,IF($A$5:$A$104=AF$539,$H$5:$O$104,""),""),""))/COUNT(IF($P$5:$P$104=$AA553,IF($A$5:$A$104=AF$539,$H$5:$O$104,""),"")))</f>
        <v>-</v>
      </c>
      <c r="AG553" s="402" t="str">
        <f t="array" ref="AG553">IF(AG509="-","-",COUNT(IF($P$5:$P$104=$H$5:$O$104,IF($H$5:$O$104=$AA553,IF($A$5:$A$104=AG$539,$H$5:$O$104,""),""),""))/COUNT(IF($P$5:$P$104=$AA553,IF($A$5:$A$104=AG$539,$H$5:$O$104,""),"")))</f>
        <v>-</v>
      </c>
      <c r="AH553" s="402" t="str">
        <f t="array" ref="AH553">IF(AH509="-","-",COUNT(IF($P$5:$P$104=$H$5:$O$104,IF($H$5:$O$104=$AA553,IF($A$5:$A$104=AH$539,$H$5:$O$104,""),""),""))/COUNT(IF($P$5:$P$104=$AA553,IF($A$5:$A$104=AH$539,$H$5:$O$104,""),"")))</f>
        <v>-</v>
      </c>
      <c r="AI553" s="402" t="str">
        <f t="array" ref="AI553">IF(AI509="-","-",COUNT(IF($P$5:$P$104=$H$5:$O$104,IF($H$5:$O$104=$AA553,IF($A$5:$A$104=AI$539,$H$5:$O$104,""),""),""))/COUNT(IF($P$5:$P$104=$AA553,IF($A$5:$A$104=AI$539,$H$5:$O$104,""),"")))</f>
        <v>-</v>
      </c>
      <c r="AJ553" s="402" t="str">
        <f t="array" ref="AJ553">IF(AJ509="-","-",COUNT(IF($P$5:$P$104=$H$5:$O$104,IF($H$5:$O$104=$AA553,IF($A$5:$A$104=AJ$539,$H$5:$O$104,""),""),""))/COUNT(IF($P$5:$P$104=$AA553,IF($A$5:$A$104=AJ$539,$H$5:$O$104,""),"")))</f>
        <v>-</v>
      </c>
      <c r="AK553" s="402" t="str">
        <f t="array" ref="AK553">IF(AK509="-","-",COUNT(IF($P$5:$P$104=$H$5:$O$104,IF($H$5:$O$104=$AA553,IF($A$5:$A$104=AK$539,$H$5:$O$104,""),""),""))/COUNT(IF($P$5:$P$104=$AA553,IF($A$5:$A$104=AK$539,$H$5:$O$104,""),"")))</f>
        <v>-</v>
      </c>
      <c r="AL553" s="402" t="str">
        <f t="array" ref="AL553">IF(AL509="-","-",COUNT(IF($P$5:$P$104=$H$5:$O$104,IF($H$5:$O$104=$AA553,IF($A$5:$A$104=AL$539,$H$5:$O$104,""),""),""))/COUNT(IF($P$5:$P$104=$AA553,IF($A$5:$A$104=AL$539,$H$5:$O$104,""),"")))</f>
        <v>-</v>
      </c>
      <c r="AM553" s="402" t="str">
        <f t="array" ref="AM553">IF(AM509="-","-",COUNT(IF($P$5:$P$104=$H$5:$O$104,IF($H$5:$O$104=$AA553,IF($A$5:$A$104=AM$539,$H$5:$O$104,""),""),""))/COUNT(IF($P$5:$P$104=$AA553,IF($A$5:$A$104=AM$539,$H$5:$O$104,""),"")))</f>
        <v>-</v>
      </c>
      <c r="AN553" s="404" t="str">
        <f t="array" ref="AN553">IF(AN509=0,"-",COUNT(IF($P$5:$P$104=$H$5:$O$104,IF($H$5:$O$104=$AA553,$H$5:$O$104,""),""))/COUNT(IF($P$5:$P$104=$AA553,$H$5:$O$104,"")))</f>
        <v>-</v>
      </c>
      <c r="AO553" s="18"/>
      <c r="AP553" s="7"/>
      <c r="AQ553" s="18"/>
      <c r="AR553" s="18"/>
      <c r="AS553" s="18"/>
      <c r="AT553" s="18"/>
      <c r="AU553" s="18"/>
      <c r="AV553" s="18"/>
      <c r="AW553" s="18"/>
      <c r="AX553" s="18"/>
      <c r="AY553" s="18"/>
      <c r="AZ553" s="18"/>
      <c r="BA553" s="18"/>
      <c r="BO553" s="11"/>
      <c r="BP553" s="11"/>
      <c r="BQ553" s="11"/>
      <c r="BR553" s="75"/>
      <c r="BS553" s="75"/>
    </row>
    <row r="554" spans="1:71">
      <c r="A554" s="18"/>
      <c r="B554" s="18"/>
      <c r="C554" s="18"/>
      <c r="E554" s="88"/>
      <c r="F554" s="88"/>
      <c r="G554" s="18"/>
      <c r="H554" s="89"/>
      <c r="I554" s="89"/>
      <c r="J554" s="89"/>
      <c r="K554" s="18"/>
      <c r="L554" s="18"/>
      <c r="M554" s="18"/>
      <c r="N554" s="18"/>
      <c r="O554" s="18"/>
      <c r="P554" s="138"/>
      <c r="Q554" s="138"/>
      <c r="R554" s="138"/>
      <c r="S554" s="138"/>
      <c r="T554" s="138"/>
      <c r="U554" s="138"/>
      <c r="V554" s="138"/>
      <c r="W554" s="138"/>
      <c r="X554" s="18"/>
      <c r="Y554" s="18"/>
      <c r="Z554" s="18"/>
      <c r="AA554" s="367">
        <v>14</v>
      </c>
      <c r="AB554" s="402">
        <f t="array" ref="AB554">IF(AB510="-","-",COUNT(IF($P$5:$P$104=$H$5:$O$104,IF($H$5:$O$104=$AA554,IF($A$5:$A$104=AB$539,$H$5:$O$104,""),""),""))/COUNT(IF($P$5:$P$104=$AA554,IF($A$5:$A$104=AB$539,$H$5:$O$104,""),"")))</f>
        <v>0.75</v>
      </c>
      <c r="AC554" s="402" t="str">
        <f t="array" ref="AC554">IF(AC510="-","-",COUNT(IF($P$5:$P$104=$H$5:$O$104,IF($H$5:$O$104=$AA554,IF($A$5:$A$104=AC$539,$H$5:$O$104,""),""),""))/COUNT(IF($P$5:$P$104=$AA554,IF($A$5:$A$104=AC$539,$H$5:$O$104,""),"")))</f>
        <v>-</v>
      </c>
      <c r="AD554" s="402" t="str">
        <f t="array" ref="AD554">IF(AD510="-","-",COUNT(IF($P$5:$P$104=$H$5:$O$104,IF($H$5:$O$104=$AA554,IF($A$5:$A$104=AD$539,$H$5:$O$104,""),""),""))/COUNT(IF($P$5:$P$104=$AA554,IF($A$5:$A$104=AD$539,$H$5:$O$104,""),"")))</f>
        <v>-</v>
      </c>
      <c r="AE554" s="402" t="str">
        <f t="array" ref="AE554">IF(AE510="-","-",COUNT(IF($P$5:$P$104=$H$5:$O$104,IF($H$5:$O$104=$AA554,IF($A$5:$A$104=AE$539,$H$5:$O$104,""),""),""))/COUNT(IF($P$5:$P$104=$AA554,IF($A$5:$A$104=AE$539,$H$5:$O$104,""),"")))</f>
        <v>-</v>
      </c>
      <c r="AF554" s="402" t="str">
        <f t="array" ref="AF554">IF(AF510="-","-",COUNT(IF($P$5:$P$104=$H$5:$O$104,IF($H$5:$O$104=$AA554,IF($A$5:$A$104=AF$539,$H$5:$O$104,""),""),""))/COUNT(IF($P$5:$P$104=$AA554,IF($A$5:$A$104=AF$539,$H$5:$O$104,""),"")))</f>
        <v>-</v>
      </c>
      <c r="AG554" s="402" t="str">
        <f t="array" ref="AG554">IF(AG510="-","-",COUNT(IF($P$5:$P$104=$H$5:$O$104,IF($H$5:$O$104=$AA554,IF($A$5:$A$104=AG$539,$H$5:$O$104,""),""),""))/COUNT(IF($P$5:$P$104=$AA554,IF($A$5:$A$104=AG$539,$H$5:$O$104,""),"")))</f>
        <v>-</v>
      </c>
      <c r="AH554" s="402" t="str">
        <f t="array" ref="AH554">IF(AH510="-","-",COUNT(IF($P$5:$P$104=$H$5:$O$104,IF($H$5:$O$104=$AA554,IF($A$5:$A$104=AH$539,$H$5:$O$104,""),""),""))/COUNT(IF($P$5:$P$104=$AA554,IF($A$5:$A$104=AH$539,$H$5:$O$104,""),"")))</f>
        <v>-</v>
      </c>
      <c r="AI554" s="402" t="str">
        <f t="array" ref="AI554">IF(AI510="-","-",COUNT(IF($P$5:$P$104=$H$5:$O$104,IF($H$5:$O$104=$AA554,IF($A$5:$A$104=AI$539,$H$5:$O$104,""),""),""))/COUNT(IF($P$5:$P$104=$AA554,IF($A$5:$A$104=AI$539,$H$5:$O$104,""),"")))</f>
        <v>-</v>
      </c>
      <c r="AJ554" s="402" t="str">
        <f t="array" ref="AJ554">IF(AJ510="-","-",COUNT(IF($P$5:$P$104=$H$5:$O$104,IF($H$5:$O$104=$AA554,IF($A$5:$A$104=AJ$539,$H$5:$O$104,""),""),""))/COUNT(IF($P$5:$P$104=$AA554,IF($A$5:$A$104=AJ$539,$H$5:$O$104,""),"")))</f>
        <v>-</v>
      </c>
      <c r="AK554" s="402" t="str">
        <f t="array" ref="AK554">IF(AK510="-","-",COUNT(IF($P$5:$P$104=$H$5:$O$104,IF($H$5:$O$104=$AA554,IF($A$5:$A$104=AK$539,$H$5:$O$104,""),""),""))/COUNT(IF($P$5:$P$104=$AA554,IF($A$5:$A$104=AK$539,$H$5:$O$104,""),"")))</f>
        <v>-</v>
      </c>
      <c r="AL554" s="402" t="str">
        <f t="array" ref="AL554">IF(AL510="-","-",COUNT(IF($P$5:$P$104=$H$5:$O$104,IF($H$5:$O$104=$AA554,IF($A$5:$A$104=AL$539,$H$5:$O$104,""),""),""))/COUNT(IF($P$5:$P$104=$AA554,IF($A$5:$A$104=AL$539,$H$5:$O$104,""),"")))</f>
        <v>-</v>
      </c>
      <c r="AM554" s="402" t="str">
        <f t="array" ref="AM554">IF(AM510="-","-",COUNT(IF($P$5:$P$104=$H$5:$O$104,IF($H$5:$O$104=$AA554,IF($A$5:$A$104=AM$539,$H$5:$O$104,""),""),""))/COUNT(IF($P$5:$P$104=$AA554,IF($A$5:$A$104=AM$539,$H$5:$O$104,""),"")))</f>
        <v>-</v>
      </c>
      <c r="AN554" s="404">
        <f t="array" ref="AN554">IF(AN510=0,"-",COUNT(IF($P$5:$P$104=$H$5:$O$104,IF($H$5:$O$104=$AA554,$H$5:$O$104,""),""))/COUNT(IF($P$5:$P$104=$AA554,$H$5:$O$104,"")))</f>
        <v>0.75</v>
      </c>
      <c r="AO554" s="18"/>
      <c r="AP554" s="7"/>
      <c r="AQ554" s="18"/>
      <c r="AR554" s="18"/>
      <c r="AS554" s="18"/>
      <c r="AT554" s="18"/>
      <c r="AU554" s="18"/>
      <c r="AV554" s="18"/>
      <c r="AW554" s="18"/>
      <c r="AX554" s="18"/>
      <c r="AY554" s="18"/>
      <c r="AZ554" s="18"/>
      <c r="BA554" s="18"/>
      <c r="BO554" s="11"/>
      <c r="BP554" s="11"/>
      <c r="BQ554" s="11"/>
      <c r="BR554" s="75"/>
      <c r="BS554" s="75"/>
    </row>
    <row r="555" spans="1:71">
      <c r="A555" s="18"/>
      <c r="B555" s="18"/>
      <c r="C555" s="18"/>
      <c r="E555" s="88"/>
      <c r="F555" s="88"/>
      <c r="G555" s="18"/>
      <c r="H555" s="89"/>
      <c r="I555" s="89"/>
      <c r="J555" s="89"/>
      <c r="K555" s="18"/>
      <c r="L555" s="18"/>
      <c r="M555" s="18"/>
      <c r="N555" s="18"/>
      <c r="O555" s="18"/>
      <c r="P555" s="138"/>
      <c r="Q555" s="138"/>
      <c r="R555" s="138"/>
      <c r="S555" s="138"/>
      <c r="T555" s="138"/>
      <c r="U555" s="138"/>
      <c r="V555" s="138"/>
      <c r="W555" s="138"/>
      <c r="X555" s="18"/>
      <c r="Y555" s="18"/>
      <c r="Z555" s="18"/>
      <c r="AA555" s="368">
        <v>15</v>
      </c>
      <c r="AB555" s="402" t="str">
        <f t="array" ref="AB555">IF(AB511="-","-",COUNT(IF($P$5:$P$104=$H$5:$O$104,IF($H$5:$O$104=$AA555,IF($A$5:$A$104=AB$539,$H$5:$O$104,""),""),""))/COUNT(IF($P$5:$P$104=$AA555,IF($A$5:$A$104=AB$539,$H$5:$O$104,""),"")))</f>
        <v>-</v>
      </c>
      <c r="AC555" s="402" t="str">
        <f t="array" ref="AC555">IF(AC511="-","-",COUNT(IF($P$5:$P$104=$H$5:$O$104,IF($H$5:$O$104=$AA555,IF($A$5:$A$104=AC$539,$H$5:$O$104,""),""),""))/COUNT(IF($P$5:$P$104=$AA555,IF($A$5:$A$104=AC$539,$H$5:$O$104,""),"")))</f>
        <v>-</v>
      </c>
      <c r="AD555" s="402" t="str">
        <f t="array" ref="AD555">IF(AD511="-","-",COUNT(IF($P$5:$P$104=$H$5:$O$104,IF($H$5:$O$104=$AA555,IF($A$5:$A$104=AD$539,$H$5:$O$104,""),""),""))/COUNT(IF($P$5:$P$104=$AA555,IF($A$5:$A$104=AD$539,$H$5:$O$104,""),"")))</f>
        <v>-</v>
      </c>
      <c r="AE555" s="402" t="str">
        <f t="array" ref="AE555">IF(AE511="-","-",COUNT(IF($P$5:$P$104=$H$5:$O$104,IF($H$5:$O$104=$AA555,IF($A$5:$A$104=AE$539,$H$5:$O$104,""),""),""))/COUNT(IF($P$5:$P$104=$AA555,IF($A$5:$A$104=AE$539,$H$5:$O$104,""),"")))</f>
        <v>-</v>
      </c>
      <c r="AF555" s="402" t="str">
        <f t="array" ref="AF555">IF(AF511="-","-",COUNT(IF($P$5:$P$104=$H$5:$O$104,IF($H$5:$O$104=$AA555,IF($A$5:$A$104=AF$539,$H$5:$O$104,""),""),""))/COUNT(IF($P$5:$P$104=$AA555,IF($A$5:$A$104=AF$539,$H$5:$O$104,""),"")))</f>
        <v>-</v>
      </c>
      <c r="AG555" s="402" t="str">
        <f t="array" ref="AG555">IF(AG511="-","-",COUNT(IF($P$5:$P$104=$H$5:$O$104,IF($H$5:$O$104=$AA555,IF($A$5:$A$104=AG$539,$H$5:$O$104,""),""),""))/COUNT(IF($P$5:$P$104=$AA555,IF($A$5:$A$104=AG$539,$H$5:$O$104,""),"")))</f>
        <v>-</v>
      </c>
      <c r="AH555" s="402" t="str">
        <f t="array" ref="AH555">IF(AH511="-","-",COUNT(IF($P$5:$P$104=$H$5:$O$104,IF($H$5:$O$104=$AA555,IF($A$5:$A$104=AH$539,$H$5:$O$104,""),""),""))/COUNT(IF($P$5:$P$104=$AA555,IF($A$5:$A$104=AH$539,$H$5:$O$104,""),"")))</f>
        <v>-</v>
      </c>
      <c r="AI555" s="402" t="str">
        <f t="array" ref="AI555">IF(AI511="-","-",COUNT(IF($P$5:$P$104=$H$5:$O$104,IF($H$5:$O$104=$AA555,IF($A$5:$A$104=AI$539,$H$5:$O$104,""),""),""))/COUNT(IF($P$5:$P$104=$AA555,IF($A$5:$A$104=AI$539,$H$5:$O$104,""),"")))</f>
        <v>-</v>
      </c>
      <c r="AJ555" s="402" t="str">
        <f t="array" ref="AJ555">IF(AJ511="-","-",COUNT(IF($P$5:$P$104=$H$5:$O$104,IF($H$5:$O$104=$AA555,IF($A$5:$A$104=AJ$539,$H$5:$O$104,""),""),""))/COUNT(IF($P$5:$P$104=$AA555,IF($A$5:$A$104=AJ$539,$H$5:$O$104,""),"")))</f>
        <v>-</v>
      </c>
      <c r="AK555" s="402" t="str">
        <f t="array" ref="AK555">IF(AK511="-","-",COUNT(IF($P$5:$P$104=$H$5:$O$104,IF($H$5:$O$104=$AA555,IF($A$5:$A$104=AK$539,$H$5:$O$104,""),""),""))/COUNT(IF($P$5:$P$104=$AA555,IF($A$5:$A$104=AK$539,$H$5:$O$104,""),"")))</f>
        <v>-</v>
      </c>
      <c r="AL555" s="402" t="str">
        <f t="array" ref="AL555">IF(AL511="-","-",COUNT(IF($P$5:$P$104=$H$5:$O$104,IF($H$5:$O$104=$AA555,IF($A$5:$A$104=AL$539,$H$5:$O$104,""),""),""))/COUNT(IF($P$5:$P$104=$AA555,IF($A$5:$A$104=AL$539,$H$5:$O$104,""),"")))</f>
        <v>-</v>
      </c>
      <c r="AM555" s="402" t="str">
        <f t="array" ref="AM555">IF(AM511="-","-",COUNT(IF($P$5:$P$104=$H$5:$O$104,IF($H$5:$O$104=$AA555,IF($A$5:$A$104=AM$539,$H$5:$O$104,""),""),""))/COUNT(IF($P$5:$P$104=$AA555,IF($A$5:$A$104=AM$539,$H$5:$O$104,""),"")))</f>
        <v>-</v>
      </c>
      <c r="AN555" s="405" t="str">
        <f t="array" ref="AN555">IF(AN511=0,"-",COUNT(IF($P$5:$P$104=$H$5:$O$104,IF($H$5:$O$104=$AA555,$H$5:$O$104,""),""))/COUNT(IF($P$5:$P$104=$AA555,$H$5:$O$104,"")))</f>
        <v>-</v>
      </c>
      <c r="AO555" s="18"/>
      <c r="AP555" s="7"/>
      <c r="AQ555" s="18"/>
      <c r="AR555" s="18"/>
      <c r="AS555" s="18"/>
      <c r="AT555" s="18"/>
      <c r="AU555" s="18"/>
      <c r="AV555" s="18"/>
      <c r="AW555" s="18"/>
      <c r="AX555" s="18"/>
      <c r="AY555" s="18"/>
      <c r="AZ555" s="18"/>
      <c r="BA555" s="18"/>
      <c r="BO555" s="11"/>
      <c r="BP555" s="11"/>
      <c r="BQ555" s="11"/>
      <c r="BR555" s="75"/>
      <c r="BS555" s="75"/>
    </row>
    <row r="556" spans="1:71">
      <c r="A556" s="18"/>
      <c r="B556" s="18"/>
      <c r="C556" s="18"/>
      <c r="E556" s="88"/>
      <c r="F556" s="88"/>
      <c r="G556" s="18"/>
      <c r="H556" s="89"/>
      <c r="I556" s="89"/>
      <c r="J556" s="89"/>
      <c r="K556" s="18"/>
      <c r="L556" s="18"/>
      <c r="M556" s="18"/>
      <c r="N556" s="18"/>
      <c r="O556" s="18"/>
      <c r="P556" s="138"/>
      <c r="Q556" s="138"/>
      <c r="R556" s="138"/>
      <c r="S556" s="138"/>
      <c r="T556" s="138"/>
      <c r="U556" s="138"/>
      <c r="V556" s="138"/>
      <c r="W556" s="138"/>
      <c r="X556" s="18"/>
      <c r="Y556" s="406"/>
      <c r="Z556" s="18"/>
      <c r="AA556" s="369" t="s">
        <v>83</v>
      </c>
      <c r="AB556" s="370">
        <f>IF(AB512=0,"-",SUMPRODUCT(AB540:AB555,AB496:AB511)/AB512)</f>
        <v>0.91447368421052633</v>
      </c>
      <c r="AC556" s="371">
        <f t="shared" ref="AC556:AN556" si="101">IF(AC512=0,"-",SUMPRODUCT(AC540:AC555,AC496:AC511)/AC512)</f>
        <v>0.89583333333333337</v>
      </c>
      <c r="AD556" s="371">
        <f t="shared" si="101"/>
        <v>0.64247311827956988</v>
      </c>
      <c r="AE556" s="371">
        <f t="shared" si="101"/>
        <v>0.92307692307692313</v>
      </c>
      <c r="AF556" s="371">
        <f t="shared" si="101"/>
        <v>0.94318181818181823</v>
      </c>
      <c r="AG556" s="371">
        <f t="shared" si="101"/>
        <v>0.92500000000000004</v>
      </c>
      <c r="AH556" s="371">
        <f t="shared" si="101"/>
        <v>0.72650375939849621</v>
      </c>
      <c r="AI556" s="371" t="str">
        <f t="shared" si="101"/>
        <v>-</v>
      </c>
      <c r="AJ556" s="371" t="str">
        <f t="shared" si="101"/>
        <v>-</v>
      </c>
      <c r="AK556" s="371" t="str">
        <f t="shared" si="101"/>
        <v>-</v>
      </c>
      <c r="AL556" s="371" t="str">
        <f t="shared" si="101"/>
        <v>-</v>
      </c>
      <c r="AM556" s="372" t="str">
        <f t="shared" si="101"/>
        <v>-</v>
      </c>
      <c r="AN556" s="373">
        <f t="shared" si="101"/>
        <v>0.84068333397835326</v>
      </c>
      <c r="AO556" s="18"/>
      <c r="AP556" s="7"/>
      <c r="AQ556" s="18"/>
      <c r="AR556" s="18"/>
      <c r="AS556" s="18"/>
      <c r="AT556" s="18"/>
      <c r="AU556" s="18"/>
      <c r="AV556" s="18"/>
      <c r="AW556" s="18"/>
      <c r="AX556" s="18"/>
      <c r="AY556" s="18"/>
      <c r="AZ556" s="18"/>
      <c r="BA556" s="18"/>
      <c r="BO556" s="11"/>
      <c r="BP556" s="11"/>
      <c r="BQ556" s="11"/>
      <c r="BR556" s="75"/>
      <c r="BS556" s="75"/>
    </row>
    <row r="557" spans="1:71">
      <c r="A557" s="18"/>
      <c r="B557" s="18"/>
      <c r="C557" s="18"/>
      <c r="E557" s="88"/>
      <c r="F557" s="88"/>
      <c r="G557" s="18"/>
      <c r="H557" s="89"/>
      <c r="I557" s="89"/>
      <c r="J557" s="89"/>
      <c r="K557" s="18"/>
      <c r="L557" s="18"/>
      <c r="M557" s="18"/>
      <c r="N557" s="18"/>
      <c r="O557" s="18"/>
      <c r="P557" s="138"/>
      <c r="Q557" s="138"/>
      <c r="R557" s="138"/>
      <c r="S557" s="138"/>
      <c r="T557" s="138"/>
      <c r="U557" s="138"/>
      <c r="V557" s="138"/>
      <c r="W557" s="138"/>
      <c r="X557" s="18"/>
      <c r="Y557" s="18"/>
      <c r="Z557" s="18"/>
      <c r="AA557" s="374" t="s">
        <v>84</v>
      </c>
      <c r="AB557" s="343"/>
      <c r="AC557" s="343"/>
      <c r="AD557" s="343"/>
      <c r="AE557" s="343"/>
      <c r="AF557" s="343"/>
      <c r="AG557" s="343"/>
      <c r="AH557" s="343"/>
      <c r="AI557" s="343"/>
      <c r="AJ557" s="343"/>
      <c r="AK557" s="343"/>
      <c r="AL557" s="343"/>
      <c r="AM557" s="343"/>
      <c r="AN557" s="344"/>
      <c r="AO557" s="18"/>
      <c r="AP557" s="7"/>
      <c r="AQ557" s="18"/>
      <c r="AR557" s="18"/>
      <c r="AS557" s="18"/>
      <c r="AT557" s="18"/>
      <c r="AU557" s="18"/>
      <c r="AV557" s="18"/>
      <c r="AW557" s="18"/>
      <c r="AX557" s="18"/>
      <c r="AY557" s="18"/>
      <c r="AZ557" s="18"/>
      <c r="BA557" s="18"/>
      <c r="BO557" s="11"/>
      <c r="BP557" s="11"/>
      <c r="BQ557" s="11"/>
      <c r="BR557" s="75"/>
      <c r="BS557" s="75"/>
    </row>
    <row r="558" spans="1:71">
      <c r="A558" s="18"/>
      <c r="B558" s="18"/>
      <c r="C558" s="18"/>
      <c r="E558" s="88"/>
      <c r="F558" s="88"/>
      <c r="G558" s="18"/>
      <c r="H558" s="89"/>
      <c r="I558" s="89"/>
      <c r="J558" s="89"/>
      <c r="K558" s="18"/>
      <c r="L558" s="18"/>
      <c r="M558" s="18"/>
      <c r="N558" s="18"/>
      <c r="O558" s="18"/>
      <c r="P558" s="138"/>
      <c r="Q558" s="138"/>
      <c r="R558" s="138"/>
      <c r="S558" s="138"/>
      <c r="T558" s="138"/>
      <c r="U558" s="138"/>
      <c r="V558" s="138"/>
      <c r="W558" s="138"/>
      <c r="X558" s="18"/>
      <c r="Y558" s="18"/>
      <c r="Z558" s="18"/>
      <c r="AA558" s="117"/>
      <c r="AB558" s="117"/>
      <c r="AC558" s="117"/>
      <c r="AD558" s="117"/>
      <c r="AE558" s="117"/>
      <c r="AF558" s="117"/>
      <c r="AG558" s="117"/>
      <c r="AH558" s="117"/>
      <c r="AI558" s="117"/>
      <c r="AJ558" s="117"/>
      <c r="AK558" s="117"/>
      <c r="AL558" s="117"/>
      <c r="AM558" s="117"/>
      <c r="AN558" s="117"/>
      <c r="AO558" s="18"/>
      <c r="AP558" s="7"/>
      <c r="AQ558" s="18"/>
      <c r="AR558" s="18"/>
      <c r="AS558" s="18"/>
      <c r="AT558" s="18"/>
      <c r="AU558" s="18"/>
      <c r="AV558" s="18"/>
      <c r="AW558" s="18"/>
      <c r="AX558" s="18"/>
      <c r="AY558" s="18"/>
      <c r="AZ558" s="18"/>
      <c r="BA558" s="18"/>
      <c r="BO558" s="11"/>
      <c r="BP558" s="11"/>
      <c r="BQ558" s="11"/>
      <c r="BR558" s="75"/>
      <c r="BS558" s="75"/>
    </row>
    <row r="559" spans="1:71">
      <c r="A559" s="18"/>
      <c r="B559" s="18"/>
      <c r="C559" s="18"/>
      <c r="E559" s="88"/>
      <c r="F559" s="88"/>
      <c r="G559" s="18"/>
      <c r="H559" s="89"/>
      <c r="I559" s="89"/>
      <c r="J559" s="89"/>
      <c r="K559" s="18"/>
      <c r="L559" s="18"/>
      <c r="M559" s="18"/>
      <c r="N559" s="18"/>
      <c r="O559" s="18"/>
      <c r="P559" s="138"/>
      <c r="Q559" s="138"/>
      <c r="R559" s="138"/>
      <c r="S559" s="138"/>
      <c r="T559" s="138"/>
      <c r="U559" s="138"/>
      <c r="V559" s="138"/>
      <c r="W559" s="138"/>
      <c r="X559" s="18"/>
      <c r="Y559" s="18"/>
      <c r="Z559" s="18"/>
      <c r="AA559" s="639" t="str">
        <f>IF(P3="modal","RELATIVE BIAS","ABSOLUTE BIAS")</f>
        <v>RELATIVE BIAS</v>
      </c>
      <c r="AB559" s="640"/>
      <c r="AC559" s="641"/>
      <c r="AD559" s="117"/>
      <c r="AE559" s="117"/>
      <c r="AF559" s="117"/>
      <c r="AG559" s="117"/>
      <c r="AH559" s="117"/>
      <c r="AI559" s="117"/>
      <c r="AJ559" s="117"/>
      <c r="AK559" s="117"/>
      <c r="AL559" s="117"/>
      <c r="AM559" s="117"/>
      <c r="AN559" s="117"/>
      <c r="AO559" s="18"/>
      <c r="AP559" s="7"/>
      <c r="AQ559" s="18"/>
      <c r="AR559" s="18"/>
      <c r="AS559" s="18"/>
      <c r="AT559" s="18"/>
      <c r="AU559" s="18"/>
      <c r="AV559" s="18"/>
      <c r="AW559" s="18"/>
      <c r="AX559" s="18"/>
      <c r="AY559" s="18"/>
      <c r="AZ559" s="18"/>
      <c r="BA559" s="18"/>
      <c r="BO559" s="11"/>
      <c r="BP559" s="11"/>
      <c r="BQ559" s="11"/>
      <c r="BR559" s="75"/>
      <c r="BS559" s="75"/>
    </row>
    <row r="560" spans="1:71">
      <c r="A560" s="18"/>
      <c r="B560" s="18"/>
      <c r="C560" s="18"/>
      <c r="E560" s="88"/>
      <c r="F560" s="88"/>
      <c r="G560" s="18"/>
      <c r="H560" s="89"/>
      <c r="I560" s="89"/>
      <c r="J560" s="89"/>
      <c r="K560" s="18"/>
      <c r="L560" s="18"/>
      <c r="M560" s="18"/>
      <c r="N560" s="18"/>
      <c r="O560" s="18"/>
      <c r="P560" s="138"/>
      <c r="Q560" s="138"/>
      <c r="R560" s="138"/>
      <c r="S560" s="138"/>
      <c r="T560" s="138"/>
      <c r="U560" s="138"/>
      <c r="V560" s="138"/>
      <c r="W560" s="138"/>
      <c r="X560" s="18"/>
      <c r="Y560" s="18"/>
      <c r="Z560" s="18"/>
      <c r="AA560" s="407" t="str">
        <f>$P$3</f>
        <v>MODAL</v>
      </c>
      <c r="AB560" s="155"/>
      <c r="AC560" s="156"/>
      <c r="AD560" s="156"/>
      <c r="AE560" s="156"/>
      <c r="AF560" s="156"/>
      <c r="AG560" s="156" t="s">
        <v>90</v>
      </c>
      <c r="AH560" s="156"/>
      <c r="AI560" s="156"/>
      <c r="AJ560" s="156"/>
      <c r="AK560" s="156"/>
      <c r="AL560" s="156"/>
      <c r="AM560" s="157"/>
      <c r="AN560" s="408" t="s">
        <v>4</v>
      </c>
      <c r="AO560" s="18"/>
      <c r="AP560" s="7"/>
      <c r="AQ560" s="18"/>
      <c r="AR560" s="18"/>
      <c r="AS560" s="18"/>
      <c r="AT560" s="18"/>
      <c r="AU560" s="18"/>
      <c r="AV560" s="18"/>
      <c r="AW560" s="18"/>
      <c r="AX560" s="18"/>
      <c r="AY560" s="18"/>
      <c r="AZ560" s="18"/>
      <c r="BA560" s="18"/>
      <c r="BO560" s="11"/>
      <c r="BP560" s="11"/>
      <c r="BQ560" s="11"/>
      <c r="BR560" s="75"/>
      <c r="BS560" s="75"/>
    </row>
    <row r="561" spans="1:71">
      <c r="A561" s="18"/>
      <c r="B561" s="18"/>
      <c r="C561" s="18"/>
      <c r="E561" s="88"/>
      <c r="F561" s="88"/>
      <c r="G561" s="18"/>
      <c r="H561" s="89"/>
      <c r="I561" s="89"/>
      <c r="J561" s="89"/>
      <c r="K561" s="18"/>
      <c r="L561" s="18"/>
      <c r="M561" s="18"/>
      <c r="N561" s="18"/>
      <c r="O561" s="18"/>
      <c r="P561" s="138"/>
      <c r="Q561" s="138"/>
      <c r="R561" s="138"/>
      <c r="S561" s="138"/>
      <c r="T561" s="138"/>
      <c r="U561" s="138"/>
      <c r="V561" s="138"/>
      <c r="W561" s="138"/>
      <c r="X561" s="18"/>
      <c r="Y561" s="18"/>
      <c r="Z561" s="18"/>
      <c r="AA561" s="409" t="str">
        <f>$P$4</f>
        <v>(R1-R5)</v>
      </c>
      <c r="AB561" s="410" t="str">
        <f t="shared" ref="AB561:AM561" si="102">AB495</f>
        <v>IBTSQ1_60050</v>
      </c>
      <c r="AC561" s="411" t="str">
        <f t="shared" si="102"/>
        <v>vester jr.</v>
      </c>
      <c r="AD561" s="411" t="str">
        <f t="shared" si="102"/>
        <v>IBTSQ3_24207</v>
      </c>
      <c r="AE561" s="411" t="str">
        <f t="shared" si="102"/>
        <v>Nesbakk_93533</v>
      </c>
      <c r="AF561" s="411" t="str">
        <f t="shared" si="102"/>
        <v>Nesbakk_93551</v>
      </c>
      <c r="AG561" s="411" t="str">
        <f t="shared" si="102"/>
        <v>Nesejenta_2</v>
      </c>
      <c r="AH561" s="411" t="str">
        <f t="shared" si="102"/>
        <v>Nesejenta_13</v>
      </c>
      <c r="AI561" s="411" t="str">
        <f t="shared" si="102"/>
        <v>H</v>
      </c>
      <c r="AJ561" s="411" t="str">
        <f t="shared" si="102"/>
        <v>I</v>
      </c>
      <c r="AK561" s="411" t="str">
        <f t="shared" si="102"/>
        <v>J</v>
      </c>
      <c r="AL561" s="411" t="str">
        <f t="shared" si="102"/>
        <v>K</v>
      </c>
      <c r="AM561" s="412" t="str">
        <f t="shared" si="102"/>
        <v>L</v>
      </c>
      <c r="AN561" s="413" t="s">
        <v>87</v>
      </c>
      <c r="AO561" s="18"/>
      <c r="AP561" s="7"/>
      <c r="AQ561" s="18"/>
      <c r="AR561" s="18"/>
      <c r="AS561" s="18"/>
      <c r="AT561" s="18"/>
      <c r="AU561" s="18"/>
      <c r="AV561" s="18"/>
      <c r="AW561" s="18"/>
      <c r="AX561" s="18"/>
      <c r="AY561" s="18"/>
      <c r="AZ561" s="18"/>
      <c r="BA561" s="18"/>
      <c r="BO561" s="11"/>
      <c r="BP561" s="11"/>
      <c r="BQ561" s="11"/>
      <c r="BR561" s="75"/>
      <c r="BS561" s="75"/>
    </row>
    <row r="562" spans="1:71">
      <c r="A562" s="18"/>
      <c r="B562" s="18"/>
      <c r="C562" s="18"/>
      <c r="E562" s="88"/>
      <c r="F562" s="88"/>
      <c r="G562" s="18"/>
      <c r="H562" s="89"/>
      <c r="I562" s="89"/>
      <c r="J562" s="89"/>
      <c r="K562" s="18"/>
      <c r="L562" s="18"/>
      <c r="M562" s="18"/>
      <c r="N562" s="18"/>
      <c r="O562" s="18"/>
      <c r="P562" s="138"/>
      <c r="Q562" s="138"/>
      <c r="R562" s="138"/>
      <c r="S562" s="138"/>
      <c r="T562" s="138"/>
      <c r="U562" s="138"/>
      <c r="V562" s="138"/>
      <c r="W562" s="138"/>
      <c r="X562" s="18"/>
      <c r="Y562" s="18"/>
      <c r="Z562" s="18"/>
      <c r="AA562" s="389">
        <v>0</v>
      </c>
      <c r="AB562" s="375" t="str">
        <f t="array" ref="AB562">IF(COUNT(IF($P$5:$P$104=$AA562,IF($A$5:$A$104=AB$561,$P$5:$P$104,""),""))=0,"-",AVERAGE(IF($P$5:$P$104=$AA562,IF($A$5:$A$104=AB$561,$H$5:$O$104,"")))-$AA562)</f>
        <v>-</v>
      </c>
      <c r="AC562" s="375" t="str">
        <f t="array" ref="AC562">IF(COUNT(IF($P$5:$P$104=$AA562,IF($A$5:$A$104=AC$561,$P$5:$P$104,""),""))=0,"-",AVERAGE(IF($P$5:$P$104=$AA562,IF($A$5:$A$104=AC$561,$H$5:$O$104,"")))-$AA562)</f>
        <v>-</v>
      </c>
      <c r="AD562" s="375" t="str">
        <f t="array" ref="AD562">IF(COUNT(IF($P$5:$P$104=$AA562,IF($A$5:$A$104=AD$561,$P$5:$P$104,""),""))=0,"-",AVERAGE(IF($P$5:$P$104=$AA562,IF($A$5:$A$104=AD$561,$H$5:$O$104,"")))-$AA562)</f>
        <v>-</v>
      </c>
      <c r="AE562" s="375" t="str">
        <f t="array" ref="AE562">IF(COUNT(IF($P$5:$P$104=$AA562,IF($A$5:$A$104=AE$561,$P$5:$P$104,""),""))=0,"-",AVERAGE(IF($P$5:$P$104=$AA562,IF($A$5:$A$104=AE$561,$H$5:$O$104,"")))-$AA562)</f>
        <v>-</v>
      </c>
      <c r="AF562" s="375" t="str">
        <f t="array" ref="AF562">IF(COUNT(IF($P$5:$P$104=$AA562,IF($A$5:$A$104=AF$561,$P$5:$P$104,""),""))=0,"-",AVERAGE(IF($P$5:$P$104=$AA562,IF($A$5:$A$104=AF$561,$H$5:$O$104,"")))-$AA562)</f>
        <v>-</v>
      </c>
      <c r="AG562" s="375" t="str">
        <f t="array" ref="AG562">IF(COUNT(IF($P$5:$P$104=$AA562,IF($A$5:$A$104=AG$561,$P$5:$P$104,""),""))=0,"-",AVERAGE(IF($P$5:$P$104=$AA562,IF($A$5:$A$104=AG$561,$H$5:$O$104,"")))-$AA562)</f>
        <v>-</v>
      </c>
      <c r="AH562" s="375" t="str">
        <f t="array" ref="AH562">IF(COUNT(IF($P$5:$P$104=$AA562,IF($A$5:$A$104=AH$561,$P$5:$P$104,""),""))=0,"-",AVERAGE(IF($P$5:$P$104=$AA562,IF($A$5:$A$104=AH$561,$H$5:$O$104,"")))-$AA562)</f>
        <v>-</v>
      </c>
      <c r="AI562" s="375" t="str">
        <f t="array" ref="AI562">IF(COUNT(IF($P$5:$P$104=$AA562,IF($A$5:$A$104=AI$561,$P$5:$P$104,""),""))=0,"-",AVERAGE(IF($P$5:$P$104=$AA562,IF($A$5:$A$104=AI$561,$H$5:$O$104,"")))-$AA562)</f>
        <v>-</v>
      </c>
      <c r="AJ562" s="375" t="str">
        <f t="array" ref="AJ562">IF(COUNT(IF($P$5:$P$104=$AA562,IF($A$5:$A$104=AJ$561,$P$5:$P$104,""),""))=0,"-",AVERAGE(IF($P$5:$P$104=$AA562,IF($A$5:$A$104=AJ$561,$H$5:$O$104,"")))-$AA562)</f>
        <v>-</v>
      </c>
      <c r="AK562" s="375" t="str">
        <f t="array" ref="AK562">IF(COUNT(IF($P$5:$P$104=$AA562,IF($A$5:$A$104=AK$561,$P$5:$P$104,""),""))=0,"-",AVERAGE(IF($P$5:$P$104=$AA562,IF($A$5:$A$104=AK$561,$H$5:$O$104,"")))-$AA562)</f>
        <v>-</v>
      </c>
      <c r="AL562" s="375" t="str">
        <f t="array" ref="AL562">IF(COUNT(IF($P$5:$P$104=$AA562,IF($A$5:$A$104=AL$561,$P$5:$P$104,""),""))=0,"-",AVERAGE(IF($P$5:$P$104=$AA562,IF($A$5:$A$104=AL$561,$H$5:$O$104,"")))-$AA562)</f>
        <v>-</v>
      </c>
      <c r="AM562" s="375" t="str">
        <f t="array" ref="AM562">IF(COUNT(IF($P$5:$P$104=$AA562,IF($A$5:$A$104=AM$561,$P$5:$P$104,""),""))=0,"-",AVERAGE(IF($P$5:$P$104=$AA562,IF($A$5:$A$104=AM$561,$H$5:$O$104,"")))-$AA562)</f>
        <v>-</v>
      </c>
      <c r="AN562" s="376" t="str">
        <f t="array" ref="AN562">IF(COUNT(AB562:AM562)=0,"-",AVERAGE(IF($P$5:$P$104=$AA562,$H$5:$O$104,""))-$AA562)</f>
        <v>-</v>
      </c>
      <c r="AO562" s="18"/>
      <c r="AP562" s="7"/>
      <c r="AQ562" s="18"/>
      <c r="AR562" s="18"/>
      <c r="AS562" s="18"/>
      <c r="AT562" s="18"/>
      <c r="AU562" s="18"/>
      <c r="AV562" s="18"/>
      <c r="AW562" s="18"/>
      <c r="AX562" s="18"/>
      <c r="AY562" s="18"/>
      <c r="AZ562" s="18"/>
      <c r="BA562" s="18"/>
      <c r="BO562" s="11"/>
      <c r="BP562" s="11"/>
      <c r="BQ562" s="11"/>
      <c r="BR562" s="75"/>
      <c r="BS562" s="75"/>
    </row>
    <row r="563" spans="1:71">
      <c r="A563" s="18"/>
      <c r="B563" s="18"/>
      <c r="C563" s="18"/>
      <c r="E563" s="88"/>
      <c r="F563" s="88"/>
      <c r="G563" s="18"/>
      <c r="H563" s="89"/>
      <c r="I563" s="89"/>
      <c r="J563" s="89"/>
      <c r="K563" s="18"/>
      <c r="L563" s="18"/>
      <c r="M563" s="18"/>
      <c r="N563" s="18"/>
      <c r="O563" s="18"/>
      <c r="P563" s="138"/>
      <c r="Q563" s="138"/>
      <c r="R563" s="138"/>
      <c r="S563" s="138"/>
      <c r="T563" s="138"/>
      <c r="U563" s="138"/>
      <c r="V563" s="138"/>
      <c r="W563" s="138"/>
      <c r="X563" s="18"/>
      <c r="Y563" s="18"/>
      <c r="Z563" s="18"/>
      <c r="AA563" s="367">
        <v>1</v>
      </c>
      <c r="AB563" s="375" t="str">
        <f t="array" ref="AB563">IF(COUNT(IF($P$5:$P$104=$AA563,IF($A$5:$A$104=AB$561,$P$5:$P$104,""),""))=0,"-",AVERAGE(IF($P$5:$P$104=$AA563,IF($A$5:$A$104=AB$561,$H$5:$O$104,"")))-$AA563)</f>
        <v>-</v>
      </c>
      <c r="AC563" s="375" t="str">
        <f t="array" ref="AC563">IF(COUNT(IF($P$5:$P$104=$AA563,IF($A$5:$A$104=AC$561,$P$5:$P$104,""),""))=0,"-",AVERAGE(IF($P$5:$P$104=$AA563,IF($A$5:$A$104=AC$561,$H$5:$O$104,"")))-$AA563)</f>
        <v>-</v>
      </c>
      <c r="AD563" s="375" t="str">
        <f t="array" ref="AD563">IF(COUNT(IF($P$5:$P$104=$AA563,IF($A$5:$A$104=AD$561,$P$5:$P$104,""),""))=0,"-",AVERAGE(IF($P$5:$P$104=$AA563,IF($A$5:$A$104=AD$561,$H$5:$O$104,"")))-$AA563)</f>
        <v>-</v>
      </c>
      <c r="AE563" s="375" t="str">
        <f t="array" ref="AE563">IF(COUNT(IF($P$5:$P$104=$AA563,IF($A$5:$A$104=AE$561,$P$5:$P$104,""),""))=0,"-",AVERAGE(IF($P$5:$P$104=$AA563,IF($A$5:$A$104=AE$561,$H$5:$O$104,"")))-$AA563)</f>
        <v>-</v>
      </c>
      <c r="AF563" s="375" t="str">
        <f t="array" ref="AF563">IF(COUNT(IF($P$5:$P$104=$AA563,IF($A$5:$A$104=AF$561,$P$5:$P$104,""),""))=0,"-",AVERAGE(IF($P$5:$P$104=$AA563,IF($A$5:$A$104=AF$561,$H$5:$O$104,"")))-$AA563)</f>
        <v>-</v>
      </c>
      <c r="AG563" s="375" t="str">
        <f t="array" ref="AG563">IF(COUNT(IF($P$5:$P$104=$AA563,IF($A$5:$A$104=AG$561,$P$5:$P$104,""),""))=0,"-",AVERAGE(IF($P$5:$P$104=$AA563,IF($A$5:$A$104=AG$561,$H$5:$O$104,"")))-$AA563)</f>
        <v>-</v>
      </c>
      <c r="AH563" s="375" t="str">
        <f t="array" ref="AH563">IF(COUNT(IF($P$5:$P$104=$AA563,IF($A$5:$A$104=AH$561,$P$5:$P$104,""),""))=0,"-",AVERAGE(IF($P$5:$P$104=$AA563,IF($A$5:$A$104=AH$561,$H$5:$O$104,"")))-$AA563)</f>
        <v>-</v>
      </c>
      <c r="AI563" s="375" t="str">
        <f t="array" ref="AI563">IF(COUNT(IF($P$5:$P$104=$AA563,IF($A$5:$A$104=AI$561,$P$5:$P$104,""),""))=0,"-",AVERAGE(IF($P$5:$P$104=$AA563,IF($A$5:$A$104=AI$561,$H$5:$O$104,"")))-$AA563)</f>
        <v>-</v>
      </c>
      <c r="AJ563" s="375" t="str">
        <f t="array" ref="AJ563">IF(COUNT(IF($P$5:$P$104=$AA563,IF($A$5:$A$104=AJ$561,$P$5:$P$104,""),""))=0,"-",AVERAGE(IF($P$5:$P$104=$AA563,IF($A$5:$A$104=AJ$561,$H$5:$O$104,"")))-$AA563)</f>
        <v>-</v>
      </c>
      <c r="AK563" s="375" t="str">
        <f t="array" ref="AK563">IF(COUNT(IF($P$5:$P$104=$AA563,IF($A$5:$A$104=AK$561,$P$5:$P$104,""),""))=0,"-",AVERAGE(IF($P$5:$P$104=$AA563,IF($A$5:$A$104=AK$561,$H$5:$O$104,"")))-$AA563)</f>
        <v>-</v>
      </c>
      <c r="AL563" s="375" t="str">
        <f t="array" ref="AL563">IF(COUNT(IF($P$5:$P$104=$AA563,IF($A$5:$A$104=AL$561,$P$5:$P$104,""),""))=0,"-",AVERAGE(IF($P$5:$P$104=$AA563,IF($A$5:$A$104=AL$561,$H$5:$O$104,"")))-$AA563)</f>
        <v>-</v>
      </c>
      <c r="AM563" s="375" t="str">
        <f t="array" ref="AM563">IF(COUNT(IF($P$5:$P$104=$AA563,IF($A$5:$A$104=AM$561,$P$5:$P$104,""),""))=0,"-",AVERAGE(IF($P$5:$P$104=$AA563,IF($A$5:$A$104=AM$561,$H$5:$O$104,"")))-$AA563)</f>
        <v>-</v>
      </c>
      <c r="AN563" s="377" t="str">
        <f t="array" ref="AN563">IF(COUNT(AB563:AM563)=0,"-",AVERAGE(IF($P$5:$P$104=$AA563,$H$5:$O$104,""))-$AA563)</f>
        <v>-</v>
      </c>
      <c r="AO563" s="18"/>
      <c r="AP563" s="7"/>
      <c r="AQ563" s="18"/>
      <c r="AR563" s="18"/>
      <c r="AS563" s="18"/>
      <c r="AT563" s="18"/>
      <c r="AU563" s="18"/>
      <c r="AV563" s="18"/>
      <c r="AW563" s="18"/>
      <c r="AX563" s="18"/>
      <c r="AY563" s="18"/>
      <c r="AZ563" s="18"/>
      <c r="BA563" s="18"/>
      <c r="BO563" s="11"/>
      <c r="BP563" s="11"/>
      <c r="BQ563" s="11"/>
      <c r="BR563" s="75"/>
      <c r="BS563" s="75"/>
    </row>
    <row r="564" spans="1:71">
      <c r="A564" s="18"/>
      <c r="B564" s="18"/>
      <c r="C564" s="18"/>
      <c r="E564" s="88"/>
      <c r="F564" s="88"/>
      <c r="G564" s="18"/>
      <c r="H564" s="89"/>
      <c r="I564" s="89"/>
      <c r="J564" s="89"/>
      <c r="K564" s="18"/>
      <c r="L564" s="18"/>
      <c r="M564" s="18"/>
      <c r="N564" s="18"/>
      <c r="O564" s="18"/>
      <c r="P564" s="138"/>
      <c r="Q564" s="138"/>
      <c r="R564" s="138"/>
      <c r="S564" s="138"/>
      <c r="T564" s="138"/>
      <c r="U564" s="138"/>
      <c r="V564" s="138"/>
      <c r="W564" s="138"/>
      <c r="X564" s="18"/>
      <c r="Y564" s="18"/>
      <c r="Z564" s="18"/>
      <c r="AA564" s="367">
        <v>2</v>
      </c>
      <c r="AB564" s="375" t="str">
        <f t="array" ref="AB564">IF(COUNT(IF($P$5:$P$104=$AA564,IF($A$5:$A$104=AB$561,$P$5:$P$104,""),""))=0,"-",AVERAGE(IF($P$5:$P$104=$AA564,IF($A$5:$A$104=AB$561,$H$5:$O$104,"")))-$AA564)</f>
        <v>-</v>
      </c>
      <c r="AC564" s="375" t="str">
        <f t="array" ref="AC564">IF(COUNT(IF($P$5:$P$104=$AA564,IF($A$5:$A$104=AC$561,$P$5:$P$104,""),""))=0,"-",AVERAGE(IF($P$5:$P$104=$AA564,IF($A$5:$A$104=AC$561,$H$5:$O$104,"")))-$AA564)</f>
        <v>-</v>
      </c>
      <c r="AD564" s="375" t="str">
        <f t="array" ref="AD564">IF(COUNT(IF($P$5:$P$104=$AA564,IF($A$5:$A$104=AD$561,$P$5:$P$104,""),""))=0,"-",AVERAGE(IF($P$5:$P$104=$AA564,IF($A$5:$A$104=AD$561,$H$5:$O$104,"")))-$AA564)</f>
        <v>-</v>
      </c>
      <c r="AE564" s="375" t="str">
        <f t="array" ref="AE564">IF(COUNT(IF($P$5:$P$104=$AA564,IF($A$5:$A$104=AE$561,$P$5:$P$104,""),""))=0,"-",AVERAGE(IF($P$5:$P$104=$AA564,IF($A$5:$A$104=AE$561,$H$5:$O$104,"")))-$AA564)</f>
        <v>-</v>
      </c>
      <c r="AF564" s="375" t="str">
        <f t="array" ref="AF564">IF(COUNT(IF($P$5:$P$104=$AA564,IF($A$5:$A$104=AF$561,$P$5:$P$104,""),""))=0,"-",AVERAGE(IF($P$5:$P$104=$AA564,IF($A$5:$A$104=AF$561,$H$5:$O$104,"")))-$AA564)</f>
        <v>-</v>
      </c>
      <c r="AG564" s="375" t="str">
        <f t="array" ref="AG564">IF(COUNT(IF($P$5:$P$104=$AA564,IF($A$5:$A$104=AG$561,$P$5:$P$104,""),""))=0,"-",AVERAGE(IF($P$5:$P$104=$AA564,IF($A$5:$A$104=AG$561,$H$5:$O$104,"")))-$AA564)</f>
        <v>-</v>
      </c>
      <c r="AH564" s="375" t="str">
        <f t="array" ref="AH564">IF(COUNT(IF($P$5:$P$104=$AA564,IF($A$5:$A$104=AH$561,$P$5:$P$104,""),""))=0,"-",AVERAGE(IF($P$5:$P$104=$AA564,IF($A$5:$A$104=AH$561,$H$5:$O$104,"")))-$AA564)</f>
        <v>-</v>
      </c>
      <c r="AI564" s="375" t="str">
        <f t="array" ref="AI564">IF(COUNT(IF($P$5:$P$104=$AA564,IF($A$5:$A$104=AI$561,$P$5:$P$104,""),""))=0,"-",AVERAGE(IF($P$5:$P$104=$AA564,IF($A$5:$A$104=AI$561,$H$5:$O$104,"")))-$AA564)</f>
        <v>-</v>
      </c>
      <c r="AJ564" s="375" t="str">
        <f t="array" ref="AJ564">IF(COUNT(IF($P$5:$P$104=$AA564,IF($A$5:$A$104=AJ$561,$P$5:$P$104,""),""))=0,"-",AVERAGE(IF($P$5:$P$104=$AA564,IF($A$5:$A$104=AJ$561,$H$5:$O$104,"")))-$AA564)</f>
        <v>-</v>
      </c>
      <c r="AK564" s="375" t="str">
        <f t="array" ref="AK564">IF(COUNT(IF($P$5:$P$104=$AA564,IF($A$5:$A$104=AK$561,$P$5:$P$104,""),""))=0,"-",AVERAGE(IF($P$5:$P$104=$AA564,IF($A$5:$A$104=AK$561,$H$5:$O$104,"")))-$AA564)</f>
        <v>-</v>
      </c>
      <c r="AL564" s="375" t="str">
        <f t="array" ref="AL564">IF(COUNT(IF($P$5:$P$104=$AA564,IF($A$5:$A$104=AL$561,$P$5:$P$104,""),""))=0,"-",AVERAGE(IF($P$5:$P$104=$AA564,IF($A$5:$A$104=AL$561,$H$5:$O$104,"")))-$AA564)</f>
        <v>-</v>
      </c>
      <c r="AM564" s="375" t="str">
        <f t="array" ref="AM564">IF(COUNT(IF($P$5:$P$104=$AA564,IF($A$5:$A$104=AM$561,$P$5:$P$104,""),""))=0,"-",AVERAGE(IF($P$5:$P$104=$AA564,IF($A$5:$A$104=AM$561,$H$5:$O$104,"")))-$AA564)</f>
        <v>-</v>
      </c>
      <c r="AN564" s="377" t="str">
        <f t="array" ref="AN564">IF(COUNT(AB564:AM564)=0,"-",AVERAGE(IF($P$5:$P$104=$AA564,$H$5:$O$104,""))-$AA564)</f>
        <v>-</v>
      </c>
      <c r="AO564" s="18"/>
      <c r="AP564" s="7"/>
      <c r="AQ564" s="18"/>
      <c r="AR564" s="18"/>
      <c r="AS564" s="18"/>
      <c r="AT564" s="18"/>
      <c r="AU564" s="18"/>
      <c r="AV564" s="18"/>
      <c r="AW564" s="18"/>
      <c r="AX564" s="18"/>
      <c r="AY564" s="18"/>
      <c r="AZ564" s="18"/>
      <c r="BA564" s="18"/>
      <c r="BO564" s="11"/>
      <c r="BP564" s="11"/>
      <c r="BQ564" s="11"/>
      <c r="BR564" s="75"/>
      <c r="BS564" s="75"/>
    </row>
    <row r="565" spans="1:71">
      <c r="A565" s="18"/>
      <c r="B565" s="18"/>
      <c r="C565" s="18"/>
      <c r="E565" s="88"/>
      <c r="F565" s="88"/>
      <c r="G565" s="18"/>
      <c r="H565" s="89"/>
      <c r="I565" s="89"/>
      <c r="J565" s="89"/>
      <c r="K565" s="18"/>
      <c r="L565" s="18"/>
      <c r="M565" s="18"/>
      <c r="N565" s="18"/>
      <c r="O565" s="18"/>
      <c r="P565" s="138"/>
      <c r="Q565" s="138"/>
      <c r="R565" s="138"/>
      <c r="S565" s="138"/>
      <c r="T565" s="138"/>
      <c r="U565" s="138"/>
      <c r="V565" s="138"/>
      <c r="W565" s="138"/>
      <c r="X565" s="18"/>
      <c r="Y565" s="18"/>
      <c r="Z565" s="18"/>
      <c r="AA565" s="367">
        <v>3</v>
      </c>
      <c r="AB565" s="375" t="str">
        <f t="array" ref="AB565">IF(COUNT(IF($P$5:$P$104=$AA565,IF($A$5:$A$104=AB$561,$P$5:$P$104,""),""))=0,"-",AVERAGE(IF($P$5:$P$104=$AA565,IF($A$5:$A$104=AB$561,$H$5:$O$104,"")))-$AA565)</f>
        <v>-</v>
      </c>
      <c r="AC565" s="375" t="str">
        <f t="array" ref="AC565">IF(COUNT(IF($P$5:$P$104=$AA565,IF($A$5:$A$104=AC$561,$P$5:$P$104,""),""))=0,"-",AVERAGE(IF($P$5:$P$104=$AA565,IF($A$5:$A$104=AC$561,$H$5:$O$104,"")))-$AA565)</f>
        <v>-</v>
      </c>
      <c r="AD565" s="375" t="str">
        <f t="array" ref="AD565">IF(COUNT(IF($P$5:$P$104=$AA565,IF($A$5:$A$104=AD$561,$P$5:$P$104,""),""))=0,"-",AVERAGE(IF($P$5:$P$104=$AA565,IF($A$5:$A$104=AD$561,$H$5:$O$104,"")))-$AA565)</f>
        <v>-</v>
      </c>
      <c r="AE565" s="375" t="str">
        <f t="array" ref="AE565">IF(COUNT(IF($P$5:$P$104=$AA565,IF($A$5:$A$104=AE$561,$P$5:$P$104,""),""))=0,"-",AVERAGE(IF($P$5:$P$104=$AA565,IF($A$5:$A$104=AE$561,$H$5:$O$104,"")))-$AA565)</f>
        <v>-</v>
      </c>
      <c r="AF565" s="375" t="str">
        <f t="array" ref="AF565">IF(COUNT(IF($P$5:$P$104=$AA565,IF($A$5:$A$104=AF$561,$P$5:$P$104,""),""))=0,"-",AVERAGE(IF($P$5:$P$104=$AA565,IF($A$5:$A$104=AF$561,$H$5:$O$104,"")))-$AA565)</f>
        <v>-</v>
      </c>
      <c r="AG565" s="375">
        <f t="array" ref="AG565">IF(COUNT(IF($P$5:$P$104=$AA565,IF($A$5:$A$104=AG$561,$P$5:$P$104,""),""))=0,"-",AVERAGE(IF($P$5:$P$104=$AA565,IF($A$5:$A$104=AG$561,$H$5:$O$104,"")))-$AA565)</f>
        <v>8.3333333333333481E-2</v>
      </c>
      <c r="AH565" s="375" t="str">
        <f t="array" ref="AH565">IF(COUNT(IF($P$5:$P$104=$AA565,IF($A$5:$A$104=AH$561,$P$5:$P$104,""),""))=0,"-",AVERAGE(IF($P$5:$P$104=$AA565,IF($A$5:$A$104=AH$561,$H$5:$O$104,"")))-$AA565)</f>
        <v>-</v>
      </c>
      <c r="AI565" s="375" t="str">
        <f t="array" ref="AI565">IF(COUNT(IF($P$5:$P$104=$AA565,IF($A$5:$A$104=AI$561,$P$5:$P$104,""),""))=0,"-",AVERAGE(IF($P$5:$P$104=$AA565,IF($A$5:$A$104=AI$561,$H$5:$O$104,"")))-$AA565)</f>
        <v>-</v>
      </c>
      <c r="AJ565" s="375" t="str">
        <f t="array" ref="AJ565">IF(COUNT(IF($P$5:$P$104=$AA565,IF($A$5:$A$104=AJ$561,$P$5:$P$104,""),""))=0,"-",AVERAGE(IF($P$5:$P$104=$AA565,IF($A$5:$A$104=AJ$561,$H$5:$O$104,"")))-$AA565)</f>
        <v>-</v>
      </c>
      <c r="AK565" s="375" t="str">
        <f t="array" ref="AK565">IF(COUNT(IF($P$5:$P$104=$AA565,IF($A$5:$A$104=AK$561,$P$5:$P$104,""),""))=0,"-",AVERAGE(IF($P$5:$P$104=$AA565,IF($A$5:$A$104=AK$561,$H$5:$O$104,"")))-$AA565)</f>
        <v>-</v>
      </c>
      <c r="AL565" s="375" t="str">
        <f t="array" ref="AL565">IF(COUNT(IF($P$5:$P$104=$AA565,IF($A$5:$A$104=AL$561,$P$5:$P$104,""),""))=0,"-",AVERAGE(IF($P$5:$P$104=$AA565,IF($A$5:$A$104=AL$561,$H$5:$O$104,"")))-$AA565)</f>
        <v>-</v>
      </c>
      <c r="AM565" s="375" t="str">
        <f t="array" ref="AM565">IF(COUNT(IF($P$5:$P$104=$AA565,IF($A$5:$A$104=AM$561,$P$5:$P$104,""),""))=0,"-",AVERAGE(IF($P$5:$P$104=$AA565,IF($A$5:$A$104=AM$561,$H$5:$O$104,"")))-$AA565)</f>
        <v>-</v>
      </c>
      <c r="AN565" s="377">
        <f t="array" ref="AN565">IF(COUNT(AB565:AM565)=0,"-",AVERAGE(IF($P$5:$P$104=$AA565,$H$5:$O$104,""))-$AA565)</f>
        <v>8.3333333333333481E-2</v>
      </c>
      <c r="AO565" s="18"/>
      <c r="AP565" s="7"/>
      <c r="AQ565" s="18"/>
      <c r="AR565" s="18"/>
      <c r="AS565" s="18"/>
      <c r="AT565" s="18"/>
      <c r="AU565" s="18"/>
      <c r="AV565" s="18"/>
      <c r="AW565" s="18"/>
      <c r="AX565" s="18"/>
      <c r="AY565" s="18"/>
      <c r="AZ565" s="18"/>
      <c r="BA565" s="18"/>
      <c r="BO565" s="11"/>
      <c r="BP565" s="11"/>
      <c r="BQ565" s="11"/>
      <c r="BR565" s="75"/>
      <c r="BS565" s="75"/>
    </row>
    <row r="566" spans="1:71">
      <c r="A566" s="18"/>
      <c r="B566" s="18"/>
      <c r="C566" s="18"/>
      <c r="E566" s="88"/>
      <c r="F566" s="88"/>
      <c r="G566" s="18"/>
      <c r="H566" s="89"/>
      <c r="I566" s="89"/>
      <c r="J566" s="89"/>
      <c r="K566" s="18"/>
      <c r="L566" s="18"/>
      <c r="M566" s="18"/>
      <c r="N566" s="18"/>
      <c r="O566" s="18"/>
      <c r="P566" s="138"/>
      <c r="Q566" s="138"/>
      <c r="R566" s="138"/>
      <c r="S566" s="138"/>
      <c r="T566" s="138"/>
      <c r="U566" s="138"/>
      <c r="V566" s="138"/>
      <c r="W566" s="138"/>
      <c r="X566" s="18"/>
      <c r="Y566" s="18"/>
      <c r="Z566" s="18"/>
      <c r="AA566" s="367">
        <v>4</v>
      </c>
      <c r="AB566" s="375">
        <f t="array" ref="AB566">IF(COUNT(IF($P$5:$P$104=$AA566,IF($A$5:$A$104=AB$561,$P$5:$P$104,""),""))=0,"-",AVERAGE(IF($P$5:$P$104=$AA566,IF($A$5:$A$104=AB$561,$H$5:$O$104,"")))-$AA566)</f>
        <v>-6.25E-2</v>
      </c>
      <c r="AC566" s="375" t="str">
        <f t="array" ref="AC566">IF(COUNT(IF($P$5:$P$104=$AA566,IF($A$5:$A$104=AC$561,$P$5:$P$104,""),""))=0,"-",AVERAGE(IF($P$5:$P$104=$AA566,IF($A$5:$A$104=AC$561,$H$5:$O$104,"")))-$AA566)</f>
        <v>-</v>
      </c>
      <c r="AD566" s="375" t="str">
        <f t="array" ref="AD566">IF(COUNT(IF($P$5:$P$104=$AA566,IF($A$5:$A$104=AD$561,$P$5:$P$104,""),""))=0,"-",AVERAGE(IF($P$5:$P$104=$AA566,IF($A$5:$A$104=AD$561,$H$5:$O$104,"")))-$AA566)</f>
        <v>-</v>
      </c>
      <c r="AE566" s="375">
        <f t="array" ref="AE566">IF(COUNT(IF($P$5:$P$104=$AA566,IF($A$5:$A$104=AE$561,$P$5:$P$104,""),""))=0,"-",AVERAGE(IF($P$5:$P$104=$AA566,IF($A$5:$A$104=AE$561,$H$5:$O$104,"")))-$AA566)</f>
        <v>0</v>
      </c>
      <c r="AF566" s="375">
        <f t="array" ref="AF566">IF(COUNT(IF($P$5:$P$104=$AA566,IF($A$5:$A$104=AF$561,$P$5:$P$104,""),""))=0,"-",AVERAGE(IF($P$5:$P$104=$AA566,IF($A$5:$A$104=AF$561,$H$5:$O$104,"")))-$AA566)</f>
        <v>0</v>
      </c>
      <c r="AG566" s="375">
        <f t="array" ref="AG566">IF(COUNT(IF($P$5:$P$104=$AA566,IF($A$5:$A$104=AG$561,$P$5:$P$104,""),""))=0,"-",AVERAGE(IF($P$5:$P$104=$AA566,IF($A$5:$A$104=AG$561,$H$5:$O$104,"")))-$AA566)</f>
        <v>-0.125</v>
      </c>
      <c r="AH566" s="375" t="str">
        <f t="array" ref="AH566">IF(COUNT(IF($P$5:$P$104=$AA566,IF($A$5:$A$104=AH$561,$P$5:$P$104,""),""))=0,"-",AVERAGE(IF($P$5:$P$104=$AA566,IF($A$5:$A$104=AH$561,$H$5:$O$104,"")))-$AA566)</f>
        <v>-</v>
      </c>
      <c r="AI566" s="375" t="str">
        <f t="array" ref="AI566">IF(COUNT(IF($P$5:$P$104=$AA566,IF($A$5:$A$104=AI$561,$P$5:$P$104,""),""))=0,"-",AVERAGE(IF($P$5:$P$104=$AA566,IF($A$5:$A$104=AI$561,$H$5:$O$104,"")))-$AA566)</f>
        <v>-</v>
      </c>
      <c r="AJ566" s="375" t="str">
        <f t="array" ref="AJ566">IF(COUNT(IF($P$5:$P$104=$AA566,IF($A$5:$A$104=AJ$561,$P$5:$P$104,""),""))=0,"-",AVERAGE(IF($P$5:$P$104=$AA566,IF($A$5:$A$104=AJ$561,$H$5:$O$104,"")))-$AA566)</f>
        <v>-</v>
      </c>
      <c r="AK566" s="375" t="str">
        <f t="array" ref="AK566">IF(COUNT(IF($P$5:$P$104=$AA566,IF($A$5:$A$104=AK$561,$P$5:$P$104,""),""))=0,"-",AVERAGE(IF($P$5:$P$104=$AA566,IF($A$5:$A$104=AK$561,$H$5:$O$104,"")))-$AA566)</f>
        <v>-</v>
      </c>
      <c r="AL566" s="375" t="str">
        <f t="array" ref="AL566">IF(COUNT(IF($P$5:$P$104=$AA566,IF($A$5:$A$104=AL$561,$P$5:$P$104,""),""))=0,"-",AVERAGE(IF($P$5:$P$104=$AA566,IF($A$5:$A$104=AL$561,$H$5:$O$104,"")))-$AA566)</f>
        <v>-</v>
      </c>
      <c r="AM566" s="375" t="str">
        <f t="array" ref="AM566">IF(COUNT(IF($P$5:$P$104=$AA566,IF($A$5:$A$104=AM$561,$P$5:$P$104,""),""))=0,"-",AVERAGE(IF($P$5:$P$104=$AA566,IF($A$5:$A$104=AM$561,$H$5:$O$104,"")))-$AA566)</f>
        <v>-</v>
      </c>
      <c r="AN566" s="377">
        <f t="array" ref="AN566">IF(COUNT(AB566:AM566)=0,"-",AVERAGE(IF($P$5:$P$104=$AA566,$H$5:$O$104,""))-$AA566)</f>
        <v>-3.125E-2</v>
      </c>
      <c r="AO566" s="18"/>
      <c r="AP566" s="7"/>
      <c r="AQ566" s="18"/>
      <c r="AR566" s="18"/>
      <c r="AS566" s="18"/>
      <c r="AT566" s="18"/>
      <c r="AU566" s="18"/>
      <c r="AV566" s="18"/>
      <c r="AW566" s="18"/>
      <c r="AX566" s="18"/>
      <c r="AY566" s="18"/>
      <c r="AZ566" s="18"/>
      <c r="BA566" s="18"/>
      <c r="BO566" s="11"/>
      <c r="BP566" s="11"/>
      <c r="BQ566" s="11"/>
      <c r="BR566" s="75"/>
      <c r="BS566" s="75"/>
    </row>
    <row r="567" spans="1:71">
      <c r="A567" s="18"/>
      <c r="B567" s="18"/>
      <c r="C567" s="18"/>
      <c r="E567" s="88"/>
      <c r="F567" s="88"/>
      <c r="G567" s="18"/>
      <c r="H567" s="89"/>
      <c r="I567" s="89"/>
      <c r="J567" s="89"/>
      <c r="K567" s="18"/>
      <c r="L567" s="18"/>
      <c r="M567" s="18"/>
      <c r="N567" s="18"/>
      <c r="O567" s="18"/>
      <c r="P567" s="138"/>
      <c r="Q567" s="138"/>
      <c r="R567" s="138"/>
      <c r="S567" s="138"/>
      <c r="T567" s="138"/>
      <c r="U567" s="138"/>
      <c r="V567" s="138"/>
      <c r="W567" s="138"/>
      <c r="X567" s="18"/>
      <c r="Y567" s="18"/>
      <c r="Z567" s="18"/>
      <c r="AA567" s="367">
        <v>5</v>
      </c>
      <c r="AB567" s="375">
        <f t="array" ref="AB567">IF(COUNT(IF($P$5:$P$104=$AA567,IF($A$5:$A$104=AB$561,$P$5:$P$104,""),""))=0,"-",AVERAGE(IF($P$5:$P$104=$AA567,IF($A$5:$A$104=AB$561,$H$5:$O$104,"")))-$AA567)</f>
        <v>-0.125</v>
      </c>
      <c r="AC567" s="375">
        <f t="array" ref="AC567">IF(COUNT(IF($P$5:$P$104=$AA567,IF($A$5:$A$104=AC$561,$P$5:$P$104,""),""))=0,"-",AVERAGE(IF($P$5:$P$104=$AA567,IF($A$5:$A$104=AC$561,$H$5:$O$104,"")))-$AA567)</f>
        <v>0</v>
      </c>
      <c r="AD567" s="375" t="str">
        <f t="array" ref="AD567">IF(COUNT(IF($P$5:$P$104=$AA567,IF($A$5:$A$104=AD$561,$P$5:$P$104,""),""))=0,"-",AVERAGE(IF($P$5:$P$104=$AA567,IF($A$5:$A$104=AD$561,$H$5:$O$104,"")))-$AA567)</f>
        <v>-</v>
      </c>
      <c r="AE567" s="375">
        <f t="array" ref="AE567">IF(COUNT(IF($P$5:$P$104=$AA567,IF($A$5:$A$104=AE$561,$P$5:$P$104,""),""))=0,"-",AVERAGE(IF($P$5:$P$104=$AA567,IF($A$5:$A$104=AE$561,$H$5:$O$104,"")))-$AA567)</f>
        <v>-0.25</v>
      </c>
      <c r="AF567" s="375">
        <f t="array" ref="AF567">IF(COUNT(IF($P$5:$P$104=$AA567,IF($A$5:$A$104=AF$561,$P$5:$P$104,""),""))=0,"-",AVERAGE(IF($P$5:$P$104=$AA567,IF($A$5:$A$104=AF$561,$H$5:$O$104,"")))-$AA567)</f>
        <v>0</v>
      </c>
      <c r="AG567" s="375" t="str">
        <f t="array" ref="AG567">IF(COUNT(IF($P$5:$P$104=$AA567,IF($A$5:$A$104=AG$561,$P$5:$P$104,""),""))=0,"-",AVERAGE(IF($P$5:$P$104=$AA567,IF($A$5:$A$104=AG$561,$H$5:$O$104,"")))-$AA567)</f>
        <v>-</v>
      </c>
      <c r="AH567" s="375">
        <f t="array" ref="AH567">IF(COUNT(IF($P$5:$P$104=$AA567,IF($A$5:$A$104=AH$561,$P$5:$P$104,""),""))=0,"-",AVERAGE(IF($P$5:$P$104=$AA567,IF($A$5:$A$104=AH$561,$H$5:$O$104,"")))-$AA567)</f>
        <v>-0.125</v>
      </c>
      <c r="AI567" s="375" t="str">
        <f t="array" ref="AI567">IF(COUNT(IF($P$5:$P$104=$AA567,IF($A$5:$A$104=AI$561,$P$5:$P$104,""),""))=0,"-",AVERAGE(IF($P$5:$P$104=$AA567,IF($A$5:$A$104=AI$561,$H$5:$O$104,"")))-$AA567)</f>
        <v>-</v>
      </c>
      <c r="AJ567" s="375" t="str">
        <f t="array" ref="AJ567">IF(COUNT(IF($P$5:$P$104=$AA567,IF($A$5:$A$104=AJ$561,$P$5:$P$104,""),""))=0,"-",AVERAGE(IF($P$5:$P$104=$AA567,IF($A$5:$A$104=AJ$561,$H$5:$O$104,"")))-$AA567)</f>
        <v>-</v>
      </c>
      <c r="AK567" s="375" t="str">
        <f t="array" ref="AK567">IF(COUNT(IF($P$5:$P$104=$AA567,IF($A$5:$A$104=AK$561,$P$5:$P$104,""),""))=0,"-",AVERAGE(IF($P$5:$P$104=$AA567,IF($A$5:$A$104=AK$561,$H$5:$O$104,"")))-$AA567)</f>
        <v>-</v>
      </c>
      <c r="AL567" s="375" t="str">
        <f t="array" ref="AL567">IF(COUNT(IF($P$5:$P$104=$AA567,IF($A$5:$A$104=AL$561,$P$5:$P$104,""),""))=0,"-",AVERAGE(IF($P$5:$P$104=$AA567,IF($A$5:$A$104=AL$561,$H$5:$O$104,"")))-$AA567)</f>
        <v>-</v>
      </c>
      <c r="AM567" s="375" t="str">
        <f t="array" ref="AM567">IF(COUNT(IF($P$5:$P$104=$AA567,IF($A$5:$A$104=AM$561,$P$5:$P$104,""),""))=0,"-",AVERAGE(IF($P$5:$P$104=$AA567,IF($A$5:$A$104=AM$561,$H$5:$O$104,"")))-$AA567)</f>
        <v>-</v>
      </c>
      <c r="AN567" s="377">
        <f t="array" ref="AN567">IF(COUNT(AB567:AM567)=0,"-",AVERAGE(IF($P$5:$P$104=$AA567,$H$5:$O$104,""))-$AA567)</f>
        <v>-8.3333333333333037E-2</v>
      </c>
      <c r="AO567" s="18"/>
      <c r="AP567" s="7"/>
      <c r="AQ567" s="18"/>
      <c r="AR567" s="18"/>
      <c r="AS567" s="18"/>
      <c r="AT567" s="18"/>
      <c r="AU567" s="18"/>
      <c r="AV567" s="18"/>
      <c r="AW567" s="18"/>
      <c r="AX567" s="18"/>
      <c r="AY567" s="18"/>
      <c r="AZ567" s="18"/>
      <c r="BA567" s="18"/>
      <c r="BO567" s="11"/>
      <c r="BP567" s="11"/>
      <c r="BQ567" s="11"/>
      <c r="BR567" s="75"/>
      <c r="BS567" s="75"/>
    </row>
    <row r="568" spans="1:71">
      <c r="A568" s="18"/>
      <c r="B568" s="18"/>
      <c r="C568" s="18"/>
      <c r="E568" s="88"/>
      <c r="F568" s="88"/>
      <c r="G568" s="18"/>
      <c r="H568" s="89"/>
      <c r="I568" s="89"/>
      <c r="J568" s="89"/>
      <c r="K568" s="18"/>
      <c r="L568" s="18"/>
      <c r="M568" s="18"/>
      <c r="N568" s="18"/>
      <c r="O568" s="18"/>
      <c r="P568" s="138"/>
      <c r="Q568" s="138"/>
      <c r="R568" s="138"/>
      <c r="S568" s="138"/>
      <c r="T568" s="138"/>
      <c r="U568" s="138"/>
      <c r="V568" s="138"/>
      <c r="W568" s="138"/>
      <c r="X568" s="18"/>
      <c r="Y568" s="18"/>
      <c r="Z568" s="18"/>
      <c r="AA568" s="367">
        <v>6</v>
      </c>
      <c r="AB568" s="375">
        <f t="array" ref="AB568">IF(COUNT(IF($P$5:$P$104=$AA568,IF($A$5:$A$104=AB$561,$P$5:$P$104,""),""))=0,"-",AVERAGE(IF($P$5:$P$104=$AA568,IF($A$5:$A$104=AB$561,$H$5:$O$104,"")))-$AA568)</f>
        <v>0</v>
      </c>
      <c r="AC568" s="375">
        <f t="array" ref="AC568">IF(COUNT(IF($P$5:$P$104=$AA568,IF($A$5:$A$104=AC$561,$P$5:$P$104,""),""))=0,"-",AVERAGE(IF($P$5:$P$104=$AA568,IF($A$5:$A$104=AC$561,$H$5:$O$104,"")))-$AA568)</f>
        <v>0</v>
      </c>
      <c r="AD568" s="375">
        <f t="array" ref="AD568">IF(COUNT(IF($P$5:$P$104=$AA568,IF($A$5:$A$104=AD$561,$P$5:$P$104,""),""))=0,"-",AVERAGE(IF($P$5:$P$104=$AA568,IF($A$5:$A$104=AD$561,$H$5:$O$104,"")))-$AA568)</f>
        <v>-0.125</v>
      </c>
      <c r="AE568" s="375">
        <f t="array" ref="AE568">IF(COUNT(IF($P$5:$P$104=$AA568,IF($A$5:$A$104=AE$561,$P$5:$P$104,""),""))=0,"-",AVERAGE(IF($P$5:$P$104=$AA568,IF($A$5:$A$104=AE$561,$H$5:$O$104,"")))-$AA568)</f>
        <v>-8.3333333333333037E-2</v>
      </c>
      <c r="AF568" s="375">
        <f t="array" ref="AF568">IF(COUNT(IF($P$5:$P$104=$AA568,IF($A$5:$A$104=AF$561,$P$5:$P$104,""),""))=0,"-",AVERAGE(IF($P$5:$P$104=$AA568,IF($A$5:$A$104=AF$561,$H$5:$O$104,"")))-$AA568)</f>
        <v>-6.25E-2</v>
      </c>
      <c r="AG568" s="375">
        <f t="array" ref="AG568">IF(COUNT(IF($P$5:$P$104=$AA568,IF($A$5:$A$104=AG$561,$P$5:$P$104,""),""))=0,"-",AVERAGE(IF($P$5:$P$104=$AA568,IF($A$5:$A$104=AG$561,$H$5:$O$104,"")))-$AA568)</f>
        <v>4.1666666666666963E-2</v>
      </c>
      <c r="AH568" s="375">
        <f t="array" ref="AH568">IF(COUNT(IF($P$5:$P$104=$AA568,IF($A$5:$A$104=AH$561,$P$5:$P$104,""),""))=0,"-",AVERAGE(IF($P$5:$P$104=$AA568,IF($A$5:$A$104=AH$561,$H$5:$O$104,"")))-$AA568)</f>
        <v>0</v>
      </c>
      <c r="AI568" s="375" t="str">
        <f t="array" ref="AI568">IF(COUNT(IF($P$5:$P$104=$AA568,IF($A$5:$A$104=AI$561,$P$5:$P$104,""),""))=0,"-",AVERAGE(IF($P$5:$P$104=$AA568,IF($A$5:$A$104=AI$561,$H$5:$O$104,"")))-$AA568)</f>
        <v>-</v>
      </c>
      <c r="AJ568" s="375" t="str">
        <f t="array" ref="AJ568">IF(COUNT(IF($P$5:$P$104=$AA568,IF($A$5:$A$104=AJ$561,$P$5:$P$104,""),""))=0,"-",AVERAGE(IF($P$5:$P$104=$AA568,IF($A$5:$A$104=AJ$561,$H$5:$O$104,"")))-$AA568)</f>
        <v>-</v>
      </c>
      <c r="AK568" s="375" t="str">
        <f t="array" ref="AK568">IF(COUNT(IF($P$5:$P$104=$AA568,IF($A$5:$A$104=AK$561,$P$5:$P$104,""),""))=0,"-",AVERAGE(IF($P$5:$P$104=$AA568,IF($A$5:$A$104=AK$561,$H$5:$O$104,"")))-$AA568)</f>
        <v>-</v>
      </c>
      <c r="AL568" s="375" t="str">
        <f t="array" ref="AL568">IF(COUNT(IF($P$5:$P$104=$AA568,IF($A$5:$A$104=AL$561,$P$5:$P$104,""),""))=0,"-",AVERAGE(IF($P$5:$P$104=$AA568,IF($A$5:$A$104=AL$561,$H$5:$O$104,"")))-$AA568)</f>
        <v>-</v>
      </c>
      <c r="AM568" s="375" t="str">
        <f t="array" ref="AM568">IF(COUNT(IF($P$5:$P$104=$AA568,IF($A$5:$A$104=AM$561,$P$5:$P$104,""),""))=0,"-",AVERAGE(IF($P$5:$P$104=$AA568,IF($A$5:$A$104=AM$561,$H$5:$O$104,"")))-$AA568)</f>
        <v>-</v>
      </c>
      <c r="AN568" s="377">
        <f t="array" ref="AN568">IF(COUNT(AB568:AM568)=0,"-",AVERAGE(IF($P$5:$P$104=$AA568,$H$5:$O$104,""))-$AA568)</f>
        <v>-3.6458333333333037E-2</v>
      </c>
      <c r="AO568" s="18"/>
      <c r="AP568" s="7"/>
      <c r="AQ568" s="18"/>
      <c r="AR568" s="18"/>
      <c r="AS568" s="18"/>
      <c r="AT568" s="18"/>
      <c r="AU568" s="18"/>
      <c r="AV568" s="18"/>
      <c r="AW568" s="18"/>
      <c r="AX568" s="18"/>
      <c r="AY568" s="18"/>
      <c r="AZ568" s="18"/>
      <c r="BA568" s="18"/>
      <c r="BO568" s="11"/>
      <c r="BP568" s="11"/>
      <c r="BQ568" s="11"/>
      <c r="BR568" s="75"/>
      <c r="BS568" s="75"/>
    </row>
    <row r="569" spans="1:71">
      <c r="A569" s="18"/>
      <c r="B569" s="18"/>
      <c r="C569" s="18"/>
      <c r="E569" s="88"/>
      <c r="F569" s="88"/>
      <c r="G569" s="18"/>
      <c r="H569" s="89"/>
      <c r="I569" s="89"/>
      <c r="J569" s="89"/>
      <c r="K569" s="18"/>
      <c r="L569" s="18"/>
      <c r="M569" s="18"/>
      <c r="N569" s="18"/>
      <c r="O569" s="18"/>
      <c r="P569" s="138"/>
      <c r="Q569" s="138"/>
      <c r="R569" s="138"/>
      <c r="S569" s="138"/>
      <c r="T569" s="138"/>
      <c r="U569" s="138"/>
      <c r="V569" s="138"/>
      <c r="W569" s="138"/>
      <c r="X569" s="18"/>
      <c r="Y569" s="18"/>
      <c r="Z569" s="18"/>
      <c r="AA569" s="367">
        <v>7</v>
      </c>
      <c r="AB569" s="375">
        <f t="array" ref="AB569">IF(COUNT(IF($P$5:$P$104=$AA569,IF($A$5:$A$104=AB$561,$P$5:$P$104,""),""))=0,"-",AVERAGE(IF($P$5:$P$104=$AA569,IF($A$5:$A$104=AB$561,$H$5:$O$104,"")))-$AA569)</f>
        <v>0</v>
      </c>
      <c r="AC569" s="375">
        <f t="array" ref="AC569">IF(COUNT(IF($P$5:$P$104=$AA569,IF($A$5:$A$104=AC$561,$P$5:$P$104,""),""))=0,"-",AVERAGE(IF($P$5:$P$104=$AA569,IF($A$5:$A$104=AC$561,$H$5:$O$104,"")))-$AA569)</f>
        <v>0</v>
      </c>
      <c r="AD569" s="375">
        <f t="array" ref="AD569">IF(COUNT(IF($P$5:$P$104=$AA569,IF($A$5:$A$104=AD$561,$P$5:$P$104,""),""))=0,"-",AVERAGE(IF($P$5:$P$104=$AA569,IF($A$5:$A$104=AD$561,$H$5:$O$104,"")))-$AA569)</f>
        <v>0.125</v>
      </c>
      <c r="AE569" s="375">
        <f t="array" ref="AE569">IF(COUNT(IF($P$5:$P$104=$AA569,IF($A$5:$A$104=AE$561,$P$5:$P$104,""),""))=0,"-",AVERAGE(IF($P$5:$P$104=$AA569,IF($A$5:$A$104=AE$561,$H$5:$O$104,"")))-$AA569)</f>
        <v>0</v>
      </c>
      <c r="AF569" s="375">
        <f t="array" ref="AF569">IF(COUNT(IF($P$5:$P$104=$AA569,IF($A$5:$A$104=AF$561,$P$5:$P$104,""),""))=0,"-",AVERAGE(IF($P$5:$P$104=$AA569,IF($A$5:$A$104=AF$561,$H$5:$O$104,"")))-$AA569)</f>
        <v>-0.125</v>
      </c>
      <c r="AG569" s="375">
        <f t="array" ref="AG569">IF(COUNT(IF($P$5:$P$104=$AA569,IF($A$5:$A$104=AG$561,$P$5:$P$104,""),""))=0,"-",AVERAGE(IF($P$5:$P$104=$AA569,IF($A$5:$A$104=AG$561,$H$5:$O$104,"")))-$AA569)</f>
        <v>0</v>
      </c>
      <c r="AH569" s="375">
        <f t="array" ref="AH569">IF(COUNT(IF($P$5:$P$104=$AA569,IF($A$5:$A$104=AH$561,$P$5:$P$104,""),""))=0,"-",AVERAGE(IF($P$5:$P$104=$AA569,IF($A$5:$A$104=AH$561,$H$5:$O$104,"")))-$AA569)</f>
        <v>9.375E-2</v>
      </c>
      <c r="AI569" s="375" t="str">
        <f t="array" ref="AI569">IF(COUNT(IF($P$5:$P$104=$AA569,IF($A$5:$A$104=AI$561,$P$5:$P$104,""),""))=0,"-",AVERAGE(IF($P$5:$P$104=$AA569,IF($A$5:$A$104=AI$561,$H$5:$O$104,"")))-$AA569)</f>
        <v>-</v>
      </c>
      <c r="AJ569" s="375" t="str">
        <f t="array" ref="AJ569">IF(COUNT(IF($P$5:$P$104=$AA569,IF($A$5:$A$104=AJ$561,$P$5:$P$104,""),""))=0,"-",AVERAGE(IF($P$5:$P$104=$AA569,IF($A$5:$A$104=AJ$561,$H$5:$O$104,"")))-$AA569)</f>
        <v>-</v>
      </c>
      <c r="AK569" s="375" t="str">
        <f t="array" ref="AK569">IF(COUNT(IF($P$5:$P$104=$AA569,IF($A$5:$A$104=AK$561,$P$5:$P$104,""),""))=0,"-",AVERAGE(IF($P$5:$P$104=$AA569,IF($A$5:$A$104=AK$561,$H$5:$O$104,"")))-$AA569)</f>
        <v>-</v>
      </c>
      <c r="AL569" s="375" t="str">
        <f t="array" ref="AL569">IF(COUNT(IF($P$5:$P$104=$AA569,IF($A$5:$A$104=AL$561,$P$5:$P$104,""),""))=0,"-",AVERAGE(IF($P$5:$P$104=$AA569,IF($A$5:$A$104=AL$561,$H$5:$O$104,"")))-$AA569)</f>
        <v>-</v>
      </c>
      <c r="AM569" s="375" t="str">
        <f t="array" ref="AM569">IF(COUNT(IF($P$5:$P$104=$AA569,IF($A$5:$A$104=AM$561,$P$5:$P$104,""),""))=0,"-",AVERAGE(IF($P$5:$P$104=$AA569,IF($A$5:$A$104=AM$561,$H$5:$O$104,"")))-$AA569)</f>
        <v>-</v>
      </c>
      <c r="AN569" s="377">
        <f t="array" ref="AN569">IF(COUNT(AB569:AM569)=0,"-",AVERAGE(IF($P$5:$P$104=$AA569,$H$5:$O$104,""))-$AA569)</f>
        <v>2.6785714285714413E-2</v>
      </c>
      <c r="AO569" s="18"/>
      <c r="AP569" s="7"/>
      <c r="AQ569" s="18"/>
      <c r="AR569" s="18"/>
      <c r="AS569" s="18"/>
      <c r="AT569" s="18"/>
      <c r="AU569" s="18"/>
      <c r="AV569" s="18"/>
      <c r="AW569" s="18"/>
      <c r="AX569" s="18"/>
      <c r="AY569" s="18"/>
      <c r="AZ569" s="18"/>
      <c r="BA569" s="18"/>
      <c r="BO569" s="11"/>
      <c r="BP569" s="11"/>
      <c r="BQ569" s="11"/>
      <c r="BR569" s="75"/>
      <c r="BS569" s="75"/>
    </row>
    <row r="570" spans="1:71">
      <c r="A570" s="18"/>
      <c r="B570" s="18"/>
      <c r="C570" s="18"/>
      <c r="E570" s="88"/>
      <c r="F570" s="88"/>
      <c r="G570" s="18"/>
      <c r="H570" s="89"/>
      <c r="I570" s="89"/>
      <c r="J570" s="89"/>
      <c r="K570" s="18"/>
      <c r="L570" s="18"/>
      <c r="M570" s="18"/>
      <c r="N570" s="18"/>
      <c r="O570" s="18"/>
      <c r="P570" s="138"/>
      <c r="Q570" s="138"/>
      <c r="R570" s="138"/>
      <c r="S570" s="138"/>
      <c r="T570" s="138"/>
      <c r="U570" s="138"/>
      <c r="V570" s="138"/>
      <c r="W570" s="138"/>
      <c r="X570" s="18"/>
      <c r="Y570" s="18"/>
      <c r="Z570" s="18"/>
      <c r="AA570" s="367">
        <v>8</v>
      </c>
      <c r="AB570" s="375">
        <f t="array" ref="AB570">IF(COUNT(IF($P$5:$P$104=$AA570,IF($A$5:$A$104=AB$561,$P$5:$P$104,""),""))=0,"-",AVERAGE(IF($P$5:$P$104=$AA570,IF($A$5:$A$104=AB$561,$H$5:$O$104,"")))-$AA570)</f>
        <v>-0.25</v>
      </c>
      <c r="AC570" s="375">
        <f t="array" ref="AC570">IF(COUNT(IF($P$5:$P$104=$AA570,IF($A$5:$A$104=AC$561,$P$5:$P$104,""),""))=0,"-",AVERAGE(IF($P$5:$P$104=$AA570,IF($A$5:$A$104=AC$561,$H$5:$O$104,"")))-$AA570)</f>
        <v>0.375</v>
      </c>
      <c r="AD570" s="375">
        <f t="array" ref="AD570">IF(COUNT(IF($P$5:$P$104=$AA570,IF($A$5:$A$104=AD$561,$P$5:$P$104,""),""))=0,"-",AVERAGE(IF($P$5:$P$104=$AA570,IF($A$5:$A$104=AD$561,$H$5:$O$104,"")))-$AA570)</f>
        <v>0.29166666666666607</v>
      </c>
      <c r="AE570" s="375">
        <f t="array" ref="AE570">IF(COUNT(IF($P$5:$P$104=$AA570,IF($A$5:$A$104=AE$561,$P$5:$P$104,""),""))=0,"-",AVERAGE(IF($P$5:$P$104=$AA570,IF($A$5:$A$104=AE$561,$H$5:$O$104,"")))-$AA570)</f>
        <v>-0.25</v>
      </c>
      <c r="AF570" s="375" t="str">
        <f t="array" ref="AF570">IF(COUNT(IF($P$5:$P$104=$AA570,IF($A$5:$A$104=AF$561,$P$5:$P$104,""),""))=0,"-",AVERAGE(IF($P$5:$P$104=$AA570,IF($A$5:$A$104=AF$561,$H$5:$O$104,"")))-$AA570)</f>
        <v>-</v>
      </c>
      <c r="AG570" s="375">
        <f t="array" ref="AG570">IF(COUNT(IF($P$5:$P$104=$AA570,IF($A$5:$A$104=AG$561,$P$5:$P$104,""),""))=0,"-",AVERAGE(IF($P$5:$P$104=$AA570,IF($A$5:$A$104=AG$561,$H$5:$O$104,"")))-$AA570)</f>
        <v>0</v>
      </c>
      <c r="AH570" s="375">
        <f t="array" ref="AH570">IF(COUNT(IF($P$5:$P$104=$AA570,IF($A$5:$A$104=AH$561,$P$5:$P$104,""),""))=0,"-",AVERAGE(IF($P$5:$P$104=$AA570,IF($A$5:$A$104=AH$561,$H$5:$O$104,"")))-$AA570)</f>
        <v>-0.14583333333333304</v>
      </c>
      <c r="AI570" s="375" t="str">
        <f t="array" ref="AI570">IF(COUNT(IF($P$5:$P$104=$AA570,IF($A$5:$A$104=AI$561,$P$5:$P$104,""),""))=0,"-",AVERAGE(IF($P$5:$P$104=$AA570,IF($A$5:$A$104=AI$561,$H$5:$O$104,"")))-$AA570)</f>
        <v>-</v>
      </c>
      <c r="AJ570" s="375" t="str">
        <f t="array" ref="AJ570">IF(COUNT(IF($P$5:$P$104=$AA570,IF($A$5:$A$104=AJ$561,$P$5:$P$104,""),""))=0,"-",AVERAGE(IF($P$5:$P$104=$AA570,IF($A$5:$A$104=AJ$561,$H$5:$O$104,"")))-$AA570)</f>
        <v>-</v>
      </c>
      <c r="AK570" s="375" t="str">
        <f t="array" ref="AK570">IF(COUNT(IF($P$5:$P$104=$AA570,IF($A$5:$A$104=AK$561,$P$5:$P$104,""),""))=0,"-",AVERAGE(IF($P$5:$P$104=$AA570,IF($A$5:$A$104=AK$561,$H$5:$O$104,"")))-$AA570)</f>
        <v>-</v>
      </c>
      <c r="AL570" s="375" t="str">
        <f t="array" ref="AL570">IF(COUNT(IF($P$5:$P$104=$AA570,IF($A$5:$A$104=AL$561,$P$5:$P$104,""),""))=0,"-",AVERAGE(IF($P$5:$P$104=$AA570,IF($A$5:$A$104=AL$561,$H$5:$O$104,"")))-$AA570)</f>
        <v>-</v>
      </c>
      <c r="AM570" s="375" t="str">
        <f t="array" ref="AM570">IF(COUNT(IF($P$5:$P$104=$AA570,IF($A$5:$A$104=AM$561,$P$5:$P$104,""),""))=0,"-",AVERAGE(IF($P$5:$P$104=$AA570,IF($A$5:$A$104=AM$561,$H$5:$O$104,"")))-$AA570)</f>
        <v>-</v>
      </c>
      <c r="AN570" s="377">
        <f t="array" ref="AN570">IF(COUNT(AB570:AM570)=0,"-",AVERAGE(IF($P$5:$P$104=$AA570,$H$5:$O$104,""))-$AA570)</f>
        <v>1.6666666666667496E-2</v>
      </c>
      <c r="AO570" s="18"/>
      <c r="AP570" s="7"/>
      <c r="AQ570" s="18"/>
      <c r="AR570" s="18"/>
      <c r="AS570" s="18"/>
      <c r="AT570" s="18"/>
      <c r="AU570" s="18"/>
      <c r="AV570" s="18"/>
      <c r="AW570" s="18"/>
      <c r="AX570" s="18"/>
      <c r="AY570" s="18"/>
      <c r="AZ570" s="18"/>
      <c r="BA570" s="18"/>
      <c r="BO570" s="11"/>
      <c r="BP570" s="11"/>
      <c r="BQ570" s="11"/>
      <c r="BR570" s="75"/>
      <c r="BS570" s="75"/>
    </row>
    <row r="571" spans="1:71">
      <c r="A571" s="18"/>
      <c r="B571" s="18"/>
      <c r="C571" s="18"/>
      <c r="E571" s="88"/>
      <c r="F571" s="88"/>
      <c r="G571" s="18"/>
      <c r="H571" s="89"/>
      <c r="I571" s="89"/>
      <c r="J571" s="89"/>
      <c r="K571" s="18"/>
      <c r="L571" s="18"/>
      <c r="M571" s="18"/>
      <c r="N571" s="18"/>
      <c r="O571" s="18"/>
      <c r="P571" s="138"/>
      <c r="Q571" s="138"/>
      <c r="R571" s="138"/>
      <c r="S571" s="138"/>
      <c r="T571" s="138"/>
      <c r="U571" s="138"/>
      <c r="V571" s="138"/>
      <c r="W571" s="138"/>
      <c r="X571" s="18"/>
      <c r="Y571" s="18"/>
      <c r="Z571" s="18"/>
      <c r="AA571" s="367">
        <v>9</v>
      </c>
      <c r="AB571" s="375">
        <f t="array" ref="AB571">IF(COUNT(IF($P$5:$P$104=$AA571,IF($A$5:$A$104=AB$561,$P$5:$P$104,""),""))=0,"-",AVERAGE(IF($P$5:$P$104=$AA571,IF($A$5:$A$104=AB$561,$H$5:$O$104,"")))-$AA571)</f>
        <v>-8.3333333333333925E-2</v>
      </c>
      <c r="AC571" s="375">
        <f t="array" ref="AC571">IF(COUNT(IF($P$5:$P$104=$AA571,IF($A$5:$A$104=AC$561,$P$5:$P$104,""),""))=0,"-",AVERAGE(IF($P$5:$P$104=$AA571,IF($A$5:$A$104=AC$561,$H$5:$O$104,"")))-$AA571)</f>
        <v>-0.125</v>
      </c>
      <c r="AD571" s="375">
        <f t="array" ref="AD571">IF(COUNT(IF($P$5:$P$104=$AA571,IF($A$5:$A$104=AD$561,$P$5:$P$104,""),""))=0,"-",AVERAGE(IF($P$5:$P$104=$AA571,IF($A$5:$A$104=AD$561,$H$5:$O$104,"")))-$AA571)</f>
        <v>-0.22580645161290391</v>
      </c>
      <c r="AE571" s="375" t="str">
        <f t="array" ref="AE571">IF(COUNT(IF($P$5:$P$104=$AA571,IF($A$5:$A$104=AE$561,$P$5:$P$104,""),""))=0,"-",AVERAGE(IF($P$5:$P$104=$AA571,IF($A$5:$A$104=AE$561,$H$5:$O$104,"")))-$AA571)</f>
        <v>-</v>
      </c>
      <c r="AF571" s="375" t="str">
        <f t="array" ref="AF571">IF(COUNT(IF($P$5:$P$104=$AA571,IF($A$5:$A$104=AF$561,$P$5:$P$104,""),""))=0,"-",AVERAGE(IF($P$5:$P$104=$AA571,IF($A$5:$A$104=AF$561,$H$5:$O$104,"")))-$AA571)</f>
        <v>-</v>
      </c>
      <c r="AG571" s="375" t="str">
        <f t="array" ref="AG571">IF(COUNT(IF($P$5:$P$104=$AA571,IF($A$5:$A$104=AG$561,$P$5:$P$104,""),""))=0,"-",AVERAGE(IF($P$5:$P$104=$AA571,IF($A$5:$A$104=AG$561,$H$5:$O$104,"")))-$AA571)</f>
        <v>-</v>
      </c>
      <c r="AH571" s="375">
        <f t="array" ref="AH571">IF(COUNT(IF($P$5:$P$104=$AA571,IF($A$5:$A$104=AH$561,$P$5:$P$104,""),""))=0,"-",AVERAGE(IF($P$5:$P$104=$AA571,IF($A$5:$A$104=AH$561,$H$5:$O$104,"")))-$AA571)</f>
        <v>-0.1875</v>
      </c>
      <c r="AI571" s="375" t="str">
        <f t="array" ref="AI571">IF(COUNT(IF($P$5:$P$104=$AA571,IF($A$5:$A$104=AI$561,$P$5:$P$104,""),""))=0,"-",AVERAGE(IF($P$5:$P$104=$AA571,IF($A$5:$A$104=AI$561,$H$5:$O$104,"")))-$AA571)</f>
        <v>-</v>
      </c>
      <c r="AJ571" s="375" t="str">
        <f t="array" ref="AJ571">IF(COUNT(IF($P$5:$P$104=$AA571,IF($A$5:$A$104=AJ$561,$P$5:$P$104,""),""))=0,"-",AVERAGE(IF($P$5:$P$104=$AA571,IF($A$5:$A$104=AJ$561,$H$5:$O$104,"")))-$AA571)</f>
        <v>-</v>
      </c>
      <c r="AK571" s="375" t="str">
        <f t="array" ref="AK571">IF(COUNT(IF($P$5:$P$104=$AA571,IF($A$5:$A$104=AK$561,$P$5:$P$104,""),""))=0,"-",AVERAGE(IF($P$5:$P$104=$AA571,IF($A$5:$A$104=AK$561,$H$5:$O$104,"")))-$AA571)</f>
        <v>-</v>
      </c>
      <c r="AL571" s="375" t="str">
        <f t="array" ref="AL571">IF(COUNT(IF($P$5:$P$104=$AA571,IF($A$5:$A$104=AL$561,$P$5:$P$104,""),""))=0,"-",AVERAGE(IF($P$5:$P$104=$AA571,IF($A$5:$A$104=AL$561,$H$5:$O$104,"")))-$AA571)</f>
        <v>-</v>
      </c>
      <c r="AM571" s="375" t="str">
        <f t="array" ref="AM571">IF(COUNT(IF($P$5:$P$104=$AA571,IF($A$5:$A$104=AM$561,$P$5:$P$104,""),""))=0,"-",AVERAGE(IF($P$5:$P$104=$AA571,IF($A$5:$A$104=AM$561,$H$5:$O$104,"")))-$AA571)</f>
        <v>-</v>
      </c>
      <c r="AN571" s="377">
        <f t="array" ref="AN571">IF(COUNT(AB571:AM571)=0,"-",AVERAGE(IF($P$5:$P$104=$AA571,$H$5:$O$104,""))-$AA571)</f>
        <v>-0.16091954022988553</v>
      </c>
      <c r="AO571" s="18"/>
      <c r="AP571" s="7"/>
      <c r="AQ571" s="18"/>
      <c r="AR571" s="18"/>
      <c r="AS571" s="18"/>
      <c r="AT571" s="18"/>
      <c r="AU571" s="18"/>
      <c r="AV571" s="18"/>
      <c r="AW571" s="18"/>
      <c r="AX571" s="18"/>
      <c r="AY571" s="18"/>
      <c r="AZ571" s="18"/>
      <c r="BA571" s="18"/>
      <c r="BO571" s="11"/>
      <c r="BP571" s="11"/>
      <c r="BQ571" s="11"/>
      <c r="BR571" s="75"/>
      <c r="BS571" s="75"/>
    </row>
    <row r="572" spans="1:71">
      <c r="A572" s="18"/>
      <c r="B572" s="18"/>
      <c r="C572" s="18"/>
      <c r="E572" s="88"/>
      <c r="F572" s="88"/>
      <c r="G572" s="18"/>
      <c r="H572" s="89"/>
      <c r="I572" s="89"/>
      <c r="J572" s="89"/>
      <c r="K572" s="18"/>
      <c r="L572" s="18"/>
      <c r="M572" s="18"/>
      <c r="N572" s="18"/>
      <c r="O572" s="18"/>
      <c r="P572" s="138"/>
      <c r="Q572" s="138"/>
      <c r="R572" s="138"/>
      <c r="S572" s="138"/>
      <c r="T572" s="138"/>
      <c r="U572" s="138"/>
      <c r="V572" s="138"/>
      <c r="W572" s="138"/>
      <c r="X572" s="18"/>
      <c r="Y572" s="18"/>
      <c r="Z572" s="18"/>
      <c r="AA572" s="367">
        <v>10</v>
      </c>
      <c r="AB572" s="375">
        <f t="array" ref="AB572">IF(COUNT(IF($P$5:$P$104=$AA572,IF($A$5:$A$104=AB$561,$P$5:$P$104,""),""))=0,"-",AVERAGE(IF($P$5:$P$104=$AA572,IF($A$5:$A$104=AB$561,$H$5:$O$104,"")))-$AA572)</f>
        <v>-0.1875</v>
      </c>
      <c r="AC572" s="375" t="str">
        <f t="array" ref="AC572">IF(COUNT(IF($P$5:$P$104=$AA572,IF($A$5:$A$104=AC$561,$P$5:$P$104,""),""))=0,"-",AVERAGE(IF($P$5:$P$104=$AA572,IF($A$5:$A$104=AC$561,$H$5:$O$104,"")))-$AA572)</f>
        <v>-</v>
      </c>
      <c r="AD572" s="375" t="str">
        <f t="array" ref="AD572">IF(COUNT(IF($P$5:$P$104=$AA572,IF($A$5:$A$104=AD$561,$P$5:$P$104,""),""))=0,"-",AVERAGE(IF($P$5:$P$104=$AA572,IF($A$5:$A$104=AD$561,$H$5:$O$104,"")))-$AA572)</f>
        <v>-</v>
      </c>
      <c r="AE572" s="375" t="str">
        <f t="array" ref="AE572">IF(COUNT(IF($P$5:$P$104=$AA572,IF($A$5:$A$104=AE$561,$P$5:$P$104,""),""))=0,"-",AVERAGE(IF($P$5:$P$104=$AA572,IF($A$5:$A$104=AE$561,$H$5:$O$104,"")))-$AA572)</f>
        <v>-</v>
      </c>
      <c r="AF572" s="375" t="str">
        <f t="array" ref="AF572">IF(COUNT(IF($P$5:$P$104=$AA572,IF($A$5:$A$104=AF$561,$P$5:$P$104,""),""))=0,"-",AVERAGE(IF($P$5:$P$104=$AA572,IF($A$5:$A$104=AF$561,$H$5:$O$104,"")))-$AA572)</f>
        <v>-</v>
      </c>
      <c r="AG572" s="375" t="str">
        <f t="array" ref="AG572">IF(COUNT(IF($P$5:$P$104=$AA572,IF($A$5:$A$104=AG$561,$P$5:$P$104,""),""))=0,"-",AVERAGE(IF($P$5:$P$104=$AA572,IF($A$5:$A$104=AG$561,$H$5:$O$104,"")))-$AA572)</f>
        <v>-</v>
      </c>
      <c r="AH572" s="375">
        <f t="array" ref="AH572">IF(COUNT(IF($P$5:$P$104=$AA572,IF($A$5:$A$104=AH$561,$P$5:$P$104,""),""))=0,"-",AVERAGE(IF($P$5:$P$104=$AA572,IF($A$5:$A$104=AH$561,$H$5:$O$104,"")))-$AA572)</f>
        <v>-9.375E-2</v>
      </c>
      <c r="AI572" s="375" t="str">
        <f t="array" ref="AI572">IF(COUNT(IF($P$5:$P$104=$AA572,IF($A$5:$A$104=AI$561,$P$5:$P$104,""),""))=0,"-",AVERAGE(IF($P$5:$P$104=$AA572,IF($A$5:$A$104=AI$561,$H$5:$O$104,"")))-$AA572)</f>
        <v>-</v>
      </c>
      <c r="AJ572" s="375" t="str">
        <f t="array" ref="AJ572">IF(COUNT(IF($P$5:$P$104=$AA572,IF($A$5:$A$104=AJ$561,$P$5:$P$104,""),""))=0,"-",AVERAGE(IF($P$5:$P$104=$AA572,IF($A$5:$A$104=AJ$561,$H$5:$O$104,"")))-$AA572)</f>
        <v>-</v>
      </c>
      <c r="AK572" s="375" t="str">
        <f t="array" ref="AK572">IF(COUNT(IF($P$5:$P$104=$AA572,IF($A$5:$A$104=AK$561,$P$5:$P$104,""),""))=0,"-",AVERAGE(IF($P$5:$P$104=$AA572,IF($A$5:$A$104=AK$561,$H$5:$O$104,"")))-$AA572)</f>
        <v>-</v>
      </c>
      <c r="AL572" s="375" t="str">
        <f t="array" ref="AL572">IF(COUNT(IF($P$5:$P$104=$AA572,IF($A$5:$A$104=AL$561,$P$5:$P$104,""),""))=0,"-",AVERAGE(IF($P$5:$P$104=$AA572,IF($A$5:$A$104=AL$561,$H$5:$O$104,"")))-$AA572)</f>
        <v>-</v>
      </c>
      <c r="AM572" s="375" t="str">
        <f t="array" ref="AM572">IF(COUNT(IF($P$5:$P$104=$AA572,IF($A$5:$A$104=AM$561,$P$5:$P$104,""),""))=0,"-",AVERAGE(IF($P$5:$P$104=$AA572,IF($A$5:$A$104=AM$561,$H$5:$O$104,"")))-$AA572)</f>
        <v>-</v>
      </c>
      <c r="AN572" s="377">
        <f t="array" ref="AN572">IF(COUNT(AB572:AM572)=0,"-",AVERAGE(IF($P$5:$P$104=$AA572,$H$5:$O$104,""))-$AA572)</f>
        <v>-0.125</v>
      </c>
      <c r="AO572" s="18"/>
      <c r="AP572" s="7"/>
      <c r="AQ572" s="18"/>
      <c r="AR572" s="18"/>
      <c r="AS572" s="18"/>
      <c r="AT572" s="18"/>
      <c r="AU572" s="18"/>
      <c r="AV572" s="18"/>
      <c r="AW572" s="18"/>
      <c r="AX572" s="18"/>
      <c r="AY572" s="18"/>
      <c r="AZ572" s="18"/>
      <c r="BA572" s="18"/>
      <c r="BO572" s="11"/>
      <c r="BP572" s="11"/>
      <c r="BQ572" s="11"/>
      <c r="BR572" s="75"/>
      <c r="BS572" s="75"/>
    </row>
    <row r="573" spans="1:71">
      <c r="A573" s="18"/>
      <c r="B573" s="18"/>
      <c r="C573" s="18"/>
      <c r="E573" s="88"/>
      <c r="F573" s="88"/>
      <c r="G573" s="18"/>
      <c r="H573" s="89"/>
      <c r="I573" s="89"/>
      <c r="J573" s="89"/>
      <c r="K573" s="18"/>
      <c r="L573" s="18"/>
      <c r="M573" s="18"/>
      <c r="N573" s="18"/>
      <c r="O573" s="18"/>
      <c r="P573" s="138"/>
      <c r="Q573" s="138"/>
      <c r="R573" s="138"/>
      <c r="S573" s="138"/>
      <c r="T573" s="138"/>
      <c r="U573" s="138"/>
      <c r="V573" s="138"/>
      <c r="W573" s="138"/>
      <c r="X573" s="18"/>
      <c r="Y573" s="18"/>
      <c r="Z573" s="18"/>
      <c r="AA573" s="367">
        <v>11</v>
      </c>
      <c r="AB573" s="375" t="str">
        <f t="array" ref="AB573">IF(COUNT(IF($P$5:$P$104=$AA573,IF($A$5:$A$104=AB$561,$P$5:$P$104,""),""))=0,"-",AVERAGE(IF($P$5:$P$104=$AA573,IF($A$5:$A$104=AB$561,$H$5:$O$104,"")))-$AA573)</f>
        <v>-</v>
      </c>
      <c r="AC573" s="375">
        <f t="array" ref="AC573">IF(COUNT(IF($P$5:$P$104=$AA573,IF($A$5:$A$104=AC$561,$P$5:$P$104,""),""))=0,"-",AVERAGE(IF($P$5:$P$104=$AA573,IF($A$5:$A$104=AC$561,$H$5:$O$104,"")))-$AA573)</f>
        <v>-0.125</v>
      </c>
      <c r="AD573" s="375">
        <f t="array" ref="AD573">IF(COUNT(IF($P$5:$P$104=$AA573,IF($A$5:$A$104=AD$561,$P$5:$P$104,""),""))=0,"-",AVERAGE(IF($P$5:$P$104=$AA573,IF($A$5:$A$104=AD$561,$H$5:$O$104,"")))-$AA573)</f>
        <v>-0.64516129032258007</v>
      </c>
      <c r="AE573" s="375" t="str">
        <f t="array" ref="AE573">IF(COUNT(IF($P$5:$P$104=$AA573,IF($A$5:$A$104=AE$561,$P$5:$P$104,""),""))=0,"-",AVERAGE(IF($P$5:$P$104=$AA573,IF($A$5:$A$104=AE$561,$H$5:$O$104,"")))-$AA573)</f>
        <v>-</v>
      </c>
      <c r="AF573" s="375">
        <f t="array" ref="AF573">IF(COUNT(IF($P$5:$P$104=$AA573,IF($A$5:$A$104=AF$561,$P$5:$P$104,""),""))=0,"-",AVERAGE(IF($P$5:$P$104=$AA573,IF($A$5:$A$104=AF$561,$H$5:$O$104,"")))-$AA573)</f>
        <v>-0.25</v>
      </c>
      <c r="AG573" s="375" t="str">
        <f t="array" ref="AG573">IF(COUNT(IF($P$5:$P$104=$AA573,IF($A$5:$A$104=AG$561,$P$5:$P$104,""),""))=0,"-",AVERAGE(IF($P$5:$P$104=$AA573,IF($A$5:$A$104=AG$561,$H$5:$O$104,"")))-$AA573)</f>
        <v>-</v>
      </c>
      <c r="AH573" s="375">
        <f t="array" ref="AH573">IF(COUNT(IF($P$5:$P$104=$AA573,IF($A$5:$A$104=AH$561,$P$5:$P$104,""),""))=0,"-",AVERAGE(IF($P$5:$P$104=$AA573,IF($A$5:$A$104=AH$561,$H$5:$O$104,"")))-$AA573)</f>
        <v>0.85714285714285765</v>
      </c>
      <c r="AI573" s="375" t="str">
        <f t="array" ref="AI573">IF(COUNT(IF($P$5:$P$104=$AA573,IF($A$5:$A$104=AI$561,$P$5:$P$104,""),""))=0,"-",AVERAGE(IF($P$5:$P$104=$AA573,IF($A$5:$A$104=AI$561,$H$5:$O$104,"")))-$AA573)</f>
        <v>-</v>
      </c>
      <c r="AJ573" s="375" t="str">
        <f t="array" ref="AJ573">IF(COUNT(IF($P$5:$P$104=$AA573,IF($A$5:$A$104=AJ$561,$P$5:$P$104,""),""))=0,"-",AVERAGE(IF($P$5:$P$104=$AA573,IF($A$5:$A$104=AJ$561,$H$5:$O$104,"")))-$AA573)</f>
        <v>-</v>
      </c>
      <c r="AK573" s="375" t="str">
        <f t="array" ref="AK573">IF(COUNT(IF($P$5:$P$104=$AA573,IF($A$5:$A$104=AK$561,$P$5:$P$104,""),""))=0,"-",AVERAGE(IF($P$5:$P$104=$AA573,IF($A$5:$A$104=AK$561,$H$5:$O$104,"")))-$AA573)</f>
        <v>-</v>
      </c>
      <c r="AL573" s="375" t="str">
        <f t="array" ref="AL573">IF(COUNT(IF($P$5:$P$104=$AA573,IF($A$5:$A$104=AL$561,$P$5:$P$104,""),""))=0,"-",AVERAGE(IF($P$5:$P$104=$AA573,IF($A$5:$A$104=AL$561,$H$5:$O$104,"")))-$AA573)</f>
        <v>-</v>
      </c>
      <c r="AM573" s="375" t="str">
        <f t="array" ref="AM573">IF(COUNT(IF($P$5:$P$104=$AA573,IF($A$5:$A$104=AM$561,$P$5:$P$104,""),""))=0,"-",AVERAGE(IF($P$5:$P$104=$AA573,IF($A$5:$A$104=AM$561,$H$5:$O$104,"")))-$AA573)</f>
        <v>-</v>
      </c>
      <c r="AN573" s="377">
        <f t="array" ref="AN573">IF(COUNT(AB573:AM573)=0,"-",AVERAGE(IF($P$5:$P$104=$AA573,$H$5:$O$104,""))-$AA573)</f>
        <v>-0.31481481481481488</v>
      </c>
      <c r="AO573" s="18"/>
      <c r="AP573" s="7"/>
      <c r="AQ573" s="18"/>
      <c r="AR573" s="18"/>
      <c r="AS573" s="18"/>
      <c r="AT573" s="18"/>
      <c r="AU573" s="18"/>
      <c r="AV573" s="18"/>
      <c r="AW573" s="18"/>
      <c r="AX573" s="18"/>
      <c r="AY573" s="18"/>
      <c r="AZ573" s="18"/>
      <c r="BA573" s="18"/>
      <c r="BO573" s="11"/>
      <c r="BP573" s="11"/>
      <c r="BQ573" s="11"/>
      <c r="BR573" s="75"/>
      <c r="BS573" s="75"/>
    </row>
    <row r="574" spans="1:71">
      <c r="A574" s="18"/>
      <c r="B574" s="18"/>
      <c r="C574" s="18"/>
      <c r="E574" s="88"/>
      <c r="F574" s="88"/>
      <c r="G574" s="18"/>
      <c r="H574" s="89"/>
      <c r="I574" s="89"/>
      <c r="J574" s="89"/>
      <c r="K574" s="18"/>
      <c r="L574" s="18"/>
      <c r="M574" s="18"/>
      <c r="N574" s="18"/>
      <c r="O574" s="18"/>
      <c r="P574" s="138"/>
      <c r="Q574" s="138"/>
      <c r="R574" s="138"/>
      <c r="S574" s="138"/>
      <c r="T574" s="138"/>
      <c r="U574" s="138"/>
      <c r="V574" s="138"/>
      <c r="W574" s="138"/>
      <c r="X574" s="18"/>
      <c r="Y574" s="18"/>
      <c r="Z574" s="18"/>
      <c r="AA574" s="367">
        <v>12</v>
      </c>
      <c r="AB574" s="375" t="str">
        <f t="array" ref="AB574">IF(COUNT(IF($P$5:$P$104=$AA574,IF($A$5:$A$104=AB$561,$P$5:$P$104,""),""))=0,"-",AVERAGE(IF($P$5:$P$104=$AA574,IF($A$5:$A$104=AB$561,$H$5:$O$104,"")))-$AA574)</f>
        <v>-</v>
      </c>
      <c r="AC574" s="375" t="str">
        <f t="array" ref="AC574">IF(COUNT(IF($P$5:$P$104=$AA574,IF($A$5:$A$104=AC$561,$P$5:$P$104,""),""))=0,"-",AVERAGE(IF($P$5:$P$104=$AA574,IF($A$5:$A$104=AC$561,$H$5:$O$104,"")))-$AA574)</f>
        <v>-</v>
      </c>
      <c r="AD574" s="375">
        <f t="array" ref="AD574">IF(COUNT(IF($P$5:$P$104=$AA574,IF($A$5:$A$104=AD$561,$P$5:$P$104,""),""))=0,"-",AVERAGE(IF($P$5:$P$104=$AA574,IF($A$5:$A$104=AD$561,$H$5:$O$104,"")))-$AA574)</f>
        <v>-0.875</v>
      </c>
      <c r="AE574" s="375" t="str">
        <f t="array" ref="AE574">IF(COUNT(IF($P$5:$P$104=$AA574,IF($A$5:$A$104=AE$561,$P$5:$P$104,""),""))=0,"-",AVERAGE(IF($P$5:$P$104=$AA574,IF($A$5:$A$104=AE$561,$H$5:$O$104,"")))-$AA574)</f>
        <v>-</v>
      </c>
      <c r="AF574" s="375" t="str">
        <f t="array" ref="AF574">IF(COUNT(IF($P$5:$P$104=$AA574,IF($A$5:$A$104=AF$561,$P$5:$P$104,""),""))=0,"-",AVERAGE(IF($P$5:$P$104=$AA574,IF($A$5:$A$104=AF$561,$H$5:$O$104,"")))-$AA574)</f>
        <v>-</v>
      </c>
      <c r="AG574" s="375" t="str">
        <f t="array" ref="AG574">IF(COUNT(IF($P$5:$P$104=$AA574,IF($A$5:$A$104=AG$561,$P$5:$P$104,""),""))=0,"-",AVERAGE(IF($P$5:$P$104=$AA574,IF($A$5:$A$104=AG$561,$H$5:$O$104,"")))-$AA574)</f>
        <v>-</v>
      </c>
      <c r="AH574" s="375" t="str">
        <f t="array" ref="AH574">IF(COUNT(IF($P$5:$P$104=$AA574,IF($A$5:$A$104=AH$561,$P$5:$P$104,""),""))=0,"-",AVERAGE(IF($P$5:$P$104=$AA574,IF($A$5:$A$104=AH$561,$H$5:$O$104,"")))-$AA574)</f>
        <v>-</v>
      </c>
      <c r="AI574" s="375" t="str">
        <f t="array" ref="AI574">IF(COUNT(IF($P$5:$P$104=$AA574,IF($A$5:$A$104=AI$561,$P$5:$P$104,""),""))=0,"-",AVERAGE(IF($P$5:$P$104=$AA574,IF($A$5:$A$104=AI$561,$H$5:$O$104,"")))-$AA574)</f>
        <v>-</v>
      </c>
      <c r="AJ574" s="375" t="str">
        <f t="array" ref="AJ574">IF(COUNT(IF($P$5:$P$104=$AA574,IF($A$5:$A$104=AJ$561,$P$5:$P$104,""),""))=0,"-",AVERAGE(IF($P$5:$P$104=$AA574,IF($A$5:$A$104=AJ$561,$H$5:$O$104,"")))-$AA574)</f>
        <v>-</v>
      </c>
      <c r="AK574" s="375" t="str">
        <f t="array" ref="AK574">IF(COUNT(IF($P$5:$P$104=$AA574,IF($A$5:$A$104=AK$561,$P$5:$P$104,""),""))=0,"-",AVERAGE(IF($P$5:$P$104=$AA574,IF($A$5:$A$104=AK$561,$H$5:$O$104,"")))-$AA574)</f>
        <v>-</v>
      </c>
      <c r="AL574" s="375" t="str">
        <f t="array" ref="AL574">IF(COUNT(IF($P$5:$P$104=$AA574,IF($A$5:$A$104=AL$561,$P$5:$P$104,""),""))=0,"-",AVERAGE(IF($P$5:$P$104=$AA574,IF($A$5:$A$104=AL$561,$H$5:$O$104,"")))-$AA574)</f>
        <v>-</v>
      </c>
      <c r="AM574" s="375" t="str">
        <f t="array" ref="AM574">IF(COUNT(IF($P$5:$P$104=$AA574,IF($A$5:$A$104=AM$561,$P$5:$P$104,""),""))=0,"-",AVERAGE(IF($P$5:$P$104=$AA574,IF($A$5:$A$104=AM$561,$H$5:$O$104,"")))-$AA574)</f>
        <v>-</v>
      </c>
      <c r="AN574" s="377">
        <f t="array" ref="AN574">IF(COUNT(AB574:AM574)=0,"-",AVERAGE(IF($P$5:$P$104=$AA574,$H$5:$O$104,""))-$AA574)</f>
        <v>-0.875</v>
      </c>
      <c r="AO574" s="18"/>
      <c r="AP574" s="7"/>
      <c r="AQ574" s="18"/>
      <c r="AR574" s="18"/>
      <c r="AS574" s="18"/>
      <c r="AT574" s="18"/>
      <c r="AU574" s="18"/>
      <c r="AV574" s="18"/>
      <c r="AW574" s="18"/>
      <c r="AX574" s="18"/>
      <c r="AY574" s="18"/>
      <c r="AZ574" s="18"/>
      <c r="BA574" s="18"/>
      <c r="BO574" s="11"/>
      <c r="BP574" s="11"/>
      <c r="BQ574" s="11"/>
      <c r="BR574" s="75"/>
      <c r="BS574" s="75"/>
    </row>
    <row r="575" spans="1:71">
      <c r="A575" s="18"/>
      <c r="B575" s="18"/>
      <c r="C575" s="18"/>
      <c r="E575" s="88"/>
      <c r="F575" s="88"/>
      <c r="G575" s="18"/>
      <c r="H575" s="89"/>
      <c r="I575" s="89"/>
      <c r="J575" s="89"/>
      <c r="K575" s="18"/>
      <c r="L575" s="18"/>
      <c r="M575" s="18"/>
      <c r="N575" s="18"/>
      <c r="O575" s="18"/>
      <c r="P575" s="138"/>
      <c r="Q575" s="138"/>
      <c r="R575" s="138"/>
      <c r="S575" s="138"/>
      <c r="T575" s="138"/>
      <c r="U575" s="138"/>
      <c r="V575" s="138"/>
      <c r="W575" s="138"/>
      <c r="X575" s="18"/>
      <c r="Y575" s="18"/>
      <c r="Z575" s="18"/>
      <c r="AA575" s="367">
        <v>13</v>
      </c>
      <c r="AB575" s="375" t="str">
        <f t="array" ref="AB575">IF(COUNT(IF($P$5:$P$104=$AA575,IF($A$5:$A$104=AB$561,$P$5:$P$104,""),""))=0,"-",AVERAGE(IF($P$5:$P$104=$AA575,IF($A$5:$A$104=AB$561,$H$5:$O$104,"")))-$AA575)</f>
        <v>-</v>
      </c>
      <c r="AC575" s="375" t="str">
        <f t="array" ref="AC575">IF(COUNT(IF($P$5:$P$104=$AA575,IF($A$5:$A$104=AC$561,$P$5:$P$104,""),""))=0,"-",AVERAGE(IF($P$5:$P$104=$AA575,IF($A$5:$A$104=AC$561,$H$5:$O$104,"")))-$AA575)</f>
        <v>-</v>
      </c>
      <c r="AD575" s="375" t="str">
        <f t="array" ref="AD575">IF(COUNT(IF($P$5:$P$104=$AA575,IF($A$5:$A$104=AD$561,$P$5:$P$104,""),""))=0,"-",AVERAGE(IF($P$5:$P$104=$AA575,IF($A$5:$A$104=AD$561,$H$5:$O$104,"")))-$AA575)</f>
        <v>-</v>
      </c>
      <c r="AE575" s="375" t="str">
        <f t="array" ref="AE575">IF(COUNT(IF($P$5:$P$104=$AA575,IF($A$5:$A$104=AE$561,$P$5:$P$104,""),""))=0,"-",AVERAGE(IF($P$5:$P$104=$AA575,IF($A$5:$A$104=AE$561,$H$5:$O$104,"")))-$AA575)</f>
        <v>-</v>
      </c>
      <c r="AF575" s="375" t="str">
        <f t="array" ref="AF575">IF(COUNT(IF($P$5:$P$104=$AA575,IF($A$5:$A$104=AF$561,$P$5:$P$104,""),""))=0,"-",AVERAGE(IF($P$5:$P$104=$AA575,IF($A$5:$A$104=AF$561,$H$5:$O$104,"")))-$AA575)</f>
        <v>-</v>
      </c>
      <c r="AG575" s="375" t="str">
        <f t="array" ref="AG575">IF(COUNT(IF($P$5:$P$104=$AA575,IF($A$5:$A$104=AG$561,$P$5:$P$104,""),""))=0,"-",AVERAGE(IF($P$5:$P$104=$AA575,IF($A$5:$A$104=AG$561,$H$5:$O$104,"")))-$AA575)</f>
        <v>-</v>
      </c>
      <c r="AH575" s="375" t="str">
        <f t="array" ref="AH575">IF(COUNT(IF($P$5:$P$104=$AA575,IF($A$5:$A$104=AH$561,$P$5:$P$104,""),""))=0,"-",AVERAGE(IF($P$5:$P$104=$AA575,IF($A$5:$A$104=AH$561,$H$5:$O$104,"")))-$AA575)</f>
        <v>-</v>
      </c>
      <c r="AI575" s="375" t="str">
        <f t="array" ref="AI575">IF(COUNT(IF($P$5:$P$104=$AA575,IF($A$5:$A$104=AI$561,$P$5:$P$104,""),""))=0,"-",AVERAGE(IF($P$5:$P$104=$AA575,IF($A$5:$A$104=AI$561,$H$5:$O$104,"")))-$AA575)</f>
        <v>-</v>
      </c>
      <c r="AJ575" s="375" t="str">
        <f t="array" ref="AJ575">IF(COUNT(IF($P$5:$P$104=$AA575,IF($A$5:$A$104=AJ$561,$P$5:$P$104,""),""))=0,"-",AVERAGE(IF($P$5:$P$104=$AA575,IF($A$5:$A$104=AJ$561,$H$5:$O$104,"")))-$AA575)</f>
        <v>-</v>
      </c>
      <c r="AK575" s="375" t="str">
        <f t="array" ref="AK575">IF(COUNT(IF($P$5:$P$104=$AA575,IF($A$5:$A$104=AK$561,$P$5:$P$104,""),""))=0,"-",AVERAGE(IF($P$5:$P$104=$AA575,IF($A$5:$A$104=AK$561,$H$5:$O$104,"")))-$AA575)</f>
        <v>-</v>
      </c>
      <c r="AL575" s="375" t="str">
        <f t="array" ref="AL575">IF(COUNT(IF($P$5:$P$104=$AA575,IF($A$5:$A$104=AL$561,$P$5:$P$104,""),""))=0,"-",AVERAGE(IF($P$5:$P$104=$AA575,IF($A$5:$A$104=AL$561,$H$5:$O$104,"")))-$AA575)</f>
        <v>-</v>
      </c>
      <c r="AM575" s="375" t="str">
        <f t="array" ref="AM575">IF(COUNT(IF($P$5:$P$104=$AA575,IF($A$5:$A$104=AM$561,$P$5:$P$104,""),""))=0,"-",AVERAGE(IF($P$5:$P$104=$AA575,IF($A$5:$A$104=AM$561,$H$5:$O$104,"")))-$AA575)</f>
        <v>-</v>
      </c>
      <c r="AN575" s="377" t="str">
        <f t="array" ref="AN575">IF(COUNT(AB575:AM575)=0,"-",AVERAGE(IF($P$5:$P$104=$AA575,$H$5:$O$104,""))-$AA575)</f>
        <v>-</v>
      </c>
      <c r="AO575" s="18"/>
      <c r="AP575" s="7"/>
      <c r="AQ575" s="18"/>
      <c r="AR575" s="18"/>
      <c r="AS575" s="18"/>
      <c r="AT575" s="18"/>
      <c r="AU575" s="18"/>
      <c r="AV575" s="18"/>
      <c r="AW575" s="18"/>
      <c r="AX575" s="18"/>
      <c r="AY575" s="18"/>
      <c r="AZ575" s="18"/>
      <c r="BA575" s="18"/>
      <c r="BO575" s="11"/>
      <c r="BP575" s="11"/>
      <c r="BQ575" s="11"/>
      <c r="BR575" s="75"/>
      <c r="BS575" s="75"/>
    </row>
    <row r="576" spans="1:71">
      <c r="A576" s="18"/>
      <c r="B576" s="18"/>
      <c r="C576" s="18"/>
      <c r="E576" s="88"/>
      <c r="F576" s="88"/>
      <c r="G576" s="18"/>
      <c r="H576" s="89"/>
      <c r="I576" s="89"/>
      <c r="J576" s="89"/>
      <c r="K576" s="18"/>
      <c r="L576" s="18"/>
      <c r="M576" s="18"/>
      <c r="N576" s="18"/>
      <c r="O576" s="18"/>
      <c r="P576" s="138"/>
      <c r="Q576" s="138"/>
      <c r="R576" s="138"/>
      <c r="S576" s="138"/>
      <c r="T576" s="138"/>
      <c r="U576" s="138"/>
      <c r="V576" s="138"/>
      <c r="W576" s="138"/>
      <c r="X576" s="18"/>
      <c r="Y576" s="18"/>
      <c r="Z576" s="18"/>
      <c r="AA576" s="367">
        <v>14</v>
      </c>
      <c r="AB576" s="375">
        <f t="array" ref="AB576">IF(COUNT(IF($P$5:$P$104=$AA576,IF($A$5:$A$104=AB$561,$P$5:$P$104,""),""))=0,"-",AVERAGE(IF($P$5:$P$104=$AA576,IF($A$5:$A$104=AB$561,$H$5:$O$104,"")))-$AA576)</f>
        <v>-0.25</v>
      </c>
      <c r="AC576" s="375" t="str">
        <f t="array" ref="AC576">IF(COUNT(IF($P$5:$P$104=$AA576,IF($A$5:$A$104=AC$561,$P$5:$P$104,""),""))=0,"-",AVERAGE(IF($P$5:$P$104=$AA576,IF($A$5:$A$104=AC$561,$H$5:$O$104,"")))-$AA576)</f>
        <v>-</v>
      </c>
      <c r="AD576" s="375" t="str">
        <f t="array" ref="AD576">IF(COUNT(IF($P$5:$P$104=$AA576,IF($A$5:$A$104=AD$561,$P$5:$P$104,""),""))=0,"-",AVERAGE(IF($P$5:$P$104=$AA576,IF($A$5:$A$104=AD$561,$H$5:$O$104,"")))-$AA576)</f>
        <v>-</v>
      </c>
      <c r="AE576" s="375" t="str">
        <f t="array" ref="AE576">IF(COUNT(IF($P$5:$P$104=$AA576,IF($A$5:$A$104=AE$561,$P$5:$P$104,""),""))=0,"-",AVERAGE(IF($P$5:$P$104=$AA576,IF($A$5:$A$104=AE$561,$H$5:$O$104,"")))-$AA576)</f>
        <v>-</v>
      </c>
      <c r="AF576" s="375" t="str">
        <f t="array" ref="AF576">IF(COUNT(IF($P$5:$P$104=$AA576,IF($A$5:$A$104=AF$561,$P$5:$P$104,""),""))=0,"-",AVERAGE(IF($P$5:$P$104=$AA576,IF($A$5:$A$104=AF$561,$H$5:$O$104,"")))-$AA576)</f>
        <v>-</v>
      </c>
      <c r="AG576" s="375" t="str">
        <f t="array" ref="AG576">IF(COUNT(IF($P$5:$P$104=$AA576,IF($A$5:$A$104=AG$561,$P$5:$P$104,""),""))=0,"-",AVERAGE(IF($P$5:$P$104=$AA576,IF($A$5:$A$104=AG$561,$H$5:$O$104,"")))-$AA576)</f>
        <v>-</v>
      </c>
      <c r="AH576" s="375" t="str">
        <f t="array" ref="AH576">IF(COUNT(IF($P$5:$P$104=$AA576,IF($A$5:$A$104=AH$561,$P$5:$P$104,""),""))=0,"-",AVERAGE(IF($P$5:$P$104=$AA576,IF($A$5:$A$104=AH$561,$H$5:$O$104,"")))-$AA576)</f>
        <v>-</v>
      </c>
      <c r="AI576" s="375" t="str">
        <f t="array" ref="AI576">IF(COUNT(IF($P$5:$P$104=$AA576,IF($A$5:$A$104=AI$561,$P$5:$P$104,""),""))=0,"-",AVERAGE(IF($P$5:$P$104=$AA576,IF($A$5:$A$104=AI$561,$H$5:$O$104,"")))-$AA576)</f>
        <v>-</v>
      </c>
      <c r="AJ576" s="375" t="str">
        <f t="array" ref="AJ576">IF(COUNT(IF($P$5:$P$104=$AA576,IF($A$5:$A$104=AJ$561,$P$5:$P$104,""),""))=0,"-",AVERAGE(IF($P$5:$P$104=$AA576,IF($A$5:$A$104=AJ$561,$H$5:$O$104,"")))-$AA576)</f>
        <v>-</v>
      </c>
      <c r="AK576" s="375" t="str">
        <f t="array" ref="AK576">IF(COUNT(IF($P$5:$P$104=$AA576,IF($A$5:$A$104=AK$561,$P$5:$P$104,""),""))=0,"-",AVERAGE(IF($P$5:$P$104=$AA576,IF($A$5:$A$104=AK$561,$H$5:$O$104,"")))-$AA576)</f>
        <v>-</v>
      </c>
      <c r="AL576" s="375" t="str">
        <f t="array" ref="AL576">IF(COUNT(IF($P$5:$P$104=$AA576,IF($A$5:$A$104=AL$561,$P$5:$P$104,""),""))=0,"-",AVERAGE(IF($P$5:$P$104=$AA576,IF($A$5:$A$104=AL$561,$H$5:$O$104,"")))-$AA576)</f>
        <v>-</v>
      </c>
      <c r="AM576" s="375" t="str">
        <f t="array" ref="AM576">IF(COUNT(IF($P$5:$P$104=$AA576,IF($A$5:$A$104=AM$561,$P$5:$P$104,""),""))=0,"-",AVERAGE(IF($P$5:$P$104=$AA576,IF($A$5:$A$104=AM$561,$H$5:$O$104,"")))-$AA576)</f>
        <v>-</v>
      </c>
      <c r="AN576" s="377">
        <f t="array" ref="AN576">IF(COUNT(AB576:AM576)=0,"-",AVERAGE(IF($P$5:$P$104=$AA576,$H$5:$O$104,""))-$AA576)</f>
        <v>-0.25</v>
      </c>
      <c r="AO576" s="18"/>
      <c r="AP576" s="7"/>
      <c r="AQ576" s="18"/>
      <c r="AR576" s="18"/>
      <c r="AS576" s="18"/>
      <c r="AT576" s="18"/>
      <c r="AU576" s="18"/>
      <c r="AV576" s="18"/>
      <c r="AW576" s="18"/>
      <c r="AX576" s="18"/>
      <c r="AY576" s="18"/>
      <c r="AZ576" s="18"/>
      <c r="BA576" s="18"/>
      <c r="BO576" s="11"/>
      <c r="BP576" s="11"/>
      <c r="BQ576" s="11"/>
      <c r="BR576" s="75"/>
      <c r="BS576" s="75"/>
    </row>
    <row r="577" spans="1:71">
      <c r="A577" s="18"/>
      <c r="B577" s="18"/>
      <c r="C577" s="18"/>
      <c r="E577" s="88"/>
      <c r="F577" s="88"/>
      <c r="G577" s="18"/>
      <c r="H577" s="89"/>
      <c r="I577" s="89"/>
      <c r="J577" s="89"/>
      <c r="K577" s="18"/>
      <c r="L577" s="18"/>
      <c r="M577" s="18"/>
      <c r="N577" s="18"/>
      <c r="O577" s="18"/>
      <c r="P577" s="138"/>
      <c r="Q577" s="138"/>
      <c r="R577" s="138"/>
      <c r="S577" s="138"/>
      <c r="T577" s="138"/>
      <c r="U577" s="138"/>
      <c r="V577" s="138"/>
      <c r="W577" s="138"/>
      <c r="X577" s="18"/>
      <c r="Y577" s="18"/>
      <c r="Z577" s="18"/>
      <c r="AA577" s="367">
        <v>15</v>
      </c>
      <c r="AB577" s="375" t="str">
        <f t="array" ref="AB577">IF(COUNT(IF($P$5:$P$104=$AA577,IF($A$5:$A$104=AB$561,$P$5:$P$104,""),""))=0,"-",AVERAGE(IF($P$5:$P$104=$AA577,IF($A$5:$A$104=AB$561,$H$5:$O$104,"")))-$AA577)</f>
        <v>-</v>
      </c>
      <c r="AC577" s="375" t="str">
        <f t="array" ref="AC577">IF(COUNT(IF($P$5:$P$104=$AA577,IF($A$5:$A$104=AC$561,$P$5:$P$104,""),""))=0,"-",AVERAGE(IF($P$5:$P$104=$AA577,IF($A$5:$A$104=AC$561,$H$5:$O$104,"")))-$AA577)</f>
        <v>-</v>
      </c>
      <c r="AD577" s="375" t="str">
        <f t="array" ref="AD577">IF(COUNT(IF($P$5:$P$104=$AA577,IF($A$5:$A$104=AD$561,$P$5:$P$104,""),""))=0,"-",AVERAGE(IF($P$5:$P$104=$AA577,IF($A$5:$A$104=AD$561,$H$5:$O$104,"")))-$AA577)</f>
        <v>-</v>
      </c>
      <c r="AE577" s="375" t="str">
        <f t="array" ref="AE577">IF(COUNT(IF($P$5:$P$104=$AA577,IF($A$5:$A$104=AE$561,$P$5:$P$104,""),""))=0,"-",AVERAGE(IF($P$5:$P$104=$AA577,IF($A$5:$A$104=AE$561,$H$5:$O$104,"")))-$AA577)</f>
        <v>-</v>
      </c>
      <c r="AF577" s="375" t="str">
        <f t="array" ref="AF577">IF(COUNT(IF($P$5:$P$104=$AA577,IF($A$5:$A$104=AF$561,$P$5:$P$104,""),""))=0,"-",AVERAGE(IF($P$5:$P$104=$AA577,IF($A$5:$A$104=AF$561,$H$5:$O$104,"")))-$AA577)</f>
        <v>-</v>
      </c>
      <c r="AG577" s="375" t="str">
        <f t="array" ref="AG577">IF(COUNT(IF($P$5:$P$104=$AA577,IF($A$5:$A$104=AG$561,$P$5:$P$104,""),""))=0,"-",AVERAGE(IF($P$5:$P$104=$AA577,IF($A$5:$A$104=AG$561,$H$5:$O$104,"")))-$AA577)</f>
        <v>-</v>
      </c>
      <c r="AH577" s="375" t="str">
        <f t="array" ref="AH577">IF(COUNT(IF($P$5:$P$104=$AA577,IF($A$5:$A$104=AH$561,$P$5:$P$104,""),""))=0,"-",AVERAGE(IF($P$5:$P$104=$AA577,IF($A$5:$A$104=AH$561,$H$5:$O$104,"")))-$AA577)</f>
        <v>-</v>
      </c>
      <c r="AI577" s="375" t="str">
        <f t="array" ref="AI577">IF(COUNT(IF($P$5:$P$104=$AA577,IF($A$5:$A$104=AI$561,$P$5:$P$104,""),""))=0,"-",AVERAGE(IF($P$5:$P$104=$AA577,IF($A$5:$A$104=AI$561,$H$5:$O$104,"")))-$AA577)</f>
        <v>-</v>
      </c>
      <c r="AJ577" s="375" t="str">
        <f t="array" ref="AJ577">IF(COUNT(IF($P$5:$P$104=$AA577,IF($A$5:$A$104=AJ$561,$P$5:$P$104,""),""))=0,"-",AVERAGE(IF($P$5:$P$104=$AA577,IF($A$5:$A$104=AJ$561,$H$5:$O$104,"")))-$AA577)</f>
        <v>-</v>
      </c>
      <c r="AK577" s="375" t="str">
        <f t="array" ref="AK577">IF(COUNT(IF($P$5:$P$104=$AA577,IF($A$5:$A$104=AK$561,$P$5:$P$104,""),""))=0,"-",AVERAGE(IF($P$5:$P$104=$AA577,IF($A$5:$A$104=AK$561,$H$5:$O$104,"")))-$AA577)</f>
        <v>-</v>
      </c>
      <c r="AL577" s="375" t="str">
        <f t="array" ref="AL577">IF(COUNT(IF($P$5:$P$104=$AA577,IF($A$5:$A$104=AL$561,$P$5:$P$104,""),""))=0,"-",AVERAGE(IF($P$5:$P$104=$AA577,IF($A$5:$A$104=AL$561,$H$5:$O$104,"")))-$AA577)</f>
        <v>-</v>
      </c>
      <c r="AM577" s="375" t="str">
        <f t="array" ref="AM577">IF(COUNT(IF($P$5:$P$104=$AA577,IF($A$5:$A$104=AM$561,$P$5:$P$104,""),""))=0,"-",AVERAGE(IF($P$5:$P$104=$AA577,IF($A$5:$A$104=AM$561,$H$5:$O$104,"")))-$AA577)</f>
        <v>-</v>
      </c>
      <c r="AN577" s="378" t="str">
        <f t="array" ref="AN577">IF(COUNT(AB577:AM577)=0,"-",AVERAGE(IF($P$5:$P$104=$AA577,$H$5:$O$104,""))-$AA577)</f>
        <v>-</v>
      </c>
      <c r="AO577" s="18"/>
      <c r="AP577" s="7"/>
      <c r="AQ577" s="18"/>
      <c r="AR577" s="18"/>
      <c r="AS577" s="18"/>
      <c r="AT577" s="18"/>
      <c r="AU577" s="18"/>
      <c r="AV577" s="18"/>
      <c r="AW577" s="18"/>
      <c r="AX577" s="18"/>
      <c r="AY577" s="18"/>
      <c r="AZ577" s="18"/>
      <c r="BA577" s="18"/>
      <c r="BO577" s="11"/>
      <c r="BP577" s="11"/>
      <c r="BQ577" s="11"/>
      <c r="BR577" s="75"/>
      <c r="BS577" s="75"/>
    </row>
    <row r="578" spans="1:71">
      <c r="A578" s="18"/>
      <c r="B578" s="18"/>
      <c r="C578" s="18"/>
      <c r="E578" s="88"/>
      <c r="F578" s="88"/>
      <c r="G578" s="18"/>
      <c r="H578" s="89"/>
      <c r="I578" s="89"/>
      <c r="J578" s="89"/>
      <c r="K578" s="18"/>
      <c r="L578" s="18"/>
      <c r="M578" s="18"/>
      <c r="N578" s="18"/>
      <c r="O578" s="18"/>
      <c r="P578" s="138"/>
      <c r="Q578" s="138"/>
      <c r="R578" s="138"/>
      <c r="S578" s="138"/>
      <c r="T578" s="138"/>
      <c r="U578" s="138"/>
      <c r="V578" s="138"/>
      <c r="W578" s="138"/>
      <c r="X578" s="18"/>
      <c r="Y578" s="18"/>
      <c r="Z578" s="18"/>
      <c r="AA578" s="414" t="s">
        <v>4</v>
      </c>
      <c r="AB578" s="380">
        <f>IF(COUNT(AB562:AB577)=0,"-",SUMPRODUCT(AB562:AB577,AB496:AB511)/AB512)</f>
        <v>-8.5526315789473784E-2</v>
      </c>
      <c r="AC578" s="381">
        <f t="shared" ref="AC578:AN578" si="103">IF(COUNT(AC562:AC577)=0,"-",SUMPRODUCT(AC562:AC577,AC496:AC511)/AC512)</f>
        <v>3.125E-2</v>
      </c>
      <c r="AD578" s="381">
        <f t="shared" si="103"/>
        <v>-0.24059139784946251</v>
      </c>
      <c r="AE578" s="381">
        <f t="shared" si="103"/>
        <v>-7.6923076923076789E-2</v>
      </c>
      <c r="AF578" s="381">
        <f t="shared" si="103"/>
        <v>-5.6818181818181816E-2</v>
      </c>
      <c r="AG578" s="381">
        <f t="shared" si="103"/>
        <v>2.5000000000000133E-2</v>
      </c>
      <c r="AH578" s="381">
        <f t="shared" si="103"/>
        <v>-2.7255639097744241E-2</v>
      </c>
      <c r="AI578" s="381" t="str">
        <f t="shared" si="103"/>
        <v>-</v>
      </c>
      <c r="AJ578" s="381" t="str">
        <f t="shared" si="103"/>
        <v>-</v>
      </c>
      <c r="AK578" s="381" t="str">
        <f t="shared" si="103"/>
        <v>-</v>
      </c>
      <c r="AL578" s="381" t="str">
        <f t="shared" si="103"/>
        <v>-</v>
      </c>
      <c r="AM578" s="382" t="str">
        <f t="shared" si="103"/>
        <v>-</v>
      </c>
      <c r="AN578" s="383">
        <f t="shared" si="103"/>
        <v>-6.9179986325580006E-2</v>
      </c>
      <c r="AO578" s="18"/>
      <c r="AP578" s="7"/>
      <c r="AQ578" s="18"/>
      <c r="AR578" s="18"/>
      <c r="AS578" s="18"/>
      <c r="AT578" s="18"/>
      <c r="AU578" s="18"/>
      <c r="AV578" s="18"/>
      <c r="AW578" s="18"/>
      <c r="AX578" s="18"/>
      <c r="AY578" s="18"/>
      <c r="AZ578" s="18"/>
      <c r="BA578" s="18"/>
      <c r="BO578" s="11"/>
      <c r="BP578" s="11"/>
      <c r="BQ578" s="11"/>
      <c r="BR578" s="75"/>
      <c r="BS578" s="75"/>
    </row>
    <row r="579" spans="1:71">
      <c r="A579" s="18"/>
      <c r="B579" s="18"/>
      <c r="C579" s="18"/>
      <c r="E579" s="88"/>
      <c r="F579" s="88"/>
      <c r="G579" s="18"/>
      <c r="H579" s="89"/>
      <c r="I579" s="89"/>
      <c r="J579" s="89"/>
      <c r="K579" s="18"/>
      <c r="L579" s="18"/>
      <c r="M579" s="18"/>
      <c r="N579" s="18"/>
      <c r="O579" s="18"/>
      <c r="P579" s="138"/>
      <c r="Q579" s="138"/>
      <c r="R579" s="138"/>
      <c r="S579" s="138"/>
      <c r="T579" s="138"/>
      <c r="U579" s="138"/>
      <c r="V579" s="138"/>
      <c r="W579" s="138"/>
      <c r="X579" s="18"/>
      <c r="Y579" s="18"/>
      <c r="Z579" s="18"/>
      <c r="AA579" s="357" t="s">
        <v>84</v>
      </c>
      <c r="AB579" s="117"/>
      <c r="AC579" s="117"/>
      <c r="AD579" s="117"/>
      <c r="AE579" s="117"/>
      <c r="AF579" s="117"/>
      <c r="AG579" s="117"/>
      <c r="AH579" s="117"/>
      <c r="AI579" s="117"/>
      <c r="AJ579" s="117"/>
      <c r="AK579" s="117"/>
      <c r="AL579" s="117"/>
      <c r="AM579" s="117"/>
      <c r="AN579" s="117"/>
      <c r="AO579" s="18"/>
      <c r="AP579" s="7"/>
      <c r="AQ579" s="18"/>
      <c r="AR579" s="18"/>
      <c r="AS579" s="18"/>
      <c r="AT579" s="18"/>
      <c r="AU579" s="18"/>
      <c r="AV579" s="18"/>
      <c r="AW579" s="18"/>
      <c r="AX579" s="18"/>
      <c r="AY579" s="18"/>
      <c r="AZ579" s="18"/>
      <c r="BA579" s="18"/>
      <c r="BO579" s="11"/>
      <c r="BP579" s="11"/>
      <c r="BQ579" s="11"/>
      <c r="BR579" s="75"/>
      <c r="BS579" s="75"/>
    </row>
    <row r="580" spans="1:71">
      <c r="A580" s="18"/>
      <c r="B580" s="18"/>
      <c r="C580" s="18"/>
      <c r="E580" s="88"/>
      <c r="F580" s="88"/>
      <c r="G580" s="18"/>
      <c r="H580" s="89"/>
      <c r="I580" s="89"/>
      <c r="J580" s="89"/>
      <c r="K580" s="18"/>
      <c r="L580" s="18"/>
      <c r="M580" s="18"/>
      <c r="N580" s="18"/>
      <c r="O580" s="18"/>
      <c r="P580" s="138"/>
      <c r="Q580" s="138"/>
      <c r="R580" s="138"/>
      <c r="S580" s="138"/>
      <c r="T580" s="138"/>
      <c r="U580" s="138"/>
      <c r="V580" s="138"/>
      <c r="W580" s="138"/>
      <c r="X580" s="18"/>
      <c r="Y580" s="18"/>
      <c r="Z580" s="18"/>
      <c r="AA580" s="18"/>
      <c r="AB580" s="18"/>
      <c r="AC580" s="18"/>
      <c r="AD580" s="18"/>
      <c r="AE580" s="18"/>
      <c r="AF580" s="18"/>
      <c r="AG580" s="18"/>
      <c r="AH580" s="18"/>
      <c r="AI580" s="18"/>
      <c r="AJ580" s="18"/>
      <c r="AK580" s="18"/>
      <c r="AL580" s="18"/>
      <c r="AM580" s="18"/>
      <c r="AN580" s="18"/>
      <c r="AO580" s="18"/>
      <c r="AP580" s="7"/>
      <c r="AQ580" s="18"/>
      <c r="AR580" s="18"/>
      <c r="AS580" s="18"/>
      <c r="AT580" s="18"/>
      <c r="AU580" s="18"/>
      <c r="AV580" s="18"/>
      <c r="AW580" s="18"/>
      <c r="AX580" s="18"/>
      <c r="AY580" s="18"/>
      <c r="AZ580" s="18"/>
      <c r="BA580" s="18"/>
      <c r="BO580" s="11"/>
      <c r="BP580" s="11"/>
      <c r="BQ580" s="11"/>
      <c r="BR580" s="75"/>
      <c r="BS580" s="75"/>
    </row>
    <row r="581" spans="1:71">
      <c r="A581" s="18"/>
      <c r="B581" s="18"/>
      <c r="C581" s="18"/>
      <c r="E581" s="88"/>
      <c r="F581" s="88"/>
      <c r="G581" s="18"/>
      <c r="H581" s="89"/>
      <c r="I581" s="89"/>
      <c r="J581" s="89"/>
      <c r="K581" s="18"/>
      <c r="L581" s="18"/>
      <c r="M581" s="18"/>
      <c r="N581" s="18"/>
      <c r="O581" s="18"/>
      <c r="P581" s="138"/>
      <c r="Q581" s="138"/>
      <c r="R581" s="138"/>
      <c r="S581" s="138"/>
      <c r="T581" s="138"/>
      <c r="U581" s="138"/>
      <c r="V581" s="138"/>
      <c r="W581" s="13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O581" s="11"/>
      <c r="BP581" s="11"/>
      <c r="BQ581" s="11"/>
      <c r="BR581" s="75"/>
      <c r="BS581" s="75"/>
    </row>
    <row r="582" spans="1:71" ht="23.25">
      <c r="A582" s="18"/>
      <c r="B582" s="18"/>
      <c r="C582" s="18"/>
      <c r="E582" s="88"/>
      <c r="F582" s="88"/>
      <c r="G582" s="18"/>
      <c r="H582" s="89"/>
      <c r="I582" s="89"/>
      <c r="J582" s="89"/>
      <c r="K582" s="18"/>
      <c r="L582" s="18"/>
      <c r="M582" s="18"/>
      <c r="N582" s="18"/>
      <c r="O582" s="18"/>
      <c r="P582" s="138"/>
      <c r="Q582" s="138"/>
      <c r="R582" s="138"/>
      <c r="S582" s="138"/>
      <c r="T582" s="138"/>
      <c r="U582" s="138"/>
      <c r="V582" s="138"/>
      <c r="W582" s="138"/>
      <c r="X582" s="18"/>
      <c r="Y582" s="91" t="str">
        <f>H1</f>
        <v>Seilesing HI 2016, ALDER</v>
      </c>
      <c r="Z582" s="257"/>
      <c r="AA582" s="257"/>
      <c r="AB582" s="257"/>
      <c r="AC582" s="257"/>
      <c r="AD582" s="257"/>
      <c r="AE582" s="257"/>
      <c r="AF582" s="257"/>
      <c r="AG582" s="257"/>
      <c r="AH582" s="257"/>
      <c r="AI582" s="257"/>
      <c r="AJ582" s="257"/>
      <c r="AK582" s="257"/>
      <c r="AL582" s="257"/>
      <c r="AM582" s="257"/>
      <c r="AN582" s="257"/>
      <c r="AO582" s="257"/>
      <c r="AP582" s="257"/>
      <c r="AQ582" s="257"/>
      <c r="AR582" s="257"/>
      <c r="AS582" s="257"/>
      <c r="AT582" s="257"/>
      <c r="AU582" s="117"/>
      <c r="AV582" s="117"/>
      <c r="AW582" s="117"/>
      <c r="AX582" s="117"/>
      <c r="AY582" s="117"/>
      <c r="AZ582" s="18"/>
      <c r="BA582" s="18"/>
      <c r="BO582" s="11"/>
      <c r="BP582" s="11"/>
      <c r="BQ582" s="11"/>
      <c r="BR582" s="75"/>
      <c r="BS582" s="75"/>
    </row>
    <row r="583" spans="1:71" ht="15.75">
      <c r="A583" s="18"/>
      <c r="B583" s="18"/>
      <c r="C583" s="18"/>
      <c r="E583" s="88"/>
      <c r="F583" s="88"/>
      <c r="G583" s="18"/>
      <c r="H583" s="89"/>
      <c r="I583" s="89"/>
      <c r="J583" s="89"/>
      <c r="K583" s="18"/>
      <c r="L583" s="18"/>
      <c r="M583" s="18"/>
      <c r="N583" s="18"/>
      <c r="O583" s="18"/>
      <c r="P583" s="138"/>
      <c r="Q583" s="138"/>
      <c r="R583" s="138"/>
      <c r="S583" s="138"/>
      <c r="T583" s="138"/>
      <c r="U583" s="138"/>
      <c r="V583" s="138"/>
      <c r="W583" s="138"/>
      <c r="X583" s="18"/>
      <c r="Y583" s="113"/>
      <c r="Z583" s="113"/>
      <c r="AA583" s="113"/>
      <c r="AB583" s="113"/>
      <c r="AC583" s="113"/>
      <c r="AD583" s="113"/>
      <c r="AE583" s="113"/>
      <c r="AF583" s="113"/>
      <c r="AG583" s="113"/>
      <c r="AH583" s="113"/>
      <c r="AI583" s="113"/>
      <c r="AJ583" s="113"/>
      <c r="AK583" s="113"/>
      <c r="AL583" s="113"/>
      <c r="AM583" s="113"/>
      <c r="AN583" s="113"/>
      <c r="AO583" s="113"/>
      <c r="AP583" s="113"/>
      <c r="AQ583" s="113"/>
      <c r="AR583" s="113"/>
      <c r="AS583" s="113"/>
      <c r="AT583" s="113"/>
      <c r="AU583" s="117"/>
      <c r="AV583" s="117"/>
      <c r="AW583" s="117"/>
      <c r="AX583" s="117"/>
      <c r="AY583" s="117"/>
      <c r="AZ583" s="18"/>
      <c r="BA583" s="18"/>
      <c r="BO583" s="11"/>
      <c r="BP583" s="11"/>
      <c r="BQ583" s="11"/>
      <c r="BR583" s="75"/>
      <c r="BS583" s="75"/>
    </row>
    <row r="584" spans="1:71" ht="18.75">
      <c r="A584" s="18"/>
      <c r="B584" s="18"/>
      <c r="C584" s="18"/>
      <c r="E584" s="88"/>
      <c r="F584" s="88"/>
      <c r="G584" s="18"/>
      <c r="H584" s="89"/>
      <c r="I584" s="89"/>
      <c r="J584" s="89"/>
      <c r="K584" s="18"/>
      <c r="L584" s="18"/>
      <c r="M584" s="18"/>
      <c r="N584" s="18"/>
      <c r="O584" s="18"/>
      <c r="P584" s="138"/>
      <c r="Q584" s="138"/>
      <c r="R584" s="138"/>
      <c r="S584" s="138"/>
      <c r="T584" s="138"/>
      <c r="U584" s="138"/>
      <c r="V584" s="138"/>
      <c r="W584" s="138"/>
      <c r="X584" s="18"/>
      <c r="Y584" s="215" t="s">
        <v>96</v>
      </c>
      <c r="Z584" s="415"/>
      <c r="AA584" s="415"/>
      <c r="AB584" s="416"/>
      <c r="AC584" s="95"/>
      <c r="AD584" s="417"/>
      <c r="AE584" s="93"/>
      <c r="AF584" s="93"/>
      <c r="AG584" s="93"/>
      <c r="AH584" s="93"/>
      <c r="AI584" s="93"/>
      <c r="AJ584" s="93"/>
      <c r="AK584" s="93"/>
      <c r="AL584" s="93"/>
      <c r="AM584" s="93"/>
      <c r="AN584" s="93"/>
      <c r="AO584" s="93"/>
      <c r="AP584" s="93"/>
      <c r="AQ584" s="93"/>
      <c r="AR584" s="93"/>
      <c r="AS584" s="93"/>
      <c r="AT584" s="93"/>
      <c r="AU584" s="95"/>
      <c r="AV584" s="117"/>
      <c r="AW584" s="117"/>
      <c r="AX584" s="117"/>
      <c r="AY584" s="117"/>
      <c r="AZ584" s="18"/>
      <c r="BA584" s="18"/>
      <c r="BO584" s="11"/>
      <c r="BP584" s="11"/>
      <c r="BQ584" s="11"/>
      <c r="BR584" s="75"/>
      <c r="BS584" s="75"/>
    </row>
    <row r="585" spans="1:71" ht="18.75">
      <c r="A585" s="209"/>
      <c r="B585" s="209"/>
      <c r="C585" s="209"/>
      <c r="E585" s="322"/>
      <c r="F585" s="322"/>
      <c r="G585" s="209"/>
      <c r="H585" s="323"/>
      <c r="I585" s="323"/>
      <c r="J585" s="323"/>
      <c r="K585" s="209"/>
      <c r="L585" s="209"/>
      <c r="M585" s="209"/>
      <c r="N585" s="209"/>
      <c r="O585" s="209"/>
      <c r="P585" s="241"/>
      <c r="Q585" s="241"/>
      <c r="R585" s="241"/>
      <c r="S585" s="241"/>
      <c r="T585" s="241"/>
      <c r="U585" s="241"/>
      <c r="V585" s="241"/>
      <c r="W585" s="241"/>
      <c r="X585" s="18"/>
      <c r="Y585" s="92"/>
      <c r="Z585" s="101"/>
      <c r="AA585" s="92"/>
      <c r="AB585" s="416"/>
      <c r="AC585" s="95"/>
      <c r="AD585" s="417"/>
      <c r="AE585" s="93"/>
      <c r="AF585" s="93"/>
      <c r="AG585" s="93"/>
      <c r="AH585" s="93"/>
      <c r="AI585" s="93"/>
      <c r="AJ585" s="93"/>
      <c r="AK585" s="93"/>
      <c r="AL585" s="93"/>
      <c r="AM585" s="93"/>
      <c r="AN585" s="93"/>
      <c r="AO585" s="93"/>
      <c r="AP585" s="93"/>
      <c r="AQ585" s="93"/>
      <c r="AR585" s="93"/>
      <c r="AS585" s="93"/>
      <c r="AT585" s="93"/>
      <c r="AU585" s="95"/>
      <c r="AV585" s="117"/>
      <c r="AW585" s="117"/>
      <c r="AX585" s="117"/>
      <c r="AY585" s="117"/>
      <c r="AZ585" s="18"/>
      <c r="BA585" s="18"/>
      <c r="BO585" s="11"/>
      <c r="BP585" s="11"/>
      <c r="BQ585" s="11"/>
      <c r="BR585" s="75"/>
      <c r="BS585" s="75"/>
    </row>
    <row r="586" spans="1:71" ht="18.75">
      <c r="A586" s="325" t="s">
        <v>97</v>
      </c>
      <c r="B586" s="326"/>
      <c r="C586" s="327"/>
      <c r="D586" s="637" t="s">
        <v>66</v>
      </c>
      <c r="E586" s="328"/>
      <c r="F586" s="326" t="s">
        <v>66</v>
      </c>
      <c r="G586" s="327"/>
      <c r="H586" s="326" t="s">
        <v>66</v>
      </c>
      <c r="I586" s="326"/>
      <c r="J586" s="326"/>
      <c r="K586" s="327"/>
      <c r="L586" s="327"/>
      <c r="M586" s="326"/>
      <c r="N586" s="327"/>
      <c r="O586" s="327"/>
      <c r="P586" s="329"/>
      <c r="Q586" s="326" t="s">
        <v>66</v>
      </c>
      <c r="R586" s="329"/>
      <c r="S586" s="326" t="s">
        <v>66</v>
      </c>
      <c r="T586" s="329"/>
      <c r="U586" s="326" t="s">
        <v>66</v>
      </c>
      <c r="V586" s="329"/>
      <c r="W586" s="329"/>
      <c r="X586" s="18"/>
      <c r="Y586" s="93"/>
      <c r="Z586" s="93"/>
      <c r="AA586" s="93"/>
      <c r="AB586" s="416"/>
      <c r="AC586" s="95"/>
      <c r="AD586" s="418"/>
      <c r="AE586" s="418"/>
      <c r="AF586" s="418"/>
      <c r="AG586" s="418"/>
      <c r="AH586" s="418"/>
      <c r="AI586" s="418"/>
      <c r="AJ586" s="418"/>
      <c r="AK586" s="418"/>
      <c r="AL586" s="418"/>
      <c r="AM586" s="418"/>
      <c r="AN586" s="418"/>
      <c r="AO586" s="418"/>
      <c r="AP586" s="418"/>
      <c r="AQ586" s="418"/>
      <c r="AR586" s="418"/>
      <c r="AS586" s="418"/>
      <c r="AT586" s="418"/>
      <c r="AU586" s="95"/>
      <c r="AV586" s="117"/>
      <c r="AW586" s="117"/>
      <c r="AX586" s="117"/>
      <c r="AY586" s="117"/>
      <c r="AZ586" s="18"/>
      <c r="BA586" s="18"/>
      <c r="BO586" s="11"/>
      <c r="BP586" s="11"/>
      <c r="BQ586" s="11"/>
      <c r="BR586" s="75"/>
      <c r="BS586" s="75"/>
    </row>
    <row r="587" spans="1:71" ht="15.75">
      <c r="A587" s="209"/>
      <c r="B587" s="209"/>
      <c r="C587" s="209"/>
      <c r="E587" s="322"/>
      <c r="F587" s="322"/>
      <c r="G587" s="209"/>
      <c r="H587" s="323"/>
      <c r="I587" s="323"/>
      <c r="J587" s="323"/>
      <c r="K587" s="209"/>
      <c r="L587" s="209"/>
      <c r="M587" s="209"/>
      <c r="N587" s="209"/>
      <c r="O587" s="209"/>
      <c r="P587" s="209"/>
      <c r="Q587" s="209"/>
      <c r="R587" s="209"/>
      <c r="S587" s="209"/>
      <c r="T587" s="209"/>
      <c r="U587" s="209"/>
      <c r="V587" s="209"/>
      <c r="W587" s="209"/>
      <c r="X587" s="18"/>
      <c r="Y587" s="113"/>
      <c r="Z587" s="113"/>
      <c r="AA587" s="113"/>
      <c r="AB587" s="110"/>
      <c r="AC587" s="110"/>
      <c r="AD587" s="110"/>
      <c r="AE587" s="110"/>
      <c r="AF587" s="110"/>
      <c r="AG587" s="110"/>
      <c r="AH587" s="110"/>
      <c r="AI587" s="110"/>
      <c r="AJ587" s="110"/>
      <c r="AK587" s="110"/>
      <c r="AL587" s="110"/>
      <c r="AM587" s="110"/>
      <c r="AN587" s="110"/>
      <c r="AO587" s="110"/>
      <c r="AP587" s="110"/>
      <c r="AQ587" s="110"/>
      <c r="AR587" s="110"/>
      <c r="AS587" s="110"/>
      <c r="AT587" s="110"/>
      <c r="AU587" s="117"/>
      <c r="AV587" s="117"/>
      <c r="AW587" s="117"/>
      <c r="AX587" s="117"/>
      <c r="AY587" s="117"/>
      <c r="AZ587" s="18"/>
      <c r="BA587" s="18"/>
      <c r="BO587" s="11"/>
      <c r="BP587" s="11"/>
      <c r="BQ587" s="11"/>
      <c r="BR587" s="75"/>
      <c r="BS587" s="75"/>
    </row>
    <row r="588" spans="1:71">
      <c r="A588" s="18"/>
      <c r="B588" s="18"/>
      <c r="C588" s="18"/>
      <c r="E588" s="88"/>
      <c r="F588" s="88"/>
      <c r="G588" s="18"/>
      <c r="H588" s="89"/>
      <c r="I588" s="89"/>
      <c r="J588" s="89"/>
      <c r="K588" s="18"/>
      <c r="L588" s="18"/>
      <c r="M588" s="18"/>
      <c r="N588" s="18"/>
      <c r="O588" s="18"/>
      <c r="P588" s="138"/>
      <c r="Q588" s="138"/>
      <c r="R588" s="138"/>
      <c r="S588" s="138"/>
      <c r="T588" s="138"/>
      <c r="U588" s="138"/>
      <c r="V588" s="138"/>
      <c r="W588" s="138"/>
      <c r="X588" s="18"/>
      <c r="Y588" s="117"/>
      <c r="Z588" s="117"/>
      <c r="AA588" s="133"/>
      <c r="AB588" s="117"/>
      <c r="AC588" s="117"/>
      <c r="AD588" s="117"/>
      <c r="AE588" s="117"/>
      <c r="AF588" s="117"/>
      <c r="AG588" s="117"/>
      <c r="AH588" s="117"/>
      <c r="AI588" s="117"/>
      <c r="AJ588" s="117"/>
      <c r="AK588" s="117"/>
      <c r="AL588" s="117"/>
      <c r="AM588" s="117"/>
      <c r="AN588" s="117"/>
      <c r="AO588" s="117"/>
      <c r="AP588" s="117"/>
      <c r="AQ588" s="117"/>
      <c r="AR588" s="117"/>
      <c r="AS588" s="117"/>
      <c r="AT588" s="117"/>
      <c r="AU588" s="117"/>
      <c r="AV588" s="117"/>
      <c r="AW588" s="117"/>
      <c r="AX588" s="117"/>
      <c r="AY588" s="117"/>
      <c r="AZ588" s="18"/>
      <c r="BA588" s="18"/>
      <c r="BO588" s="11"/>
      <c r="BP588" s="11"/>
      <c r="BQ588" s="11"/>
      <c r="BR588" s="75"/>
      <c r="BS588" s="75"/>
    </row>
    <row r="589" spans="1:71">
      <c r="A589" s="18"/>
      <c r="B589" s="18"/>
      <c r="C589" s="18"/>
      <c r="E589" s="88"/>
      <c r="F589" s="88"/>
      <c r="G589" s="18"/>
      <c r="H589" s="89"/>
      <c r="I589" s="89"/>
      <c r="J589" s="89"/>
      <c r="K589" s="18"/>
      <c r="L589" s="18"/>
      <c r="M589" s="18"/>
      <c r="N589" s="18"/>
      <c r="O589" s="18"/>
      <c r="P589" s="138"/>
      <c r="Q589" s="138"/>
      <c r="R589" s="138"/>
      <c r="S589" s="138"/>
      <c r="T589" s="138"/>
      <c r="U589" s="138"/>
      <c r="V589" s="138"/>
      <c r="W589" s="138"/>
      <c r="X589" s="18"/>
      <c r="Y589" s="117"/>
      <c r="Z589" s="117"/>
      <c r="AA589" s="133"/>
      <c r="AB589" s="117"/>
      <c r="AC589" s="117"/>
      <c r="AD589" s="117"/>
      <c r="AE589" s="117"/>
      <c r="AF589" s="117"/>
      <c r="AG589" s="117"/>
      <c r="AH589" s="117"/>
      <c r="AI589" s="117"/>
      <c r="AJ589" s="117"/>
      <c r="AK589" s="117"/>
      <c r="AL589" s="117"/>
      <c r="AM589" s="117"/>
      <c r="AN589" s="117"/>
      <c r="AO589" s="117"/>
      <c r="AP589" s="117"/>
      <c r="AQ589" s="117"/>
      <c r="AR589" s="117"/>
      <c r="AS589" s="117"/>
      <c r="AT589" s="117"/>
      <c r="AU589" s="117"/>
      <c r="AV589" s="117"/>
      <c r="AW589" s="117"/>
      <c r="AX589" s="117"/>
      <c r="AY589" s="117"/>
      <c r="AZ589" s="18"/>
      <c r="BA589" s="18"/>
      <c r="BO589" s="11"/>
      <c r="BP589" s="11"/>
      <c r="BQ589" s="11"/>
      <c r="BR589" s="75"/>
      <c r="BS589" s="75"/>
    </row>
    <row r="590" spans="1:71" ht="19.5">
      <c r="A590" s="18"/>
      <c r="B590" s="18"/>
      <c r="C590" s="18"/>
      <c r="E590" s="88"/>
      <c r="F590" s="88"/>
      <c r="G590" s="18"/>
      <c r="H590" s="89"/>
      <c r="I590" s="89"/>
      <c r="J590" s="89"/>
      <c r="K590" s="18"/>
      <c r="L590" s="18"/>
      <c r="M590" s="18"/>
      <c r="N590" s="18"/>
      <c r="O590" s="18"/>
      <c r="P590" s="138"/>
      <c r="Q590" s="138"/>
      <c r="R590" s="138"/>
      <c r="S590" s="138"/>
      <c r="T590" s="138"/>
      <c r="U590" s="138"/>
      <c r="V590" s="138"/>
      <c r="W590" s="138"/>
      <c r="X590" s="18"/>
      <c r="Y590" s="661" t="str">
        <f>H3</f>
        <v>Harald</v>
      </c>
      <c r="Z590" s="661"/>
      <c r="AA590" s="133"/>
      <c r="AB590" s="117"/>
      <c r="AC590" s="117"/>
      <c r="AD590" s="117"/>
      <c r="AE590" s="117"/>
      <c r="AF590" s="117"/>
      <c r="AG590" s="117"/>
      <c r="AH590" s="117"/>
      <c r="AI590" s="117"/>
      <c r="AJ590" s="117"/>
      <c r="AK590" s="117"/>
      <c r="AL590" s="117"/>
      <c r="AM590" s="117"/>
      <c r="AN590" s="117"/>
      <c r="AO590" s="117"/>
      <c r="AP590" s="117"/>
      <c r="AQ590" s="117"/>
      <c r="AR590" s="117"/>
      <c r="AS590" s="520" t="str">
        <f>K3</f>
        <v>Janicke</v>
      </c>
      <c r="AT590" s="419"/>
      <c r="AU590" s="117"/>
      <c r="AV590" s="117"/>
      <c r="AW590" s="117"/>
      <c r="AX590" s="117"/>
      <c r="AY590" s="117"/>
      <c r="AZ590" s="18"/>
      <c r="BA590" s="18"/>
      <c r="BO590" s="11"/>
      <c r="BP590" s="11"/>
      <c r="BQ590" s="11"/>
      <c r="BR590" s="75"/>
      <c r="BS590" s="75"/>
    </row>
    <row r="591" spans="1:71">
      <c r="A591" s="18"/>
      <c r="B591" s="18"/>
      <c r="C591" s="18"/>
      <c r="E591" s="88"/>
      <c r="F591" s="88"/>
      <c r="G591" s="18"/>
      <c r="H591" s="89"/>
      <c r="I591" s="89"/>
      <c r="J591" s="89"/>
      <c r="K591" s="18"/>
      <c r="L591" s="18"/>
      <c r="M591" s="18"/>
      <c r="N591" s="18"/>
      <c r="O591" s="18"/>
      <c r="P591" s="138"/>
      <c r="Q591" s="138"/>
      <c r="R591" s="138"/>
      <c r="S591" s="138"/>
      <c r="T591" s="138"/>
      <c r="U591" s="138"/>
      <c r="V591" s="138"/>
      <c r="W591" s="138"/>
      <c r="X591" s="18"/>
      <c r="Y591" s="647">
        <f>H4</f>
        <v>1</v>
      </c>
      <c r="Z591" s="647"/>
      <c r="AA591" s="133"/>
      <c r="AB591" s="117"/>
      <c r="AC591" s="117"/>
      <c r="AD591" s="117"/>
      <c r="AE591" s="117"/>
      <c r="AF591" s="117"/>
      <c r="AG591" s="117"/>
      <c r="AH591" s="117"/>
      <c r="AI591" s="117"/>
      <c r="AJ591" s="117"/>
      <c r="AK591" s="117"/>
      <c r="AL591" s="117"/>
      <c r="AM591" s="117"/>
      <c r="AN591" s="117"/>
      <c r="AO591" s="117"/>
      <c r="AP591" s="117"/>
      <c r="AQ591" s="117"/>
      <c r="AR591" s="117"/>
      <c r="AS591" s="647">
        <f>K4</f>
        <v>4</v>
      </c>
      <c r="AT591" s="647"/>
      <c r="AU591" s="117"/>
      <c r="AV591" s="117"/>
      <c r="AW591" s="117"/>
      <c r="AX591" s="117"/>
      <c r="AY591" s="117"/>
      <c r="AZ591" s="18"/>
      <c r="BA591" s="18"/>
      <c r="BO591" s="11"/>
      <c r="BP591" s="11"/>
      <c r="BQ591" s="11"/>
      <c r="BR591" s="75"/>
      <c r="BS591" s="75"/>
    </row>
    <row r="592" spans="1:71">
      <c r="A592" s="18"/>
      <c r="B592" s="18"/>
      <c r="C592" s="18"/>
      <c r="E592" s="88"/>
      <c r="F592" s="88"/>
      <c r="G592" s="18"/>
      <c r="H592" s="89"/>
      <c r="I592" s="89"/>
      <c r="J592" s="89"/>
      <c r="K592" s="18"/>
      <c r="L592" s="18"/>
      <c r="M592" s="18"/>
      <c r="N592" s="18"/>
      <c r="O592" s="18"/>
      <c r="P592" s="138"/>
      <c r="Q592" s="138"/>
      <c r="R592" s="138"/>
      <c r="S592" s="138"/>
      <c r="T592" s="138"/>
      <c r="U592" s="138"/>
      <c r="V592" s="138"/>
      <c r="W592" s="138"/>
      <c r="X592" s="18"/>
      <c r="Y592" s="647"/>
      <c r="Z592" s="647"/>
      <c r="AA592" s="133"/>
      <c r="AB592" s="117"/>
      <c r="AC592" s="117"/>
      <c r="AD592" s="117"/>
      <c r="AE592" s="117"/>
      <c r="AF592" s="117"/>
      <c r="AG592" s="117"/>
      <c r="AH592" s="117"/>
      <c r="AI592" s="117"/>
      <c r="AJ592" s="117"/>
      <c r="AK592" s="117"/>
      <c r="AL592" s="117"/>
      <c r="AM592" s="117"/>
      <c r="AN592" s="117"/>
      <c r="AO592" s="117"/>
      <c r="AP592" s="117"/>
      <c r="AQ592" s="117"/>
      <c r="AR592" s="117"/>
      <c r="AS592" s="647"/>
      <c r="AT592" s="647"/>
      <c r="AU592" s="117"/>
      <c r="AV592" s="117"/>
      <c r="AW592" s="117"/>
      <c r="AX592" s="117"/>
      <c r="AY592" s="117"/>
      <c r="AZ592" s="18"/>
      <c r="BA592" s="18"/>
      <c r="BO592" s="11"/>
      <c r="BP592" s="11"/>
      <c r="BQ592" s="11"/>
      <c r="BR592" s="75"/>
      <c r="BS592" s="75"/>
    </row>
    <row r="593" spans="1:71">
      <c r="A593" s="18"/>
      <c r="B593" s="18"/>
      <c r="C593" s="18"/>
      <c r="E593" s="88"/>
      <c r="F593" s="88"/>
      <c r="G593" s="18"/>
      <c r="H593" s="89"/>
      <c r="I593" s="89"/>
      <c r="J593" s="89"/>
      <c r="K593" s="18"/>
      <c r="L593" s="18"/>
      <c r="M593" s="18"/>
      <c r="N593" s="18"/>
      <c r="O593" s="18"/>
      <c r="P593" s="138"/>
      <c r="Q593" s="138"/>
      <c r="R593" s="138"/>
      <c r="S593" s="138"/>
      <c r="T593" s="138"/>
      <c r="U593" s="138"/>
      <c r="V593" s="138"/>
      <c r="W593" s="138"/>
      <c r="X593" s="18"/>
      <c r="Y593" s="647"/>
      <c r="Z593" s="647"/>
      <c r="AA593" s="133"/>
      <c r="AB593" s="117"/>
      <c r="AC593" s="117"/>
      <c r="AD593" s="117"/>
      <c r="AE593" s="117"/>
      <c r="AF593" s="117"/>
      <c r="AG593" s="117"/>
      <c r="AH593" s="117"/>
      <c r="AI593" s="117"/>
      <c r="AJ593" s="117"/>
      <c r="AK593" s="117"/>
      <c r="AL593" s="117"/>
      <c r="AM593" s="117"/>
      <c r="AN593" s="117"/>
      <c r="AO593" s="117"/>
      <c r="AP593" s="117"/>
      <c r="AQ593" s="117"/>
      <c r="AR593" s="117"/>
      <c r="AS593" s="647"/>
      <c r="AT593" s="647"/>
      <c r="AU593" s="117"/>
      <c r="AV593" s="117"/>
      <c r="AW593" s="117"/>
      <c r="AX593" s="117"/>
      <c r="AY593" s="117"/>
      <c r="AZ593" s="18"/>
      <c r="BA593" s="18"/>
      <c r="BO593" s="11"/>
      <c r="BP593" s="11"/>
      <c r="BQ593" s="11"/>
      <c r="BR593" s="75"/>
      <c r="BS593" s="75"/>
    </row>
    <row r="594" spans="1:71">
      <c r="A594" s="18"/>
      <c r="B594" s="18"/>
      <c r="C594" s="18"/>
      <c r="E594" s="88"/>
      <c r="F594" s="88"/>
      <c r="G594" s="18"/>
      <c r="H594" s="89"/>
      <c r="I594" s="89"/>
      <c r="J594" s="89"/>
      <c r="K594" s="18"/>
      <c r="L594" s="18"/>
      <c r="M594" s="18"/>
      <c r="N594" s="18"/>
      <c r="O594" s="18"/>
      <c r="P594" s="138"/>
      <c r="Q594" s="138"/>
      <c r="R594" s="138"/>
      <c r="S594" s="138"/>
      <c r="T594" s="138"/>
      <c r="U594" s="138"/>
      <c r="V594" s="138"/>
      <c r="W594" s="138"/>
      <c r="X594" s="18"/>
      <c r="Y594" s="647"/>
      <c r="Z594" s="647"/>
      <c r="AA594" s="133"/>
      <c r="AB594" s="117"/>
      <c r="AC594" s="117"/>
      <c r="AD594" s="117"/>
      <c r="AE594" s="117"/>
      <c r="AF594" s="117"/>
      <c r="AG594" s="117"/>
      <c r="AH594" s="117"/>
      <c r="AI594" s="117"/>
      <c r="AJ594" s="117"/>
      <c r="AK594" s="117"/>
      <c r="AL594" s="117"/>
      <c r="AM594" s="117"/>
      <c r="AN594" s="117"/>
      <c r="AO594" s="117"/>
      <c r="AP594" s="117"/>
      <c r="AQ594" s="117"/>
      <c r="AR594" s="117"/>
      <c r="AS594" s="647"/>
      <c r="AT594" s="647"/>
      <c r="AU594" s="117"/>
      <c r="AV594" s="117"/>
      <c r="AW594" s="117"/>
      <c r="AX594" s="117"/>
      <c r="AY594" s="117"/>
      <c r="AZ594" s="18"/>
      <c r="BA594" s="18"/>
      <c r="BO594" s="11"/>
      <c r="BP594" s="11"/>
      <c r="BQ594" s="11"/>
      <c r="BR594" s="75"/>
      <c r="BS594" s="75"/>
    </row>
    <row r="595" spans="1:71">
      <c r="A595" s="18"/>
      <c r="B595" s="18"/>
      <c r="C595" s="18"/>
      <c r="E595" s="88"/>
      <c r="F595" s="88"/>
      <c r="G595" s="18"/>
      <c r="H595" s="89"/>
      <c r="I595" s="89"/>
      <c r="J595" s="89"/>
      <c r="K595" s="18"/>
      <c r="L595" s="18"/>
      <c r="M595" s="18"/>
      <c r="N595" s="18"/>
      <c r="O595" s="18"/>
      <c r="P595" s="138"/>
      <c r="Q595" s="138"/>
      <c r="R595" s="138"/>
      <c r="S595" s="138"/>
      <c r="T595" s="138"/>
      <c r="U595" s="138"/>
      <c r="V595" s="138"/>
      <c r="W595" s="138"/>
      <c r="X595" s="18"/>
      <c r="Y595" s="647"/>
      <c r="Z595" s="647"/>
      <c r="AA595" s="133"/>
      <c r="AB595" s="117"/>
      <c r="AC595" s="117"/>
      <c r="AD595" s="117"/>
      <c r="AE595" s="117"/>
      <c r="AF595" s="117"/>
      <c r="AG595" s="117"/>
      <c r="AH595" s="117"/>
      <c r="AI595" s="117"/>
      <c r="AJ595" s="117"/>
      <c r="AK595" s="117"/>
      <c r="AL595" s="117"/>
      <c r="AM595" s="117"/>
      <c r="AN595" s="117"/>
      <c r="AO595" s="117"/>
      <c r="AP595" s="117"/>
      <c r="AQ595" s="117"/>
      <c r="AR595" s="117"/>
      <c r="AS595" s="647"/>
      <c r="AT595" s="647"/>
      <c r="AU595" s="117"/>
      <c r="AV595" s="117"/>
      <c r="AW595" s="117"/>
      <c r="AX595" s="117"/>
      <c r="AY595" s="117"/>
      <c r="AZ595" s="18"/>
      <c r="BA595" s="18"/>
      <c r="BO595" s="11"/>
      <c r="BP595" s="11"/>
      <c r="BQ595" s="11"/>
      <c r="BR595" s="75"/>
      <c r="BS595" s="75"/>
    </row>
    <row r="596" spans="1:71">
      <c r="A596" s="18"/>
      <c r="B596" s="18"/>
      <c r="C596" s="18"/>
      <c r="E596" s="88"/>
      <c r="F596" s="88"/>
      <c r="G596" s="18"/>
      <c r="H596" s="89"/>
      <c r="I596" s="89"/>
      <c r="J596" s="89"/>
      <c r="K596" s="18"/>
      <c r="L596" s="18"/>
      <c r="M596" s="18"/>
      <c r="N596" s="18"/>
      <c r="O596" s="18"/>
      <c r="P596" s="138"/>
      <c r="Q596" s="138"/>
      <c r="R596" s="138"/>
      <c r="S596" s="138"/>
      <c r="T596" s="138"/>
      <c r="U596" s="138"/>
      <c r="V596" s="138"/>
      <c r="W596" s="138"/>
      <c r="X596" s="18"/>
      <c r="Y596" s="647"/>
      <c r="Z596" s="647"/>
      <c r="AA596" s="133"/>
      <c r="AB596" s="117"/>
      <c r="AC596" s="117"/>
      <c r="AD596" s="117"/>
      <c r="AE596" s="117"/>
      <c r="AF596" s="117"/>
      <c r="AG596" s="117"/>
      <c r="AH596" s="117"/>
      <c r="AI596" s="117"/>
      <c r="AJ596" s="117"/>
      <c r="AK596" s="117"/>
      <c r="AL596" s="117"/>
      <c r="AM596" s="117"/>
      <c r="AN596" s="117"/>
      <c r="AO596" s="117"/>
      <c r="AP596" s="117"/>
      <c r="AQ596" s="117"/>
      <c r="AR596" s="117"/>
      <c r="AS596" s="647"/>
      <c r="AT596" s="647"/>
      <c r="AU596" s="117"/>
      <c r="AV596" s="117"/>
      <c r="AW596" s="117"/>
      <c r="AX596" s="117"/>
      <c r="AY596" s="117"/>
      <c r="AZ596" s="18"/>
      <c r="BA596" s="18"/>
      <c r="BO596" s="11"/>
      <c r="BP596" s="11"/>
      <c r="BQ596" s="11"/>
      <c r="BR596" s="75"/>
      <c r="BS596" s="75"/>
    </row>
    <row r="597" spans="1:71">
      <c r="A597" s="18"/>
      <c r="B597" s="18"/>
      <c r="C597" s="18"/>
      <c r="E597" s="88"/>
      <c r="F597" s="88"/>
      <c r="G597" s="18"/>
      <c r="H597" s="89"/>
      <c r="I597" s="89"/>
      <c r="J597" s="89"/>
      <c r="K597" s="18"/>
      <c r="L597" s="18"/>
      <c r="M597" s="18"/>
      <c r="N597" s="18"/>
      <c r="O597" s="18"/>
      <c r="P597" s="138"/>
      <c r="Q597" s="138"/>
      <c r="R597" s="138"/>
      <c r="S597" s="138"/>
      <c r="T597" s="138"/>
      <c r="U597" s="138"/>
      <c r="V597" s="138"/>
      <c r="W597" s="138"/>
      <c r="X597" s="18"/>
      <c r="Y597" s="647"/>
      <c r="Z597" s="647"/>
      <c r="AA597" s="133"/>
      <c r="AB597" s="117"/>
      <c r="AC597" s="117"/>
      <c r="AD597" s="117"/>
      <c r="AE597" s="117"/>
      <c r="AF597" s="117"/>
      <c r="AG597" s="117"/>
      <c r="AH597" s="117"/>
      <c r="AI597" s="117"/>
      <c r="AJ597" s="117"/>
      <c r="AK597" s="117"/>
      <c r="AL597" s="117"/>
      <c r="AM597" s="117"/>
      <c r="AN597" s="117"/>
      <c r="AO597" s="117"/>
      <c r="AP597" s="117"/>
      <c r="AQ597" s="117"/>
      <c r="AR597" s="117"/>
      <c r="AS597" s="647"/>
      <c r="AT597" s="647"/>
      <c r="AU597" s="117"/>
      <c r="AV597" s="117"/>
      <c r="AW597" s="117"/>
      <c r="AX597" s="117"/>
      <c r="AY597" s="117"/>
      <c r="AZ597" s="18"/>
      <c r="BA597" s="18"/>
      <c r="BO597" s="11"/>
      <c r="BP597" s="11"/>
      <c r="BQ597" s="11"/>
      <c r="BR597" s="75"/>
      <c r="BS597" s="75"/>
    </row>
    <row r="598" spans="1:71">
      <c r="A598" s="18"/>
      <c r="B598" s="18"/>
      <c r="C598" s="18"/>
      <c r="E598" s="88"/>
      <c r="F598" s="88"/>
      <c r="G598" s="18"/>
      <c r="H598" s="89"/>
      <c r="I598" s="89"/>
      <c r="J598" s="89"/>
      <c r="K598" s="18"/>
      <c r="L598" s="18"/>
      <c r="M598" s="18"/>
      <c r="N598" s="18"/>
      <c r="O598" s="18"/>
      <c r="P598" s="138"/>
      <c r="Q598" s="138"/>
      <c r="R598" s="138"/>
      <c r="S598" s="138"/>
      <c r="T598" s="138"/>
      <c r="U598" s="138"/>
      <c r="V598" s="138"/>
      <c r="W598" s="138"/>
      <c r="X598" s="18"/>
      <c r="Y598" s="647"/>
      <c r="Z598" s="647"/>
      <c r="AA598" s="117"/>
      <c r="AB598" s="117"/>
      <c r="AC598" s="117"/>
      <c r="AD598" s="117"/>
      <c r="AE598" s="117"/>
      <c r="AF598" s="117"/>
      <c r="AG598" s="117"/>
      <c r="AH598" s="117"/>
      <c r="AI598" s="117"/>
      <c r="AJ598" s="117"/>
      <c r="AK598" s="117"/>
      <c r="AL598" s="117"/>
      <c r="AM598" s="117"/>
      <c r="AN598" s="117"/>
      <c r="AO598" s="117"/>
      <c r="AP598" s="117"/>
      <c r="AQ598" s="117"/>
      <c r="AR598" s="117"/>
      <c r="AS598" s="647"/>
      <c r="AT598" s="647"/>
      <c r="AU598" s="117"/>
      <c r="AV598" s="117"/>
      <c r="AW598" s="117"/>
      <c r="AX598" s="117"/>
      <c r="AY598" s="117"/>
      <c r="AZ598" s="18"/>
      <c r="BA598" s="18"/>
      <c r="BO598" s="11"/>
      <c r="BP598" s="11"/>
      <c r="BQ598" s="11"/>
      <c r="BR598" s="75"/>
      <c r="BS598" s="75"/>
    </row>
    <row r="599" spans="1:71">
      <c r="A599" s="18"/>
      <c r="B599" s="18"/>
      <c r="C599" s="18"/>
      <c r="E599" s="88"/>
      <c r="F599" s="88"/>
      <c r="G599" s="18"/>
      <c r="H599" s="89"/>
      <c r="I599" s="89"/>
      <c r="J599" s="89"/>
      <c r="K599" s="18"/>
      <c r="L599" s="18"/>
      <c r="M599" s="18"/>
      <c r="N599" s="18"/>
      <c r="O599" s="18"/>
      <c r="P599" s="138"/>
      <c r="Q599" s="138"/>
      <c r="R599" s="138"/>
      <c r="S599" s="138"/>
      <c r="T599" s="138"/>
      <c r="U599" s="138"/>
      <c r="V599" s="138"/>
      <c r="W599" s="138"/>
      <c r="X599" s="18"/>
      <c r="Y599" s="647"/>
      <c r="Z599" s="647"/>
      <c r="AA599" s="117"/>
      <c r="AB599" s="117"/>
      <c r="AC599" s="117"/>
      <c r="AD599" s="117"/>
      <c r="AE599" s="117"/>
      <c r="AF599" s="117"/>
      <c r="AG599" s="117"/>
      <c r="AH599" s="117"/>
      <c r="AI599" s="117"/>
      <c r="AJ599" s="117"/>
      <c r="AK599" s="117"/>
      <c r="AL599" s="117"/>
      <c r="AM599" s="117"/>
      <c r="AN599" s="117"/>
      <c r="AO599" s="117"/>
      <c r="AP599" s="117"/>
      <c r="AQ599" s="117"/>
      <c r="AR599" s="117"/>
      <c r="AS599" s="647"/>
      <c r="AT599" s="647"/>
      <c r="AU599" s="117"/>
      <c r="AV599" s="117"/>
      <c r="AW599" s="117"/>
      <c r="AX599" s="117"/>
      <c r="AY599" s="117"/>
      <c r="AZ599" s="18"/>
      <c r="BA599" s="18"/>
      <c r="BO599" s="11"/>
      <c r="BP599" s="11"/>
      <c r="BQ599" s="11"/>
      <c r="BR599" s="75"/>
      <c r="BS599" s="75"/>
    </row>
    <row r="600" spans="1:71">
      <c r="A600" s="18"/>
      <c r="B600" s="18"/>
      <c r="C600" s="18"/>
      <c r="E600" s="88"/>
      <c r="F600" s="88"/>
      <c r="G600" s="18"/>
      <c r="H600" s="89"/>
      <c r="I600" s="89"/>
      <c r="J600" s="89"/>
      <c r="K600" s="18"/>
      <c r="L600" s="18"/>
      <c r="M600" s="18"/>
      <c r="N600" s="18"/>
      <c r="O600" s="18"/>
      <c r="P600" s="138"/>
      <c r="Q600" s="138"/>
      <c r="R600" s="138"/>
      <c r="S600" s="138"/>
      <c r="T600" s="138"/>
      <c r="U600" s="138"/>
      <c r="V600" s="138"/>
      <c r="W600" s="138"/>
      <c r="X600" s="18"/>
      <c r="Y600" s="647"/>
      <c r="Z600" s="647"/>
      <c r="AA600" s="117"/>
      <c r="AB600" s="117"/>
      <c r="AC600" s="117"/>
      <c r="AD600" s="117"/>
      <c r="AE600" s="117"/>
      <c r="AF600" s="117"/>
      <c r="AG600" s="117"/>
      <c r="AH600" s="117"/>
      <c r="AI600" s="117"/>
      <c r="AJ600" s="117"/>
      <c r="AK600" s="117"/>
      <c r="AL600" s="117"/>
      <c r="AM600" s="117"/>
      <c r="AN600" s="117"/>
      <c r="AO600" s="117"/>
      <c r="AP600" s="117"/>
      <c r="AQ600" s="117"/>
      <c r="AR600" s="117"/>
      <c r="AS600" s="647"/>
      <c r="AT600" s="647"/>
      <c r="AU600" s="117"/>
      <c r="AV600" s="117"/>
      <c r="AW600" s="117"/>
      <c r="AX600" s="117"/>
      <c r="AY600" s="117"/>
      <c r="AZ600" s="18"/>
      <c r="BA600" s="18"/>
      <c r="BO600" s="11"/>
      <c r="BP600" s="11"/>
      <c r="BQ600" s="11"/>
      <c r="BR600" s="75"/>
      <c r="BS600" s="75"/>
    </row>
    <row r="601" spans="1:71">
      <c r="A601" s="18"/>
      <c r="B601" s="18"/>
      <c r="C601" s="18"/>
      <c r="E601" s="88"/>
      <c r="F601" s="88"/>
      <c r="G601" s="18"/>
      <c r="H601" s="89"/>
      <c r="I601" s="89"/>
      <c r="J601" s="89"/>
      <c r="K601" s="18"/>
      <c r="L601" s="18"/>
      <c r="M601" s="18"/>
      <c r="N601" s="18"/>
      <c r="O601" s="18"/>
      <c r="P601" s="138"/>
      <c r="Q601" s="138"/>
      <c r="R601" s="138"/>
      <c r="S601" s="138"/>
      <c r="T601" s="138"/>
      <c r="U601" s="138"/>
      <c r="V601" s="138"/>
      <c r="W601" s="138"/>
      <c r="X601" s="18"/>
      <c r="Y601" s="117"/>
      <c r="Z601" s="117"/>
      <c r="AA601" s="117"/>
      <c r="AB601" s="117"/>
      <c r="AC601" s="117"/>
      <c r="AD601" s="117"/>
      <c r="AE601" s="117"/>
      <c r="AF601" s="117"/>
      <c r="AG601" s="117"/>
      <c r="AH601" s="117"/>
      <c r="AI601" s="117"/>
      <c r="AJ601" s="117"/>
      <c r="AK601" s="117"/>
      <c r="AL601" s="117"/>
      <c r="AM601" s="117"/>
      <c r="AN601" s="117"/>
      <c r="AO601" s="117"/>
      <c r="AP601" s="117"/>
      <c r="AQ601" s="117"/>
      <c r="AR601" s="117"/>
      <c r="AS601" s="117"/>
      <c r="AT601" s="117"/>
      <c r="AU601" s="117"/>
      <c r="AV601" s="117"/>
      <c r="AW601" s="117"/>
      <c r="AX601" s="117"/>
      <c r="AY601" s="117"/>
      <c r="AZ601" s="18"/>
      <c r="BA601" s="18"/>
      <c r="BO601" s="11"/>
      <c r="BP601" s="11"/>
      <c r="BQ601" s="11"/>
      <c r="BR601" s="75"/>
      <c r="BS601" s="75"/>
    </row>
    <row r="602" spans="1:71">
      <c r="A602" s="18"/>
      <c r="B602" s="18"/>
      <c r="C602" s="18"/>
      <c r="E602" s="88"/>
      <c r="F602" s="88"/>
      <c r="G602" s="18"/>
      <c r="H602" s="89"/>
      <c r="I602" s="89"/>
      <c r="J602" s="89"/>
      <c r="K602" s="18"/>
      <c r="L602" s="18"/>
      <c r="M602" s="18"/>
      <c r="N602" s="18"/>
      <c r="O602" s="18"/>
      <c r="P602" s="138"/>
      <c r="Q602" s="138"/>
      <c r="R602" s="138"/>
      <c r="S602" s="138"/>
      <c r="T602" s="138"/>
      <c r="U602" s="138"/>
      <c r="V602" s="138"/>
      <c r="W602" s="138"/>
      <c r="X602" s="18"/>
      <c r="Y602" s="117"/>
      <c r="Z602" s="117"/>
      <c r="AA602" s="117"/>
      <c r="AB602" s="117"/>
      <c r="AC602" s="117"/>
      <c r="AD602" s="117"/>
      <c r="AE602" s="117"/>
      <c r="AF602" s="117"/>
      <c r="AG602" s="117"/>
      <c r="AH602" s="117"/>
      <c r="AI602" s="117"/>
      <c r="AJ602" s="117"/>
      <c r="AK602" s="117"/>
      <c r="AL602" s="117"/>
      <c r="AM602" s="117"/>
      <c r="AN602" s="117"/>
      <c r="AO602" s="117"/>
      <c r="AP602" s="117"/>
      <c r="AQ602" s="117"/>
      <c r="AR602" s="117"/>
      <c r="AS602" s="117"/>
      <c r="AT602" s="117"/>
      <c r="AU602" s="117"/>
      <c r="AV602" s="117"/>
      <c r="AW602" s="117"/>
      <c r="AX602" s="117"/>
      <c r="AY602" s="117"/>
      <c r="AZ602" s="18"/>
      <c r="BA602" s="18"/>
      <c r="BO602" s="11"/>
      <c r="BP602" s="11"/>
      <c r="BQ602" s="11"/>
      <c r="BR602" s="75"/>
      <c r="BS602" s="75"/>
    </row>
    <row r="603" spans="1:71" ht="20.25">
      <c r="A603" s="18"/>
      <c r="B603" s="18"/>
      <c r="C603" s="18"/>
      <c r="E603" s="88"/>
      <c r="F603" s="88"/>
      <c r="G603" s="18"/>
      <c r="H603" s="89"/>
      <c r="I603" s="89"/>
      <c r="J603" s="89"/>
      <c r="K603" s="18"/>
      <c r="L603" s="18"/>
      <c r="M603" s="18"/>
      <c r="N603" s="18"/>
      <c r="O603" s="18"/>
      <c r="P603" s="138"/>
      <c r="Q603" s="138"/>
      <c r="R603" s="138"/>
      <c r="S603" s="138"/>
      <c r="T603" s="138"/>
      <c r="U603" s="138"/>
      <c r="V603" s="138"/>
      <c r="W603" s="138"/>
      <c r="X603" s="18"/>
      <c r="Y603" s="660" t="str">
        <f>I3</f>
        <v>Lisbet</v>
      </c>
      <c r="Z603" s="660"/>
      <c r="AA603" s="117"/>
      <c r="AB603" s="117"/>
      <c r="AC603" s="117"/>
      <c r="AD603" s="117"/>
      <c r="AE603" s="117"/>
      <c r="AF603" s="117"/>
      <c r="AG603" s="117"/>
      <c r="AH603" s="117"/>
      <c r="AI603" s="117"/>
      <c r="AJ603" s="117"/>
      <c r="AK603" s="117"/>
      <c r="AL603" s="117"/>
      <c r="AM603" s="117"/>
      <c r="AN603" s="117"/>
      <c r="AO603" s="117"/>
      <c r="AP603" s="117"/>
      <c r="AQ603" s="117"/>
      <c r="AR603" s="117"/>
      <c r="AS603" s="519" t="str">
        <f>N3</f>
        <v>Trine</v>
      </c>
      <c r="AT603" s="421"/>
      <c r="AU603" s="117"/>
      <c r="AV603" s="117"/>
      <c r="AW603" s="117"/>
      <c r="AX603" s="117"/>
      <c r="AY603" s="117"/>
      <c r="AZ603" s="18"/>
      <c r="BA603" s="18"/>
      <c r="BO603" s="11"/>
      <c r="BP603" s="11"/>
      <c r="BQ603" s="11"/>
      <c r="BR603" s="75"/>
      <c r="BS603" s="75"/>
    </row>
    <row r="604" spans="1:71">
      <c r="A604" s="18"/>
      <c r="B604" s="18"/>
      <c r="C604" s="18"/>
      <c r="E604" s="88"/>
      <c r="F604" s="88"/>
      <c r="G604" s="18"/>
      <c r="H604" s="89"/>
      <c r="I604" s="89"/>
      <c r="J604" s="89"/>
      <c r="K604" s="18"/>
      <c r="L604" s="18"/>
      <c r="M604" s="18"/>
      <c r="N604" s="18"/>
      <c r="O604" s="18"/>
      <c r="P604" s="138"/>
      <c r="Q604" s="138"/>
      <c r="R604" s="138"/>
      <c r="S604" s="138"/>
      <c r="T604" s="138"/>
      <c r="U604" s="138"/>
      <c r="V604" s="138"/>
      <c r="W604" s="138"/>
      <c r="X604" s="18"/>
      <c r="Y604" s="647">
        <f>I4</f>
        <v>2</v>
      </c>
      <c r="Z604" s="647"/>
      <c r="AA604" s="117"/>
      <c r="AB604" s="117"/>
      <c r="AC604" s="117"/>
      <c r="AD604" s="117"/>
      <c r="AE604" s="117"/>
      <c r="AF604" s="117"/>
      <c r="AG604" s="117"/>
      <c r="AH604" s="117"/>
      <c r="AI604" s="117"/>
      <c r="AJ604" s="117"/>
      <c r="AK604" s="117"/>
      <c r="AL604" s="117"/>
      <c r="AM604" s="117"/>
      <c r="AN604" s="117"/>
      <c r="AO604" s="117"/>
      <c r="AP604" s="117"/>
      <c r="AQ604" s="117"/>
      <c r="AR604" s="117"/>
      <c r="AS604" s="647">
        <f>N4</f>
        <v>7</v>
      </c>
      <c r="AT604" s="647"/>
      <c r="AU604" s="117"/>
      <c r="AV604" s="117"/>
      <c r="AW604" s="117"/>
      <c r="AX604" s="117"/>
      <c r="AY604" s="117"/>
      <c r="AZ604" s="18"/>
      <c r="BA604" s="18"/>
      <c r="BO604" s="11"/>
      <c r="BP604" s="11"/>
      <c r="BQ604" s="11"/>
      <c r="BR604" s="75"/>
      <c r="BS604" s="75"/>
    </row>
    <row r="605" spans="1:71">
      <c r="A605" s="18"/>
      <c r="B605" s="18"/>
      <c r="C605" s="18"/>
      <c r="E605" s="88"/>
      <c r="F605" s="88"/>
      <c r="G605" s="18"/>
      <c r="H605" s="89"/>
      <c r="I605" s="89"/>
      <c r="J605" s="89"/>
      <c r="K605" s="18"/>
      <c r="L605" s="18"/>
      <c r="M605" s="18"/>
      <c r="N605" s="18"/>
      <c r="O605" s="18"/>
      <c r="P605" s="138"/>
      <c r="Q605" s="138"/>
      <c r="R605" s="138"/>
      <c r="S605" s="138"/>
      <c r="T605" s="138"/>
      <c r="U605" s="138"/>
      <c r="V605" s="138"/>
      <c r="W605" s="138"/>
      <c r="X605" s="18"/>
      <c r="Y605" s="647"/>
      <c r="Z605" s="647"/>
      <c r="AA605" s="117"/>
      <c r="AB605" s="117"/>
      <c r="AC605" s="117"/>
      <c r="AD605" s="117"/>
      <c r="AE605" s="117"/>
      <c r="AF605" s="117"/>
      <c r="AG605" s="117"/>
      <c r="AH605" s="117"/>
      <c r="AI605" s="117"/>
      <c r="AJ605" s="117"/>
      <c r="AK605" s="117"/>
      <c r="AL605" s="117"/>
      <c r="AM605" s="117"/>
      <c r="AN605" s="117"/>
      <c r="AO605" s="117"/>
      <c r="AP605" s="117"/>
      <c r="AQ605" s="117"/>
      <c r="AR605" s="117"/>
      <c r="AS605" s="647"/>
      <c r="AT605" s="647"/>
      <c r="AU605" s="117"/>
      <c r="AV605" s="117"/>
      <c r="AW605" s="117"/>
      <c r="AX605" s="117"/>
      <c r="AY605" s="117"/>
      <c r="AZ605" s="18"/>
      <c r="BA605" s="18"/>
      <c r="BO605" s="11"/>
      <c r="BP605" s="11"/>
      <c r="BQ605" s="11"/>
      <c r="BR605" s="75"/>
      <c r="BS605" s="75"/>
    </row>
    <row r="606" spans="1:71">
      <c r="A606" s="18"/>
      <c r="B606" s="18"/>
      <c r="C606" s="18"/>
      <c r="E606" s="88"/>
      <c r="F606" s="88"/>
      <c r="G606" s="18"/>
      <c r="H606" s="89"/>
      <c r="I606" s="89"/>
      <c r="J606" s="89"/>
      <c r="K606" s="18"/>
      <c r="L606" s="18"/>
      <c r="M606" s="18"/>
      <c r="N606" s="18"/>
      <c r="O606" s="18"/>
      <c r="P606" s="138"/>
      <c r="Q606" s="138"/>
      <c r="R606" s="138"/>
      <c r="S606" s="138"/>
      <c r="T606" s="138"/>
      <c r="U606" s="138"/>
      <c r="V606" s="138"/>
      <c r="W606" s="138"/>
      <c r="X606" s="18"/>
      <c r="Y606" s="647"/>
      <c r="Z606" s="647"/>
      <c r="AA606" s="117"/>
      <c r="AB606" s="117"/>
      <c r="AC606" s="117"/>
      <c r="AD606" s="117"/>
      <c r="AE606" s="117"/>
      <c r="AF606" s="117"/>
      <c r="AG606" s="117"/>
      <c r="AH606" s="117"/>
      <c r="AI606" s="117"/>
      <c r="AJ606" s="117"/>
      <c r="AK606" s="117"/>
      <c r="AL606" s="117"/>
      <c r="AM606" s="117"/>
      <c r="AN606" s="117"/>
      <c r="AO606" s="117"/>
      <c r="AP606" s="117"/>
      <c r="AQ606" s="117"/>
      <c r="AR606" s="117"/>
      <c r="AS606" s="647"/>
      <c r="AT606" s="647"/>
      <c r="AU606" s="117"/>
      <c r="AV606" s="117"/>
      <c r="AW606" s="117"/>
      <c r="AX606" s="117"/>
      <c r="AY606" s="117"/>
      <c r="AZ606" s="18"/>
      <c r="BA606" s="18"/>
      <c r="BO606" s="11"/>
      <c r="BP606" s="11"/>
      <c r="BQ606" s="11"/>
      <c r="BR606" s="75"/>
      <c r="BS606" s="75"/>
    </row>
    <row r="607" spans="1:71">
      <c r="A607" s="18"/>
      <c r="B607" s="18"/>
      <c r="C607" s="18"/>
      <c r="E607" s="88"/>
      <c r="F607" s="88"/>
      <c r="G607" s="18"/>
      <c r="H607" s="89"/>
      <c r="I607" s="89"/>
      <c r="J607" s="89"/>
      <c r="K607" s="18"/>
      <c r="L607" s="18"/>
      <c r="M607" s="18"/>
      <c r="N607" s="18"/>
      <c r="O607" s="18"/>
      <c r="P607" s="138"/>
      <c r="Q607" s="138"/>
      <c r="R607" s="138"/>
      <c r="S607" s="138"/>
      <c r="T607" s="138"/>
      <c r="U607" s="138"/>
      <c r="V607" s="138"/>
      <c r="W607" s="138"/>
      <c r="X607" s="18"/>
      <c r="Y607" s="647"/>
      <c r="Z607" s="647"/>
      <c r="AA607" s="117"/>
      <c r="AB607" s="117"/>
      <c r="AC607" s="117"/>
      <c r="AD607" s="117"/>
      <c r="AE607" s="117"/>
      <c r="AF607" s="117"/>
      <c r="AG607" s="117"/>
      <c r="AH607" s="117"/>
      <c r="AI607" s="117"/>
      <c r="AJ607" s="117"/>
      <c r="AK607" s="117"/>
      <c r="AL607" s="117"/>
      <c r="AM607" s="117"/>
      <c r="AN607" s="117"/>
      <c r="AO607" s="117"/>
      <c r="AP607" s="117"/>
      <c r="AQ607" s="117"/>
      <c r="AR607" s="117"/>
      <c r="AS607" s="647"/>
      <c r="AT607" s="647"/>
      <c r="AU607" s="117"/>
      <c r="AV607" s="117"/>
      <c r="AW607" s="117"/>
      <c r="AX607" s="117"/>
      <c r="AY607" s="117"/>
      <c r="AZ607" s="18"/>
      <c r="BA607" s="18"/>
      <c r="BO607" s="11"/>
      <c r="BP607" s="11"/>
      <c r="BQ607" s="11"/>
      <c r="BR607" s="75"/>
      <c r="BS607" s="75"/>
    </row>
    <row r="608" spans="1:71">
      <c r="A608" s="18"/>
      <c r="B608" s="18"/>
      <c r="C608" s="18"/>
      <c r="E608" s="88"/>
      <c r="F608" s="88"/>
      <c r="G608" s="18"/>
      <c r="H608" s="89"/>
      <c r="I608" s="89"/>
      <c r="J608" s="89"/>
      <c r="K608" s="18"/>
      <c r="L608" s="18"/>
      <c r="M608" s="18"/>
      <c r="N608" s="18"/>
      <c r="O608" s="18"/>
      <c r="P608" s="138"/>
      <c r="Q608" s="138"/>
      <c r="R608" s="138"/>
      <c r="S608" s="138"/>
      <c r="T608" s="138"/>
      <c r="U608" s="138"/>
      <c r="V608" s="138"/>
      <c r="W608" s="138"/>
      <c r="X608" s="18"/>
      <c r="Y608" s="647"/>
      <c r="Z608" s="647"/>
      <c r="AA608" s="117"/>
      <c r="AB608" s="117"/>
      <c r="AC608" s="117"/>
      <c r="AD608" s="117"/>
      <c r="AE608" s="117"/>
      <c r="AF608" s="117"/>
      <c r="AG608" s="117"/>
      <c r="AH608" s="117"/>
      <c r="AI608" s="117"/>
      <c r="AJ608" s="117"/>
      <c r="AK608" s="117"/>
      <c r="AL608" s="117"/>
      <c r="AM608" s="117"/>
      <c r="AN608" s="117"/>
      <c r="AO608" s="117"/>
      <c r="AP608" s="117"/>
      <c r="AQ608" s="117"/>
      <c r="AR608" s="117"/>
      <c r="AS608" s="647"/>
      <c r="AT608" s="647"/>
      <c r="AU608" s="117"/>
      <c r="AV608" s="117"/>
      <c r="AW608" s="117"/>
      <c r="AX608" s="117"/>
      <c r="AY608" s="117"/>
      <c r="AZ608" s="18"/>
      <c r="BA608" s="18"/>
      <c r="BO608" s="11"/>
      <c r="BP608" s="11"/>
      <c r="BQ608" s="11"/>
      <c r="BR608" s="75"/>
      <c r="BS608" s="75"/>
    </row>
    <row r="609" spans="1:71">
      <c r="A609" s="18"/>
      <c r="B609" s="18"/>
      <c r="C609" s="18"/>
      <c r="E609" s="88"/>
      <c r="F609" s="88"/>
      <c r="G609" s="18"/>
      <c r="H609" s="89"/>
      <c r="I609" s="89"/>
      <c r="J609" s="89"/>
      <c r="K609" s="18"/>
      <c r="L609" s="18"/>
      <c r="M609" s="18"/>
      <c r="N609" s="18"/>
      <c r="O609" s="18"/>
      <c r="P609" s="138"/>
      <c r="Q609" s="138"/>
      <c r="R609" s="138"/>
      <c r="S609" s="138"/>
      <c r="T609" s="138"/>
      <c r="U609" s="138"/>
      <c r="V609" s="138"/>
      <c r="W609" s="138"/>
      <c r="X609" s="18"/>
      <c r="Y609" s="647"/>
      <c r="Z609" s="647"/>
      <c r="AA609" s="117"/>
      <c r="AB609" s="117"/>
      <c r="AC609" s="117"/>
      <c r="AD609" s="117"/>
      <c r="AE609" s="117"/>
      <c r="AF609" s="117"/>
      <c r="AG609" s="117"/>
      <c r="AH609" s="117"/>
      <c r="AI609" s="117"/>
      <c r="AJ609" s="117"/>
      <c r="AK609" s="117"/>
      <c r="AL609" s="117"/>
      <c r="AM609" s="117"/>
      <c r="AN609" s="117"/>
      <c r="AO609" s="117"/>
      <c r="AP609" s="117"/>
      <c r="AQ609" s="117"/>
      <c r="AR609" s="117"/>
      <c r="AS609" s="647"/>
      <c r="AT609" s="647"/>
      <c r="AU609" s="117"/>
      <c r="AV609" s="117"/>
      <c r="AW609" s="117"/>
      <c r="AX609" s="117"/>
      <c r="AY609" s="117"/>
      <c r="AZ609" s="18"/>
      <c r="BA609" s="18"/>
      <c r="BO609" s="11"/>
      <c r="BP609" s="11"/>
      <c r="BQ609" s="11"/>
      <c r="BR609" s="75"/>
      <c r="BS609" s="75"/>
    </row>
    <row r="610" spans="1:71">
      <c r="A610" s="18"/>
      <c r="B610" s="18"/>
      <c r="C610" s="18"/>
      <c r="E610" s="88"/>
      <c r="F610" s="88"/>
      <c r="G610" s="18"/>
      <c r="H610" s="89"/>
      <c r="I610" s="89"/>
      <c r="J610" s="89"/>
      <c r="K610" s="18"/>
      <c r="L610" s="18"/>
      <c r="M610" s="18"/>
      <c r="N610" s="18"/>
      <c r="O610" s="18"/>
      <c r="P610" s="138"/>
      <c r="Q610" s="138"/>
      <c r="R610" s="138"/>
      <c r="S610" s="138"/>
      <c r="T610" s="138"/>
      <c r="U610" s="138"/>
      <c r="V610" s="138"/>
      <c r="W610" s="138"/>
      <c r="X610" s="18"/>
      <c r="Y610" s="647"/>
      <c r="Z610" s="647"/>
      <c r="AA610" s="117"/>
      <c r="AB610" s="117"/>
      <c r="AC610" s="117"/>
      <c r="AD610" s="117"/>
      <c r="AE610" s="117"/>
      <c r="AF610" s="117"/>
      <c r="AG610" s="117"/>
      <c r="AH610" s="117"/>
      <c r="AI610" s="117"/>
      <c r="AJ610" s="117"/>
      <c r="AK610" s="117"/>
      <c r="AL610" s="117"/>
      <c r="AM610" s="117"/>
      <c r="AN610" s="117"/>
      <c r="AO610" s="117"/>
      <c r="AP610" s="117"/>
      <c r="AQ610" s="117"/>
      <c r="AR610" s="117"/>
      <c r="AS610" s="647"/>
      <c r="AT610" s="647"/>
      <c r="AU610" s="117"/>
      <c r="AV610" s="117"/>
      <c r="AW610" s="117"/>
      <c r="AX610" s="117"/>
      <c r="AY610" s="117"/>
      <c r="AZ610" s="18"/>
      <c r="BA610" s="18"/>
      <c r="BO610" s="11"/>
      <c r="BP610" s="11"/>
      <c r="BQ610" s="11"/>
      <c r="BR610" s="75"/>
      <c r="BS610" s="75"/>
    </row>
    <row r="611" spans="1:71" ht="18">
      <c r="A611" s="18"/>
      <c r="B611" s="18"/>
      <c r="C611" s="18"/>
      <c r="E611" s="88"/>
      <c r="F611" s="88"/>
      <c r="G611" s="18"/>
      <c r="H611" s="89"/>
      <c r="I611" s="89"/>
      <c r="J611" s="89"/>
      <c r="K611" s="18"/>
      <c r="L611" s="18"/>
      <c r="M611" s="18"/>
      <c r="N611" s="18"/>
      <c r="O611" s="18"/>
      <c r="P611" s="138"/>
      <c r="Q611" s="138"/>
      <c r="R611" s="138"/>
      <c r="S611" s="138"/>
      <c r="T611" s="138"/>
      <c r="U611" s="138"/>
      <c r="V611" s="138"/>
      <c r="W611" s="138"/>
      <c r="X611" s="18"/>
      <c r="Y611" s="647"/>
      <c r="Z611" s="647"/>
      <c r="AA611" s="95"/>
      <c r="AB611" s="95"/>
      <c r="AC611" s="95"/>
      <c r="AD611" s="95"/>
      <c r="AE611" s="95"/>
      <c r="AF611" s="95"/>
      <c r="AG611" s="95"/>
      <c r="AH611" s="95"/>
      <c r="AI611" s="95"/>
      <c r="AJ611" s="95"/>
      <c r="AK611" s="95"/>
      <c r="AL611" s="95"/>
      <c r="AM611" s="95"/>
      <c r="AN611" s="95"/>
      <c r="AO611" s="95"/>
      <c r="AP611" s="95"/>
      <c r="AQ611" s="95"/>
      <c r="AR611" s="95"/>
      <c r="AS611" s="647"/>
      <c r="AT611" s="647"/>
      <c r="AU611" s="117"/>
      <c r="AV611" s="117"/>
      <c r="AW611" s="117"/>
      <c r="AX611" s="117"/>
      <c r="AY611" s="117"/>
      <c r="AZ611" s="18"/>
      <c r="BA611" s="18"/>
      <c r="BO611" s="11"/>
      <c r="BP611" s="11"/>
      <c r="BQ611" s="11"/>
      <c r="BR611" s="75"/>
      <c r="BS611" s="75"/>
    </row>
    <row r="612" spans="1:71">
      <c r="A612" s="18"/>
      <c r="B612" s="18"/>
      <c r="C612" s="18"/>
      <c r="E612" s="88"/>
      <c r="F612" s="88"/>
      <c r="G612" s="18"/>
      <c r="H612" s="89"/>
      <c r="I612" s="89"/>
      <c r="J612" s="89"/>
      <c r="K612" s="18"/>
      <c r="L612" s="18"/>
      <c r="M612" s="18"/>
      <c r="N612" s="18"/>
      <c r="O612" s="18"/>
      <c r="P612" s="138"/>
      <c r="Q612" s="138"/>
      <c r="R612" s="138"/>
      <c r="S612" s="138"/>
      <c r="T612" s="138"/>
      <c r="U612" s="138"/>
      <c r="V612" s="138"/>
      <c r="W612" s="138"/>
      <c r="X612" s="18"/>
      <c r="Y612" s="647"/>
      <c r="Z612" s="647"/>
      <c r="AA612" s="117"/>
      <c r="AB612" s="117"/>
      <c r="AC612" s="117"/>
      <c r="AD612" s="117"/>
      <c r="AE612" s="117"/>
      <c r="AF612" s="117"/>
      <c r="AG612" s="117"/>
      <c r="AH612" s="117"/>
      <c r="AI612" s="117"/>
      <c r="AJ612" s="117"/>
      <c r="AK612" s="117"/>
      <c r="AL612" s="117"/>
      <c r="AM612" s="117"/>
      <c r="AN612" s="117"/>
      <c r="AO612" s="117"/>
      <c r="AP612" s="117"/>
      <c r="AQ612" s="117"/>
      <c r="AR612" s="117"/>
      <c r="AS612" s="647"/>
      <c r="AT612" s="647"/>
      <c r="AU612" s="117"/>
      <c r="AV612" s="117"/>
      <c r="AW612" s="117"/>
      <c r="AX612" s="117"/>
      <c r="AY612" s="117"/>
      <c r="AZ612" s="18"/>
      <c r="BA612" s="18"/>
      <c r="BO612" s="11"/>
      <c r="BP612" s="11"/>
      <c r="BQ612" s="11"/>
      <c r="BR612" s="75"/>
      <c r="BS612" s="75"/>
    </row>
    <row r="613" spans="1:71">
      <c r="A613" s="18"/>
      <c r="B613" s="18"/>
      <c r="C613" s="18"/>
      <c r="E613" s="88"/>
      <c r="F613" s="88"/>
      <c r="G613" s="18"/>
      <c r="H613" s="89"/>
      <c r="I613" s="89"/>
      <c r="J613" s="89"/>
      <c r="K613" s="18"/>
      <c r="L613" s="18"/>
      <c r="M613" s="18"/>
      <c r="N613" s="18"/>
      <c r="O613" s="18"/>
      <c r="P613" s="138"/>
      <c r="Q613" s="138"/>
      <c r="R613" s="138"/>
      <c r="S613" s="138"/>
      <c r="T613" s="138"/>
      <c r="U613" s="138"/>
      <c r="V613" s="138"/>
      <c r="W613" s="138"/>
      <c r="X613" s="18"/>
      <c r="Y613" s="647"/>
      <c r="Z613" s="647"/>
      <c r="AA613" s="117"/>
      <c r="AB613" s="117"/>
      <c r="AC613" s="117"/>
      <c r="AD613" s="117"/>
      <c r="AE613" s="117"/>
      <c r="AF613" s="117"/>
      <c r="AG613" s="117"/>
      <c r="AH613" s="117"/>
      <c r="AI613" s="117"/>
      <c r="AJ613" s="117"/>
      <c r="AK613" s="117"/>
      <c r="AL613" s="117"/>
      <c r="AM613" s="117"/>
      <c r="AN613" s="117"/>
      <c r="AO613" s="117"/>
      <c r="AP613" s="117"/>
      <c r="AQ613" s="117"/>
      <c r="AR613" s="117"/>
      <c r="AS613" s="647"/>
      <c r="AT613" s="647"/>
      <c r="AU613" s="117"/>
      <c r="AV613" s="117"/>
      <c r="AW613" s="117"/>
      <c r="AX613" s="117"/>
      <c r="AY613" s="117"/>
      <c r="AZ613" s="18"/>
      <c r="BA613" s="18"/>
      <c r="BO613" s="11"/>
      <c r="BP613" s="11"/>
      <c r="BQ613" s="11"/>
      <c r="BR613" s="75"/>
      <c r="BS613" s="75"/>
    </row>
    <row r="614" spans="1:71">
      <c r="A614" s="18"/>
      <c r="B614" s="18"/>
      <c r="C614" s="18"/>
      <c r="E614" s="88"/>
      <c r="F614" s="88"/>
      <c r="G614" s="18"/>
      <c r="H614" s="89"/>
      <c r="I614" s="89"/>
      <c r="J614" s="89"/>
      <c r="K614" s="18"/>
      <c r="L614" s="18"/>
      <c r="M614" s="18"/>
      <c r="N614" s="18"/>
      <c r="O614" s="18"/>
      <c r="P614" s="138"/>
      <c r="Q614" s="138"/>
      <c r="R614" s="138"/>
      <c r="S614" s="138"/>
      <c r="T614" s="138"/>
      <c r="U614" s="138"/>
      <c r="V614" s="138"/>
      <c r="W614" s="138"/>
      <c r="X614" s="18"/>
      <c r="Y614" s="117"/>
      <c r="Z614" s="117"/>
      <c r="AA614" s="117"/>
      <c r="AB614" s="117"/>
      <c r="AC614" s="117"/>
      <c r="AD614" s="117"/>
      <c r="AE614" s="117"/>
      <c r="AF614" s="117"/>
      <c r="AG614" s="117"/>
      <c r="AH614" s="117"/>
      <c r="AI614" s="117"/>
      <c r="AJ614" s="117"/>
      <c r="AK614" s="117"/>
      <c r="AL614" s="117"/>
      <c r="AM614" s="117"/>
      <c r="AN614" s="117"/>
      <c r="AO614" s="117"/>
      <c r="AP614" s="117"/>
      <c r="AQ614" s="117"/>
      <c r="AR614" s="117"/>
      <c r="AS614" s="117"/>
      <c r="AT614" s="117"/>
      <c r="AU614" s="117"/>
      <c r="AV614" s="117"/>
      <c r="AW614" s="117"/>
      <c r="AX614" s="117"/>
      <c r="AY614" s="117"/>
      <c r="AZ614" s="18"/>
      <c r="BA614" s="18"/>
      <c r="BO614" s="11"/>
      <c r="BP614" s="11"/>
      <c r="BQ614" s="11"/>
      <c r="BR614" s="75"/>
      <c r="BS614" s="75"/>
    </row>
    <row r="615" spans="1:71">
      <c r="A615" s="18"/>
      <c r="B615" s="18"/>
      <c r="C615" s="18"/>
      <c r="E615" s="88"/>
      <c r="F615" s="88"/>
      <c r="G615" s="18"/>
      <c r="H615" s="89"/>
      <c r="I615" s="89"/>
      <c r="J615" s="89"/>
      <c r="K615" s="18"/>
      <c r="L615" s="18"/>
      <c r="M615" s="18"/>
      <c r="N615" s="18"/>
      <c r="O615" s="18"/>
      <c r="P615" s="138"/>
      <c r="Q615" s="138"/>
      <c r="R615" s="138"/>
      <c r="S615" s="138"/>
      <c r="T615" s="138"/>
      <c r="U615" s="138"/>
      <c r="V615" s="138"/>
      <c r="W615" s="138"/>
      <c r="X615" s="18"/>
      <c r="Y615" s="117"/>
      <c r="Z615" s="117"/>
      <c r="AA615" s="117"/>
      <c r="AB615" s="117"/>
      <c r="AC615" s="117"/>
      <c r="AD615" s="117"/>
      <c r="AE615" s="117"/>
      <c r="AF615" s="117"/>
      <c r="AG615" s="117"/>
      <c r="AH615" s="117"/>
      <c r="AI615" s="117"/>
      <c r="AJ615" s="117"/>
      <c r="AK615" s="117"/>
      <c r="AL615" s="117"/>
      <c r="AM615" s="117"/>
      <c r="AN615" s="117"/>
      <c r="AO615" s="117"/>
      <c r="AP615" s="117"/>
      <c r="AQ615" s="117"/>
      <c r="AR615" s="117"/>
      <c r="AS615" s="117"/>
      <c r="AT615" s="117"/>
      <c r="AU615" s="117"/>
      <c r="AV615" s="117"/>
      <c r="AW615" s="117"/>
      <c r="AX615" s="117"/>
      <c r="AY615" s="117"/>
      <c r="AZ615" s="18"/>
      <c r="BA615" s="18"/>
      <c r="BO615" s="11"/>
      <c r="BP615" s="11"/>
      <c r="BQ615" s="11"/>
      <c r="BR615" s="75"/>
      <c r="BS615" s="75"/>
    </row>
    <row r="616" spans="1:71" ht="20.25">
      <c r="A616" s="18"/>
      <c r="B616" s="18"/>
      <c r="C616" s="18"/>
      <c r="E616" s="88"/>
      <c r="F616" s="88"/>
      <c r="G616" s="18"/>
      <c r="H616" s="89"/>
      <c r="I616" s="89"/>
      <c r="J616" s="89"/>
      <c r="K616" s="18"/>
      <c r="L616" s="18"/>
      <c r="M616" s="18"/>
      <c r="N616" s="18"/>
      <c r="O616" s="18"/>
      <c r="P616" s="138"/>
      <c r="Q616" s="138"/>
      <c r="R616" s="138"/>
      <c r="S616" s="138"/>
      <c r="T616" s="138"/>
      <c r="U616" s="138"/>
      <c r="V616" s="138"/>
      <c r="W616" s="138"/>
      <c r="X616" s="18"/>
      <c r="Y616" s="660" t="e">
        <f>#REF!</f>
        <v>#REF!</v>
      </c>
      <c r="Z616" s="660"/>
      <c r="AA616" s="117"/>
      <c r="AB616" s="117"/>
      <c r="AC616" s="117"/>
      <c r="AD616" s="117"/>
      <c r="AE616" s="117"/>
      <c r="AF616" s="117"/>
      <c r="AG616" s="117"/>
      <c r="AH616" s="117"/>
      <c r="AI616" s="117"/>
      <c r="AJ616" s="117"/>
      <c r="AK616" s="117"/>
      <c r="AL616" s="117"/>
      <c r="AM616" s="117"/>
      <c r="AN616" s="117"/>
      <c r="AO616" s="117"/>
      <c r="AP616" s="117"/>
      <c r="AQ616" s="117"/>
      <c r="AR616" s="117"/>
      <c r="AS616" s="519" t="e">
        <f>#REF!</f>
        <v>#REF!</v>
      </c>
      <c r="AT616" s="421"/>
      <c r="AU616" s="117"/>
      <c r="AV616" s="117"/>
      <c r="AW616" s="117"/>
      <c r="AX616" s="117"/>
      <c r="AY616" s="117"/>
      <c r="AZ616" s="18"/>
      <c r="BA616" s="18"/>
      <c r="BO616" s="11"/>
      <c r="BP616" s="11"/>
      <c r="BQ616" s="11"/>
      <c r="BR616" s="75"/>
      <c r="BS616" s="75"/>
    </row>
    <row r="617" spans="1:71">
      <c r="A617" s="18"/>
      <c r="B617" s="18"/>
      <c r="C617" s="18"/>
      <c r="E617" s="88"/>
      <c r="F617" s="88"/>
      <c r="G617" s="18"/>
      <c r="H617" s="89"/>
      <c r="I617" s="89"/>
      <c r="J617" s="89"/>
      <c r="K617" s="18"/>
      <c r="L617" s="18"/>
      <c r="M617" s="18"/>
      <c r="N617" s="18"/>
      <c r="O617" s="18"/>
      <c r="P617" s="138"/>
      <c r="Q617" s="138"/>
      <c r="R617" s="138"/>
      <c r="S617" s="138"/>
      <c r="T617" s="138"/>
      <c r="U617" s="138"/>
      <c r="V617" s="138"/>
      <c r="W617" s="138"/>
      <c r="X617" s="18"/>
      <c r="Y617" s="647" t="e">
        <f>#REF!</f>
        <v>#REF!</v>
      </c>
      <c r="Z617" s="647"/>
      <c r="AA617" s="117"/>
      <c r="AB617" s="117"/>
      <c r="AC617" s="117"/>
      <c r="AD617" s="117"/>
      <c r="AE617" s="117"/>
      <c r="AF617" s="117"/>
      <c r="AG617" s="117"/>
      <c r="AH617" s="117"/>
      <c r="AI617" s="117"/>
      <c r="AJ617" s="117"/>
      <c r="AK617" s="117"/>
      <c r="AL617" s="117"/>
      <c r="AM617" s="117"/>
      <c r="AN617" s="117"/>
      <c r="AO617" s="117"/>
      <c r="AP617" s="117"/>
      <c r="AQ617" s="117"/>
      <c r="AR617" s="117"/>
      <c r="AS617" s="647" t="e">
        <f>#REF!</f>
        <v>#REF!</v>
      </c>
      <c r="AT617" s="647"/>
      <c r="AU617" s="117"/>
      <c r="AV617" s="117"/>
      <c r="AW617" s="117"/>
      <c r="AX617" s="117"/>
      <c r="AY617" s="117"/>
      <c r="AZ617" s="18"/>
      <c r="BA617" s="18"/>
      <c r="BO617" s="11"/>
      <c r="BP617" s="11"/>
      <c r="BQ617" s="11"/>
      <c r="BR617" s="75"/>
      <c r="BS617" s="75"/>
    </row>
    <row r="618" spans="1:71">
      <c r="A618" s="18"/>
      <c r="B618" s="18"/>
      <c r="C618" s="18"/>
      <c r="E618" s="88"/>
      <c r="F618" s="88"/>
      <c r="G618" s="18"/>
      <c r="H618" s="89"/>
      <c r="I618" s="89"/>
      <c r="J618" s="89"/>
      <c r="K618" s="18"/>
      <c r="L618" s="18"/>
      <c r="M618" s="18"/>
      <c r="N618" s="18"/>
      <c r="O618" s="18"/>
      <c r="P618" s="138"/>
      <c r="Q618" s="138"/>
      <c r="R618" s="138"/>
      <c r="S618" s="138"/>
      <c r="T618" s="138"/>
      <c r="U618" s="138"/>
      <c r="V618" s="138"/>
      <c r="W618" s="138"/>
      <c r="X618" s="18"/>
      <c r="Y618" s="647"/>
      <c r="Z618" s="647"/>
      <c r="AA618" s="117"/>
      <c r="AB618" s="117"/>
      <c r="AC618" s="117"/>
      <c r="AD618" s="117"/>
      <c r="AE618" s="117"/>
      <c r="AF618" s="117"/>
      <c r="AG618" s="117"/>
      <c r="AH618" s="117"/>
      <c r="AI618" s="117"/>
      <c r="AJ618" s="117"/>
      <c r="AK618" s="117"/>
      <c r="AL618" s="117"/>
      <c r="AM618" s="117"/>
      <c r="AN618" s="117"/>
      <c r="AO618" s="117"/>
      <c r="AP618" s="117"/>
      <c r="AQ618" s="117"/>
      <c r="AR618" s="117"/>
      <c r="AS618" s="647"/>
      <c r="AT618" s="647"/>
      <c r="AU618" s="117"/>
      <c r="AV618" s="117"/>
      <c r="AW618" s="117"/>
      <c r="AX618" s="117"/>
      <c r="AY618" s="117"/>
      <c r="AZ618" s="18"/>
      <c r="BA618" s="18"/>
      <c r="BO618" s="11"/>
      <c r="BP618" s="11"/>
      <c r="BQ618" s="11"/>
      <c r="BR618" s="75"/>
      <c r="BS618" s="75"/>
    </row>
    <row r="619" spans="1:71">
      <c r="A619" s="18"/>
      <c r="B619" s="18"/>
      <c r="C619" s="18"/>
      <c r="E619" s="88"/>
      <c r="F619" s="88"/>
      <c r="G619" s="18"/>
      <c r="H619" s="89"/>
      <c r="I619" s="89"/>
      <c r="J619" s="89"/>
      <c r="K619" s="18"/>
      <c r="L619" s="18"/>
      <c r="M619" s="18"/>
      <c r="N619" s="18"/>
      <c r="O619" s="18"/>
      <c r="P619" s="138"/>
      <c r="Q619" s="138"/>
      <c r="R619" s="138"/>
      <c r="S619" s="138"/>
      <c r="T619" s="138"/>
      <c r="U619" s="138"/>
      <c r="V619" s="138"/>
      <c r="W619" s="138"/>
      <c r="X619" s="18"/>
      <c r="Y619" s="647"/>
      <c r="Z619" s="647"/>
      <c r="AA619" s="117"/>
      <c r="AB619" s="117"/>
      <c r="AC619" s="117"/>
      <c r="AD619" s="117"/>
      <c r="AE619" s="117"/>
      <c r="AF619" s="117"/>
      <c r="AG619" s="117"/>
      <c r="AH619" s="117"/>
      <c r="AI619" s="117"/>
      <c r="AJ619" s="117"/>
      <c r="AK619" s="117"/>
      <c r="AL619" s="117"/>
      <c r="AM619" s="117"/>
      <c r="AN619" s="117"/>
      <c r="AO619" s="117"/>
      <c r="AP619" s="117"/>
      <c r="AQ619" s="117"/>
      <c r="AR619" s="117"/>
      <c r="AS619" s="647"/>
      <c r="AT619" s="647"/>
      <c r="AU619" s="117"/>
      <c r="AV619" s="117"/>
      <c r="AW619" s="117"/>
      <c r="AX619" s="117"/>
      <c r="AY619" s="117"/>
      <c r="AZ619" s="18"/>
      <c r="BA619" s="18"/>
      <c r="BO619" s="11"/>
      <c r="BP619" s="11"/>
      <c r="BQ619" s="11"/>
      <c r="BR619" s="75"/>
      <c r="BS619" s="75"/>
    </row>
    <row r="620" spans="1:71">
      <c r="A620" s="18"/>
      <c r="B620" s="18"/>
      <c r="C620" s="18"/>
      <c r="E620" s="88"/>
      <c r="F620" s="88"/>
      <c r="G620" s="18"/>
      <c r="H620" s="89"/>
      <c r="I620" s="89"/>
      <c r="J620" s="89"/>
      <c r="K620" s="18"/>
      <c r="L620" s="18"/>
      <c r="M620" s="18"/>
      <c r="N620" s="18"/>
      <c r="O620" s="18"/>
      <c r="P620" s="138"/>
      <c r="Q620" s="138"/>
      <c r="R620" s="138"/>
      <c r="S620" s="138"/>
      <c r="T620" s="138"/>
      <c r="U620" s="138"/>
      <c r="V620" s="138"/>
      <c r="W620" s="138"/>
      <c r="X620" s="18"/>
      <c r="Y620" s="647"/>
      <c r="Z620" s="647"/>
      <c r="AA620" s="117"/>
      <c r="AB620" s="117"/>
      <c r="AC620" s="117"/>
      <c r="AD620" s="117"/>
      <c r="AE620" s="117"/>
      <c r="AF620" s="117"/>
      <c r="AG620" s="117"/>
      <c r="AH620" s="117"/>
      <c r="AI620" s="117"/>
      <c r="AJ620" s="117"/>
      <c r="AK620" s="117"/>
      <c r="AL620" s="117"/>
      <c r="AM620" s="117"/>
      <c r="AN620" s="117"/>
      <c r="AO620" s="117"/>
      <c r="AP620" s="117"/>
      <c r="AQ620" s="117"/>
      <c r="AR620" s="117"/>
      <c r="AS620" s="647"/>
      <c r="AT620" s="647"/>
      <c r="AU620" s="117"/>
      <c r="AV620" s="117"/>
      <c r="AW620" s="117"/>
      <c r="AX620" s="117"/>
      <c r="AY620" s="117"/>
      <c r="AZ620" s="18"/>
      <c r="BA620" s="18"/>
      <c r="BO620" s="11"/>
      <c r="BP620" s="11"/>
      <c r="BQ620" s="11"/>
      <c r="BR620" s="75"/>
      <c r="BS620" s="75"/>
    </row>
    <row r="621" spans="1:71">
      <c r="A621" s="18"/>
      <c r="B621" s="18"/>
      <c r="C621" s="18"/>
      <c r="E621" s="88"/>
      <c r="F621" s="88"/>
      <c r="G621" s="18"/>
      <c r="H621" s="89"/>
      <c r="I621" s="89"/>
      <c r="J621" s="89"/>
      <c r="K621" s="18"/>
      <c r="L621" s="18"/>
      <c r="M621" s="18"/>
      <c r="N621" s="18"/>
      <c r="O621" s="18"/>
      <c r="P621" s="138"/>
      <c r="Q621" s="138"/>
      <c r="R621" s="138"/>
      <c r="S621" s="138"/>
      <c r="T621" s="138"/>
      <c r="U621" s="138"/>
      <c r="V621" s="138"/>
      <c r="W621" s="138"/>
      <c r="X621" s="18"/>
      <c r="Y621" s="647"/>
      <c r="Z621" s="647"/>
      <c r="AA621" s="117"/>
      <c r="AB621" s="117"/>
      <c r="AC621" s="117"/>
      <c r="AD621" s="117"/>
      <c r="AE621" s="117"/>
      <c r="AF621" s="117"/>
      <c r="AG621" s="117"/>
      <c r="AH621" s="117"/>
      <c r="AI621" s="117"/>
      <c r="AJ621" s="117"/>
      <c r="AK621" s="117"/>
      <c r="AL621" s="117"/>
      <c r="AM621" s="117"/>
      <c r="AN621" s="117"/>
      <c r="AO621" s="117"/>
      <c r="AP621" s="117"/>
      <c r="AQ621" s="117"/>
      <c r="AR621" s="117"/>
      <c r="AS621" s="647"/>
      <c r="AT621" s="647"/>
      <c r="AU621" s="117"/>
      <c r="AV621" s="117"/>
      <c r="AW621" s="117"/>
      <c r="AX621" s="117"/>
      <c r="AY621" s="117"/>
      <c r="AZ621" s="18"/>
      <c r="BA621" s="18"/>
      <c r="BO621" s="11"/>
      <c r="BP621" s="11"/>
      <c r="BQ621" s="11"/>
      <c r="BR621" s="75"/>
      <c r="BS621" s="75"/>
    </row>
    <row r="622" spans="1:71">
      <c r="A622" s="18"/>
      <c r="B622" s="18"/>
      <c r="C622" s="18"/>
      <c r="E622" s="88"/>
      <c r="F622" s="88"/>
      <c r="G622" s="18"/>
      <c r="H622" s="89"/>
      <c r="I622" s="89"/>
      <c r="J622" s="89"/>
      <c r="K622" s="18"/>
      <c r="L622" s="18"/>
      <c r="M622" s="18"/>
      <c r="N622" s="18"/>
      <c r="O622" s="18"/>
      <c r="P622" s="138"/>
      <c r="Q622" s="138"/>
      <c r="R622" s="138"/>
      <c r="S622" s="138"/>
      <c r="T622" s="138"/>
      <c r="U622" s="138"/>
      <c r="V622" s="138"/>
      <c r="W622" s="138"/>
      <c r="X622" s="18"/>
      <c r="Y622" s="647"/>
      <c r="Z622" s="647"/>
      <c r="AA622" s="117"/>
      <c r="AB622" s="117"/>
      <c r="AC622" s="117"/>
      <c r="AD622" s="117"/>
      <c r="AE622" s="117"/>
      <c r="AF622" s="117"/>
      <c r="AG622" s="117"/>
      <c r="AH622" s="117"/>
      <c r="AI622" s="117"/>
      <c r="AJ622" s="117"/>
      <c r="AK622" s="117"/>
      <c r="AL622" s="117"/>
      <c r="AM622" s="117"/>
      <c r="AN622" s="117"/>
      <c r="AO622" s="117"/>
      <c r="AP622" s="117"/>
      <c r="AQ622" s="117"/>
      <c r="AR622" s="117"/>
      <c r="AS622" s="647"/>
      <c r="AT622" s="647"/>
      <c r="AU622" s="117"/>
      <c r="AV622" s="117"/>
      <c r="AW622" s="117"/>
      <c r="AX622" s="117"/>
      <c r="AY622" s="117"/>
      <c r="AZ622" s="18"/>
      <c r="BA622" s="18"/>
      <c r="BO622" s="11"/>
      <c r="BP622" s="11"/>
      <c r="BQ622" s="11"/>
      <c r="BR622" s="75"/>
      <c r="BS622" s="75"/>
    </row>
    <row r="623" spans="1:71">
      <c r="A623" s="18"/>
      <c r="B623" s="18"/>
      <c r="C623" s="18"/>
      <c r="E623" s="88"/>
      <c r="F623" s="88"/>
      <c r="G623" s="18"/>
      <c r="H623" s="89"/>
      <c r="I623" s="89"/>
      <c r="J623" s="89"/>
      <c r="K623" s="18"/>
      <c r="L623" s="18"/>
      <c r="M623" s="18"/>
      <c r="N623" s="18"/>
      <c r="O623" s="18"/>
      <c r="P623" s="138"/>
      <c r="Q623" s="138"/>
      <c r="R623" s="138"/>
      <c r="S623" s="138"/>
      <c r="T623" s="138"/>
      <c r="U623" s="138"/>
      <c r="V623" s="138"/>
      <c r="W623" s="138"/>
      <c r="X623" s="18"/>
      <c r="Y623" s="647"/>
      <c r="Z623" s="647"/>
      <c r="AA623" s="117"/>
      <c r="AB623" s="117"/>
      <c r="AC623" s="117"/>
      <c r="AD623" s="117"/>
      <c r="AE623" s="117"/>
      <c r="AF623" s="117"/>
      <c r="AG623" s="117"/>
      <c r="AH623" s="117"/>
      <c r="AI623" s="117"/>
      <c r="AJ623" s="117"/>
      <c r="AK623" s="117"/>
      <c r="AL623" s="117"/>
      <c r="AM623" s="117"/>
      <c r="AN623" s="117"/>
      <c r="AO623" s="117"/>
      <c r="AP623" s="117"/>
      <c r="AQ623" s="117"/>
      <c r="AR623" s="117"/>
      <c r="AS623" s="647"/>
      <c r="AT623" s="647"/>
      <c r="AU623" s="117"/>
      <c r="AV623" s="117"/>
      <c r="AW623" s="117"/>
      <c r="AX623" s="117"/>
      <c r="AY623" s="117"/>
      <c r="AZ623" s="18"/>
      <c r="BA623" s="18"/>
      <c r="BO623" s="11"/>
      <c r="BP623" s="11"/>
      <c r="BQ623" s="11"/>
      <c r="BR623" s="75"/>
      <c r="BS623" s="75"/>
    </row>
    <row r="624" spans="1:71">
      <c r="A624" s="18"/>
      <c r="B624" s="18"/>
      <c r="C624" s="18"/>
      <c r="E624" s="88"/>
      <c r="F624" s="88"/>
      <c r="G624" s="18"/>
      <c r="H624" s="89"/>
      <c r="I624" s="89"/>
      <c r="J624" s="89"/>
      <c r="K624" s="18"/>
      <c r="L624" s="18"/>
      <c r="M624" s="18"/>
      <c r="N624" s="18"/>
      <c r="O624" s="18"/>
      <c r="P624" s="138"/>
      <c r="Q624" s="138"/>
      <c r="R624" s="138"/>
      <c r="S624" s="138"/>
      <c r="T624" s="138"/>
      <c r="U624" s="138"/>
      <c r="V624" s="138"/>
      <c r="W624" s="138"/>
      <c r="X624" s="18"/>
      <c r="Y624" s="647"/>
      <c r="Z624" s="647"/>
      <c r="AA624" s="117"/>
      <c r="AB624" s="117"/>
      <c r="AC624" s="117"/>
      <c r="AD624" s="117"/>
      <c r="AE624" s="117"/>
      <c r="AF624" s="117"/>
      <c r="AG624" s="117"/>
      <c r="AH624" s="117"/>
      <c r="AI624" s="117"/>
      <c r="AJ624" s="117"/>
      <c r="AK624" s="117"/>
      <c r="AL624" s="117"/>
      <c r="AM624" s="117"/>
      <c r="AN624" s="117"/>
      <c r="AO624" s="117"/>
      <c r="AP624" s="117"/>
      <c r="AQ624" s="117"/>
      <c r="AR624" s="117"/>
      <c r="AS624" s="647"/>
      <c r="AT624" s="647"/>
      <c r="AU624" s="117"/>
      <c r="AV624" s="117"/>
      <c r="AW624" s="117"/>
      <c r="AX624" s="117"/>
      <c r="AY624" s="117"/>
      <c r="AZ624" s="18"/>
      <c r="BA624" s="18"/>
      <c r="BO624" s="11"/>
      <c r="BP624" s="11"/>
      <c r="BQ624" s="11"/>
      <c r="BR624" s="75"/>
      <c r="BS624" s="75"/>
    </row>
    <row r="625" spans="1:71">
      <c r="A625" s="18"/>
      <c r="B625" s="18"/>
      <c r="C625" s="18"/>
      <c r="E625" s="88"/>
      <c r="F625" s="88"/>
      <c r="G625" s="18"/>
      <c r="H625" s="89"/>
      <c r="I625" s="89"/>
      <c r="J625" s="89"/>
      <c r="K625" s="18"/>
      <c r="L625" s="18"/>
      <c r="M625" s="18"/>
      <c r="N625" s="18"/>
      <c r="O625" s="18"/>
      <c r="P625" s="138"/>
      <c r="Q625" s="138"/>
      <c r="R625" s="138"/>
      <c r="S625" s="138"/>
      <c r="T625" s="138"/>
      <c r="U625" s="138"/>
      <c r="V625" s="138"/>
      <c r="W625" s="138"/>
      <c r="X625" s="18"/>
      <c r="Y625" s="647"/>
      <c r="Z625" s="647"/>
      <c r="AA625" s="117"/>
      <c r="AB625" s="117"/>
      <c r="AC625" s="117"/>
      <c r="AD625" s="117"/>
      <c r="AE625" s="117"/>
      <c r="AF625" s="117"/>
      <c r="AG625" s="117"/>
      <c r="AH625" s="117"/>
      <c r="AI625" s="117"/>
      <c r="AJ625" s="117"/>
      <c r="AK625" s="117"/>
      <c r="AL625" s="117"/>
      <c r="AM625" s="117"/>
      <c r="AN625" s="117"/>
      <c r="AO625" s="117"/>
      <c r="AP625" s="117"/>
      <c r="AQ625" s="117"/>
      <c r="AR625" s="117"/>
      <c r="AS625" s="647"/>
      <c r="AT625" s="647"/>
      <c r="AU625" s="117"/>
      <c r="AV625" s="117"/>
      <c r="AW625" s="117"/>
      <c r="AX625" s="117"/>
      <c r="AY625" s="117"/>
      <c r="AZ625" s="18"/>
      <c r="BA625" s="18"/>
      <c r="BO625" s="11"/>
      <c r="BP625" s="11"/>
      <c r="BQ625" s="11"/>
      <c r="BR625" s="75"/>
      <c r="BS625" s="75"/>
    </row>
    <row r="626" spans="1:71">
      <c r="A626" s="18"/>
      <c r="B626" s="18"/>
      <c r="C626" s="18"/>
      <c r="E626" s="88"/>
      <c r="F626" s="88"/>
      <c r="G626" s="18"/>
      <c r="H626" s="89"/>
      <c r="I626" s="89"/>
      <c r="J626" s="89"/>
      <c r="K626" s="18"/>
      <c r="L626" s="18"/>
      <c r="M626" s="18"/>
      <c r="N626" s="18"/>
      <c r="O626" s="18"/>
      <c r="P626" s="138"/>
      <c r="Q626" s="138"/>
      <c r="R626" s="138"/>
      <c r="S626" s="138"/>
      <c r="T626" s="138"/>
      <c r="U626" s="138"/>
      <c r="V626" s="138"/>
      <c r="W626" s="138"/>
      <c r="X626" s="18"/>
      <c r="Y626" s="647"/>
      <c r="Z626" s="647"/>
      <c r="AA626" s="117"/>
      <c r="AB626" s="117"/>
      <c r="AC626" s="117"/>
      <c r="AD626" s="117"/>
      <c r="AE626" s="117"/>
      <c r="AF626" s="117"/>
      <c r="AG626" s="117"/>
      <c r="AH626" s="117"/>
      <c r="AI626" s="117"/>
      <c r="AJ626" s="117"/>
      <c r="AK626" s="117"/>
      <c r="AL626" s="117"/>
      <c r="AM626" s="117"/>
      <c r="AN626" s="117"/>
      <c r="AO626" s="117"/>
      <c r="AP626" s="117"/>
      <c r="AQ626" s="117"/>
      <c r="AR626" s="117"/>
      <c r="AS626" s="647"/>
      <c r="AT626" s="647"/>
      <c r="AU626" s="117"/>
      <c r="AV626" s="117"/>
      <c r="AW626" s="117"/>
      <c r="AX626" s="117"/>
      <c r="AY626" s="117"/>
      <c r="AZ626" s="18"/>
      <c r="BA626" s="18"/>
      <c r="BO626" s="11"/>
      <c r="BP626" s="11"/>
      <c r="BQ626" s="11"/>
      <c r="BR626" s="75"/>
      <c r="BS626" s="75"/>
    </row>
    <row r="627" spans="1:71" ht="20.25">
      <c r="A627" s="18"/>
      <c r="B627" s="18"/>
      <c r="C627" s="18"/>
      <c r="E627" s="88"/>
      <c r="F627" s="88"/>
      <c r="G627" s="18"/>
      <c r="H627" s="89"/>
      <c r="I627" s="89"/>
      <c r="J627" s="89"/>
      <c r="K627" s="18"/>
      <c r="L627" s="18"/>
      <c r="M627" s="18"/>
      <c r="N627" s="18"/>
      <c r="O627" s="18"/>
      <c r="P627" s="138"/>
      <c r="Q627" s="138"/>
      <c r="R627" s="138"/>
      <c r="S627" s="138"/>
      <c r="T627" s="138"/>
      <c r="U627" s="138"/>
      <c r="V627" s="138"/>
      <c r="W627" s="138"/>
      <c r="X627" s="18"/>
      <c r="Y627" s="420"/>
      <c r="Z627" s="420"/>
      <c r="AA627" s="117"/>
      <c r="AB627" s="117"/>
      <c r="AC627" s="117"/>
      <c r="AD627" s="117"/>
      <c r="AE627" s="117"/>
      <c r="AF627" s="117"/>
      <c r="AG627" s="117"/>
      <c r="AH627" s="117"/>
      <c r="AI627" s="117"/>
      <c r="AJ627" s="117"/>
      <c r="AK627" s="117"/>
      <c r="AL627" s="117"/>
      <c r="AM627" s="117"/>
      <c r="AN627" s="117"/>
      <c r="AO627" s="117"/>
      <c r="AP627" s="117"/>
      <c r="AQ627" s="117"/>
      <c r="AR627" s="117"/>
      <c r="AS627" s="519" t="str">
        <f>O3</f>
        <v>Else</v>
      </c>
      <c r="AT627" s="421"/>
      <c r="AU627" s="117"/>
      <c r="AV627" s="117"/>
      <c r="AW627" s="117"/>
      <c r="AX627" s="117"/>
      <c r="AY627" s="117"/>
      <c r="AZ627" s="18"/>
      <c r="BA627" s="18"/>
      <c r="BO627" s="11"/>
      <c r="BP627" s="11"/>
      <c r="BQ627" s="11"/>
      <c r="BR627" s="75"/>
      <c r="BS627" s="75"/>
    </row>
    <row r="628" spans="1:71" ht="20.25">
      <c r="A628" s="18"/>
      <c r="B628" s="18"/>
      <c r="C628" s="18"/>
      <c r="E628" s="88"/>
      <c r="F628" s="88"/>
      <c r="G628" s="18"/>
      <c r="H628" s="89"/>
      <c r="I628" s="89"/>
      <c r="J628" s="89"/>
      <c r="K628" s="18"/>
      <c r="L628" s="18"/>
      <c r="M628" s="18"/>
      <c r="N628" s="18"/>
      <c r="O628" s="18"/>
      <c r="P628" s="138"/>
      <c r="Q628" s="138"/>
      <c r="R628" s="138"/>
      <c r="S628" s="138"/>
      <c r="T628" s="138"/>
      <c r="U628" s="138"/>
      <c r="V628" s="138"/>
      <c r="W628" s="138"/>
      <c r="X628" s="18"/>
      <c r="Y628" s="660" t="e">
        <f>#REF!</f>
        <v>#REF!</v>
      </c>
      <c r="Z628" s="660"/>
      <c r="AA628" s="117"/>
      <c r="AB628" s="117"/>
      <c r="AC628" s="117"/>
      <c r="AD628" s="117"/>
      <c r="AE628" s="117"/>
      <c r="AF628" s="117"/>
      <c r="AG628" s="117"/>
      <c r="AH628" s="117"/>
      <c r="AI628" s="117"/>
      <c r="AJ628" s="117"/>
      <c r="AK628" s="117"/>
      <c r="AL628" s="117"/>
      <c r="AM628" s="117"/>
      <c r="AN628" s="117"/>
      <c r="AO628" s="117"/>
      <c r="AP628" s="117"/>
      <c r="AQ628" s="117"/>
      <c r="AR628" s="117"/>
      <c r="AS628" s="647">
        <f>O4</f>
        <v>8</v>
      </c>
      <c r="AT628" s="647"/>
      <c r="AU628" s="117"/>
      <c r="AV628" s="117"/>
      <c r="AW628" s="117"/>
      <c r="AX628" s="117"/>
      <c r="AY628" s="117"/>
      <c r="AZ628" s="18"/>
      <c r="BA628" s="18"/>
      <c r="BO628" s="11"/>
      <c r="BP628" s="11"/>
      <c r="BQ628" s="11"/>
      <c r="BR628" s="75"/>
      <c r="BS628" s="75"/>
    </row>
    <row r="629" spans="1:71">
      <c r="A629" s="18"/>
      <c r="B629" s="18"/>
      <c r="C629" s="18"/>
      <c r="E629" s="88"/>
      <c r="F629" s="88"/>
      <c r="G629" s="18"/>
      <c r="H629" s="89"/>
      <c r="I629" s="89"/>
      <c r="J629" s="89"/>
      <c r="K629" s="18"/>
      <c r="L629" s="18"/>
      <c r="M629" s="18"/>
      <c r="N629" s="18"/>
      <c r="O629" s="18"/>
      <c r="P629" s="138"/>
      <c r="Q629" s="138"/>
      <c r="R629" s="138"/>
      <c r="S629" s="138"/>
      <c r="T629" s="138"/>
      <c r="U629" s="138"/>
      <c r="V629" s="138"/>
      <c r="W629" s="138"/>
      <c r="X629" s="18"/>
      <c r="Y629" s="647" t="e">
        <f>#REF!</f>
        <v>#REF!</v>
      </c>
      <c r="Z629" s="647"/>
      <c r="AA629" s="117"/>
      <c r="AB629" s="117"/>
      <c r="AC629" s="117"/>
      <c r="AD629" s="117"/>
      <c r="AE629" s="117"/>
      <c r="AF629" s="117"/>
      <c r="AG629" s="117"/>
      <c r="AH629" s="117"/>
      <c r="AI629" s="117"/>
      <c r="AJ629" s="117"/>
      <c r="AK629" s="117"/>
      <c r="AL629" s="117"/>
      <c r="AM629" s="117"/>
      <c r="AN629" s="117"/>
      <c r="AO629" s="117"/>
      <c r="AP629" s="117"/>
      <c r="AQ629" s="117"/>
      <c r="AR629" s="117"/>
      <c r="AS629" s="647"/>
      <c r="AT629" s="647"/>
      <c r="AU629" s="117"/>
      <c r="AV629" s="117"/>
      <c r="AW629" s="117"/>
      <c r="AX629" s="117"/>
      <c r="AY629" s="117"/>
      <c r="AZ629" s="18"/>
      <c r="BA629" s="18"/>
      <c r="BO629" s="11"/>
      <c r="BP629" s="11"/>
      <c r="BQ629" s="11"/>
      <c r="BR629" s="75"/>
      <c r="BS629" s="75"/>
    </row>
    <row r="630" spans="1:71">
      <c r="A630" s="18"/>
      <c r="B630" s="18"/>
      <c r="C630" s="18"/>
      <c r="E630" s="88"/>
      <c r="F630" s="88"/>
      <c r="G630" s="18"/>
      <c r="H630" s="89"/>
      <c r="I630" s="89"/>
      <c r="J630" s="89"/>
      <c r="K630" s="18"/>
      <c r="L630" s="18"/>
      <c r="M630" s="18"/>
      <c r="N630" s="18"/>
      <c r="O630" s="18"/>
      <c r="P630" s="138"/>
      <c r="Q630" s="138"/>
      <c r="R630" s="138"/>
      <c r="S630" s="138"/>
      <c r="T630" s="138"/>
      <c r="U630" s="138"/>
      <c r="V630" s="138"/>
      <c r="W630" s="138"/>
      <c r="X630" s="18"/>
      <c r="Y630" s="647"/>
      <c r="Z630" s="647"/>
      <c r="AA630" s="117"/>
      <c r="AB630" s="117"/>
      <c r="AC630" s="117"/>
      <c r="AD630" s="117"/>
      <c r="AE630" s="117"/>
      <c r="AF630" s="117"/>
      <c r="AG630" s="117"/>
      <c r="AH630" s="117"/>
      <c r="AI630" s="117"/>
      <c r="AJ630" s="117"/>
      <c r="AK630" s="117"/>
      <c r="AL630" s="117"/>
      <c r="AM630" s="117"/>
      <c r="AN630" s="117"/>
      <c r="AO630" s="117"/>
      <c r="AP630" s="117"/>
      <c r="AQ630" s="117"/>
      <c r="AR630" s="117"/>
      <c r="AS630" s="647"/>
      <c r="AT630" s="647"/>
      <c r="AU630" s="117"/>
      <c r="AV630" s="117"/>
      <c r="AW630" s="117"/>
      <c r="AX630" s="117"/>
      <c r="AY630" s="117"/>
      <c r="AZ630" s="18"/>
      <c r="BA630" s="18"/>
      <c r="BO630" s="11"/>
      <c r="BP630" s="11"/>
      <c r="BQ630" s="11"/>
      <c r="BR630" s="75"/>
      <c r="BS630" s="75"/>
    </row>
    <row r="631" spans="1:71">
      <c r="A631" s="18"/>
      <c r="B631" s="18"/>
      <c r="C631" s="18"/>
      <c r="E631" s="88"/>
      <c r="F631" s="88"/>
      <c r="G631" s="18"/>
      <c r="H631" s="89"/>
      <c r="I631" s="89"/>
      <c r="J631" s="89"/>
      <c r="K631" s="18"/>
      <c r="L631" s="18"/>
      <c r="M631" s="18"/>
      <c r="N631" s="18"/>
      <c r="O631" s="18"/>
      <c r="P631" s="138"/>
      <c r="Q631" s="138"/>
      <c r="R631" s="138"/>
      <c r="S631" s="138"/>
      <c r="T631" s="138"/>
      <c r="U631" s="138"/>
      <c r="V631" s="138"/>
      <c r="W631" s="138"/>
      <c r="X631" s="18"/>
      <c r="Y631" s="647"/>
      <c r="Z631" s="647"/>
      <c r="AA631" s="117"/>
      <c r="AB631" s="117"/>
      <c r="AC631" s="117"/>
      <c r="AD631" s="117"/>
      <c r="AE631" s="117"/>
      <c r="AF631" s="117"/>
      <c r="AG631" s="117"/>
      <c r="AH631" s="117"/>
      <c r="AI631" s="117"/>
      <c r="AJ631" s="117"/>
      <c r="AK631" s="117"/>
      <c r="AL631" s="117"/>
      <c r="AM631" s="117"/>
      <c r="AN631" s="117"/>
      <c r="AO631" s="117"/>
      <c r="AP631" s="117"/>
      <c r="AQ631" s="117"/>
      <c r="AR631" s="117"/>
      <c r="AS631" s="647"/>
      <c r="AT631" s="647"/>
      <c r="AU631" s="117"/>
      <c r="AV631" s="117"/>
      <c r="AW631" s="117"/>
      <c r="AX631" s="117"/>
      <c r="AY631" s="117"/>
      <c r="AZ631" s="18"/>
      <c r="BA631" s="18"/>
      <c r="BO631" s="11"/>
      <c r="BP631" s="11"/>
      <c r="BQ631" s="11"/>
      <c r="BR631" s="75"/>
      <c r="BS631" s="75"/>
    </row>
    <row r="632" spans="1:71">
      <c r="A632" s="18"/>
      <c r="B632" s="18"/>
      <c r="C632" s="18"/>
      <c r="E632" s="88"/>
      <c r="F632" s="88"/>
      <c r="G632" s="18"/>
      <c r="H632" s="89"/>
      <c r="I632" s="89"/>
      <c r="J632" s="89"/>
      <c r="K632" s="18"/>
      <c r="L632" s="18"/>
      <c r="M632" s="18"/>
      <c r="N632" s="18"/>
      <c r="O632" s="18"/>
      <c r="P632" s="138"/>
      <c r="Q632" s="138"/>
      <c r="R632" s="138"/>
      <c r="S632" s="138"/>
      <c r="T632" s="138"/>
      <c r="U632" s="138"/>
      <c r="V632" s="138"/>
      <c r="W632" s="138"/>
      <c r="X632" s="18"/>
      <c r="Y632" s="647"/>
      <c r="Z632" s="647"/>
      <c r="AA632" s="117"/>
      <c r="AB632" s="117"/>
      <c r="AC632" s="117"/>
      <c r="AD632" s="117"/>
      <c r="AE632" s="117"/>
      <c r="AF632" s="117"/>
      <c r="AG632" s="117"/>
      <c r="AH632" s="117"/>
      <c r="AI632" s="117"/>
      <c r="AJ632" s="117"/>
      <c r="AK632" s="117"/>
      <c r="AL632" s="117"/>
      <c r="AM632" s="117"/>
      <c r="AN632" s="117"/>
      <c r="AO632" s="117"/>
      <c r="AP632" s="117"/>
      <c r="AQ632" s="117"/>
      <c r="AR632" s="117"/>
      <c r="AS632" s="647"/>
      <c r="AT632" s="647"/>
      <c r="AU632" s="117"/>
      <c r="AV632" s="117"/>
      <c r="AW632" s="117"/>
      <c r="AX632" s="117"/>
      <c r="AY632" s="117"/>
      <c r="AZ632" s="18"/>
      <c r="BA632" s="18"/>
      <c r="BO632" s="11"/>
      <c r="BP632" s="11"/>
      <c r="BQ632" s="11"/>
      <c r="BR632" s="75"/>
      <c r="BS632" s="75"/>
    </row>
    <row r="633" spans="1:71">
      <c r="A633" s="18"/>
      <c r="B633" s="18"/>
      <c r="C633" s="18"/>
      <c r="E633" s="88"/>
      <c r="F633" s="88"/>
      <c r="G633" s="18"/>
      <c r="H633" s="89"/>
      <c r="I633" s="89"/>
      <c r="J633" s="89"/>
      <c r="K633" s="18"/>
      <c r="L633" s="18"/>
      <c r="M633" s="18"/>
      <c r="N633" s="18"/>
      <c r="O633" s="18"/>
      <c r="P633" s="138"/>
      <c r="Q633" s="138"/>
      <c r="R633" s="138"/>
      <c r="S633" s="138"/>
      <c r="T633" s="138"/>
      <c r="U633" s="138"/>
      <c r="V633" s="138"/>
      <c r="W633" s="138"/>
      <c r="X633" s="18"/>
      <c r="Y633" s="647"/>
      <c r="Z633" s="647"/>
      <c r="AA633" s="117"/>
      <c r="AB633" s="117"/>
      <c r="AC633" s="117"/>
      <c r="AD633" s="117"/>
      <c r="AE633" s="117"/>
      <c r="AF633" s="117"/>
      <c r="AG633" s="117"/>
      <c r="AH633" s="117"/>
      <c r="AI633" s="117"/>
      <c r="AJ633" s="117"/>
      <c r="AK633" s="117"/>
      <c r="AL633" s="117"/>
      <c r="AM633" s="117"/>
      <c r="AN633" s="117"/>
      <c r="AO633" s="117"/>
      <c r="AP633" s="117"/>
      <c r="AQ633" s="117"/>
      <c r="AR633" s="117"/>
      <c r="AS633" s="647"/>
      <c r="AT633" s="647"/>
      <c r="AU633" s="117"/>
      <c r="AV633" s="117"/>
      <c r="AW633" s="117"/>
      <c r="AX633" s="117"/>
      <c r="AY633" s="117"/>
      <c r="AZ633" s="18"/>
      <c r="BA633" s="18"/>
      <c r="BO633" s="11"/>
      <c r="BP633" s="11"/>
      <c r="BQ633" s="11"/>
      <c r="BR633" s="75"/>
      <c r="BS633" s="75"/>
    </row>
    <row r="634" spans="1:71">
      <c r="A634" s="18"/>
      <c r="B634" s="18"/>
      <c r="C634" s="18"/>
      <c r="E634" s="88"/>
      <c r="F634" s="88"/>
      <c r="G634" s="18"/>
      <c r="H634" s="89"/>
      <c r="I634" s="89"/>
      <c r="J634" s="89"/>
      <c r="K634" s="18"/>
      <c r="L634" s="18"/>
      <c r="M634" s="18"/>
      <c r="N634" s="18"/>
      <c r="O634" s="18"/>
      <c r="P634" s="138"/>
      <c r="Q634" s="138"/>
      <c r="R634" s="138"/>
      <c r="S634" s="138"/>
      <c r="T634" s="138"/>
      <c r="U634" s="138"/>
      <c r="V634" s="138"/>
      <c r="W634" s="138"/>
      <c r="X634" s="18"/>
      <c r="Y634" s="647"/>
      <c r="Z634" s="647"/>
      <c r="AA634" s="117"/>
      <c r="AB634" s="117"/>
      <c r="AC634" s="117"/>
      <c r="AD634" s="117"/>
      <c r="AE634" s="117"/>
      <c r="AF634" s="117"/>
      <c r="AG634" s="117"/>
      <c r="AH634" s="117"/>
      <c r="AI634" s="117"/>
      <c r="AJ634" s="117"/>
      <c r="AK634" s="117"/>
      <c r="AL634" s="117"/>
      <c r="AM634" s="117"/>
      <c r="AN634" s="117"/>
      <c r="AO634" s="117"/>
      <c r="AP634" s="117"/>
      <c r="AQ634" s="117"/>
      <c r="AR634" s="117"/>
      <c r="AS634" s="647"/>
      <c r="AT634" s="647"/>
      <c r="AU634" s="117"/>
      <c r="AV634" s="117"/>
      <c r="AW634" s="117"/>
      <c r="AX634" s="117"/>
      <c r="AY634" s="117"/>
      <c r="AZ634" s="18"/>
      <c r="BA634" s="18"/>
      <c r="BO634" s="11"/>
      <c r="BP634" s="11"/>
      <c r="BQ634" s="11"/>
      <c r="BR634" s="75"/>
      <c r="BS634" s="75"/>
    </row>
    <row r="635" spans="1:71">
      <c r="A635" s="18"/>
      <c r="B635" s="18"/>
      <c r="C635" s="18"/>
      <c r="E635" s="88"/>
      <c r="F635" s="88"/>
      <c r="G635" s="18"/>
      <c r="H635" s="89"/>
      <c r="I635" s="89"/>
      <c r="J635" s="89"/>
      <c r="K635" s="18"/>
      <c r="L635" s="18"/>
      <c r="M635" s="18"/>
      <c r="N635" s="18"/>
      <c r="O635" s="18"/>
      <c r="P635" s="138"/>
      <c r="Q635" s="138"/>
      <c r="R635" s="138"/>
      <c r="S635" s="138"/>
      <c r="T635" s="138"/>
      <c r="U635" s="138"/>
      <c r="V635" s="138"/>
      <c r="W635" s="138"/>
      <c r="X635" s="18"/>
      <c r="Y635" s="647"/>
      <c r="Z635" s="647"/>
      <c r="AA635" s="117"/>
      <c r="AB635" s="117"/>
      <c r="AC635" s="117"/>
      <c r="AD635" s="117"/>
      <c r="AE635" s="117"/>
      <c r="AF635" s="117"/>
      <c r="AG635" s="117"/>
      <c r="AH635" s="117"/>
      <c r="AI635" s="117"/>
      <c r="AJ635" s="117"/>
      <c r="AK635" s="117"/>
      <c r="AL635" s="117"/>
      <c r="AM635" s="117"/>
      <c r="AN635" s="117"/>
      <c r="AO635" s="117"/>
      <c r="AP635" s="117"/>
      <c r="AQ635" s="117"/>
      <c r="AR635" s="117"/>
      <c r="AS635" s="647"/>
      <c r="AT635" s="647"/>
      <c r="AU635" s="117"/>
      <c r="AV635" s="117"/>
      <c r="AW635" s="117"/>
      <c r="AX635" s="117"/>
      <c r="AY635" s="117"/>
      <c r="AZ635" s="18"/>
      <c r="BA635" s="18"/>
      <c r="BO635" s="11"/>
      <c r="BP635" s="11"/>
      <c r="BQ635" s="11"/>
      <c r="BR635" s="75"/>
      <c r="BS635" s="75"/>
    </row>
    <row r="636" spans="1:71">
      <c r="A636" s="18"/>
      <c r="B636" s="18"/>
      <c r="C636" s="18"/>
      <c r="E636" s="88"/>
      <c r="F636" s="88"/>
      <c r="G636" s="18"/>
      <c r="H636" s="89"/>
      <c r="I636" s="89"/>
      <c r="J636" s="89"/>
      <c r="K636" s="18"/>
      <c r="L636" s="18"/>
      <c r="M636" s="18"/>
      <c r="N636" s="18"/>
      <c r="O636" s="18"/>
      <c r="P636" s="138"/>
      <c r="Q636" s="138"/>
      <c r="R636" s="138"/>
      <c r="S636" s="138"/>
      <c r="T636" s="138"/>
      <c r="U636" s="138"/>
      <c r="V636" s="138"/>
      <c r="W636" s="138"/>
      <c r="X636" s="18"/>
      <c r="Y636" s="647"/>
      <c r="Z636" s="647"/>
      <c r="AA636" s="117"/>
      <c r="AB636" s="117"/>
      <c r="AC636" s="117"/>
      <c r="AD636" s="117"/>
      <c r="AE636" s="117"/>
      <c r="AF636" s="117"/>
      <c r="AG636" s="117"/>
      <c r="AH636" s="117"/>
      <c r="AI636" s="117"/>
      <c r="AJ636" s="117"/>
      <c r="AK636" s="117"/>
      <c r="AL636" s="117"/>
      <c r="AM636" s="117"/>
      <c r="AN636" s="117"/>
      <c r="AO636" s="117"/>
      <c r="AP636" s="117"/>
      <c r="AQ636" s="117"/>
      <c r="AR636" s="117"/>
      <c r="AS636" s="647"/>
      <c r="AT636" s="647"/>
      <c r="AU636" s="117"/>
      <c r="AV636" s="117"/>
      <c r="AW636" s="117"/>
      <c r="AX636" s="117"/>
      <c r="AY636" s="117"/>
      <c r="AZ636" s="18"/>
      <c r="BA636" s="18"/>
      <c r="BO636" s="11"/>
      <c r="BP636" s="11"/>
      <c r="BQ636" s="11"/>
      <c r="BR636" s="75"/>
      <c r="BS636" s="75"/>
    </row>
    <row r="637" spans="1:71">
      <c r="A637" s="18"/>
      <c r="B637" s="18"/>
      <c r="C637" s="18"/>
      <c r="E637" s="88"/>
      <c r="F637" s="88"/>
      <c r="G637" s="18"/>
      <c r="H637" s="89"/>
      <c r="I637" s="89"/>
      <c r="J637" s="89"/>
      <c r="K637" s="18"/>
      <c r="L637" s="18"/>
      <c r="M637" s="18"/>
      <c r="N637" s="18"/>
      <c r="O637" s="18"/>
      <c r="P637" s="138"/>
      <c r="Q637" s="138"/>
      <c r="R637" s="138"/>
      <c r="S637" s="138"/>
      <c r="T637" s="138"/>
      <c r="U637" s="138"/>
      <c r="V637" s="138"/>
      <c r="W637" s="138"/>
      <c r="X637" s="18"/>
      <c r="Y637" s="647"/>
      <c r="Z637" s="647"/>
      <c r="AA637" s="117"/>
      <c r="AB637" s="117"/>
      <c r="AC637" s="117"/>
      <c r="AD637" s="117"/>
      <c r="AE637" s="117"/>
      <c r="AF637" s="117"/>
      <c r="AG637" s="117"/>
      <c r="AH637" s="117"/>
      <c r="AI637" s="117"/>
      <c r="AJ637" s="117"/>
      <c r="AK637" s="117"/>
      <c r="AL637" s="117"/>
      <c r="AM637" s="117"/>
      <c r="AN637" s="117"/>
      <c r="AO637" s="117"/>
      <c r="AP637" s="117"/>
      <c r="AQ637" s="117"/>
      <c r="AR637" s="117"/>
      <c r="AS637" s="647"/>
      <c r="AT637" s="647"/>
      <c r="AU637" s="117"/>
      <c r="AV637" s="117"/>
      <c r="AW637" s="117"/>
      <c r="AX637" s="117"/>
      <c r="AY637" s="117"/>
      <c r="AZ637" s="18"/>
      <c r="BA637" s="18"/>
      <c r="BO637" s="11"/>
      <c r="BP637" s="11"/>
      <c r="BQ637" s="11"/>
      <c r="BR637" s="75"/>
      <c r="BS637" s="75"/>
    </row>
    <row r="638" spans="1:71">
      <c r="A638" s="18"/>
      <c r="B638" s="18"/>
      <c r="C638" s="18"/>
      <c r="E638" s="88"/>
      <c r="F638" s="88"/>
      <c r="G638" s="18"/>
      <c r="H638" s="89"/>
      <c r="I638" s="89"/>
      <c r="J638" s="89"/>
      <c r="K638" s="18"/>
      <c r="L638" s="18"/>
      <c r="M638" s="18"/>
      <c r="N638" s="18"/>
      <c r="O638" s="18"/>
      <c r="P638" s="138"/>
      <c r="Q638" s="138"/>
      <c r="R638" s="138"/>
      <c r="S638" s="138"/>
      <c r="T638" s="138"/>
      <c r="U638" s="138"/>
      <c r="V638" s="138"/>
      <c r="W638" s="138"/>
      <c r="X638" s="18"/>
      <c r="Y638" s="647"/>
      <c r="Z638" s="647"/>
      <c r="AA638" s="117"/>
      <c r="AB638" s="117"/>
      <c r="AC638" s="117"/>
      <c r="AD638" s="117"/>
      <c r="AE638" s="117"/>
      <c r="AF638" s="117"/>
      <c r="AG638" s="117"/>
      <c r="AH638" s="117"/>
      <c r="AI638" s="117"/>
      <c r="AJ638" s="117"/>
      <c r="AK638" s="117"/>
      <c r="AL638" s="117"/>
      <c r="AM638" s="117"/>
      <c r="AN638" s="117"/>
      <c r="AO638" s="117"/>
      <c r="AP638" s="117"/>
      <c r="AQ638" s="117"/>
      <c r="AR638" s="117"/>
      <c r="AS638" s="420"/>
      <c r="AT638" s="420"/>
      <c r="AU638" s="117"/>
      <c r="AV638" s="117"/>
      <c r="AW638" s="117"/>
      <c r="AX638" s="117"/>
      <c r="AY638" s="117"/>
      <c r="AZ638" s="18"/>
      <c r="BA638" s="18"/>
      <c r="BO638" s="11"/>
      <c r="BP638" s="11"/>
      <c r="BQ638" s="11"/>
      <c r="BR638" s="75"/>
      <c r="BS638" s="75"/>
    </row>
    <row r="639" spans="1:71">
      <c r="A639" s="18"/>
      <c r="B639" s="18"/>
      <c r="C639" s="18"/>
      <c r="E639" s="88"/>
      <c r="F639" s="88"/>
      <c r="G639" s="18"/>
      <c r="H639" s="89"/>
      <c r="I639" s="89"/>
      <c r="J639" s="89"/>
      <c r="K639" s="18"/>
      <c r="L639" s="18"/>
      <c r="M639" s="18"/>
      <c r="N639" s="18"/>
      <c r="O639" s="18"/>
      <c r="P639" s="138"/>
      <c r="Q639" s="138"/>
      <c r="R639" s="138"/>
      <c r="S639" s="138"/>
      <c r="T639" s="138"/>
      <c r="U639" s="138"/>
      <c r="V639" s="138"/>
      <c r="W639" s="138"/>
      <c r="X639" s="18"/>
      <c r="Y639" s="420"/>
      <c r="Z639" s="420"/>
      <c r="AA639" s="117"/>
      <c r="AB639" s="117"/>
      <c r="AC639" s="117"/>
      <c r="AD639" s="117"/>
      <c r="AE639" s="117"/>
      <c r="AF639" s="117"/>
      <c r="AG639" s="117"/>
      <c r="AH639" s="117"/>
      <c r="AI639" s="117"/>
      <c r="AJ639" s="117"/>
      <c r="AK639" s="117"/>
      <c r="AL639" s="117"/>
      <c r="AM639" s="117"/>
      <c r="AN639" s="117"/>
      <c r="AO639" s="117"/>
      <c r="AP639" s="117"/>
      <c r="AQ639" s="117"/>
      <c r="AR639" s="117"/>
      <c r="AS639" s="420"/>
      <c r="AT639" s="420"/>
      <c r="AU639" s="117"/>
      <c r="AV639" s="117"/>
      <c r="AW639" s="117"/>
      <c r="AX639" s="117"/>
      <c r="AY639" s="117"/>
      <c r="AZ639" s="18"/>
      <c r="BA639" s="18"/>
      <c r="BO639" s="11"/>
      <c r="BP639" s="11"/>
      <c r="BQ639" s="11"/>
      <c r="BR639" s="75"/>
      <c r="BS639" s="75"/>
    </row>
    <row r="640" spans="1:71">
      <c r="A640" s="18"/>
      <c r="B640" s="18"/>
      <c r="C640" s="18"/>
      <c r="E640" s="88"/>
      <c r="F640" s="88"/>
      <c r="G640" s="18"/>
      <c r="H640" s="89"/>
      <c r="I640" s="89"/>
      <c r="J640" s="89"/>
      <c r="K640" s="18"/>
      <c r="L640" s="18"/>
      <c r="M640" s="18"/>
      <c r="N640" s="18"/>
      <c r="O640" s="18"/>
      <c r="P640" s="138"/>
      <c r="Q640" s="138"/>
      <c r="R640" s="138"/>
      <c r="S640" s="138"/>
      <c r="T640" s="138"/>
      <c r="U640" s="138"/>
      <c r="V640" s="138"/>
      <c r="W640" s="138"/>
      <c r="X640" s="18"/>
      <c r="Y640" s="420"/>
      <c r="Z640" s="420"/>
      <c r="AA640" s="117"/>
      <c r="AB640" s="117"/>
      <c r="AC640" s="117"/>
      <c r="AD640" s="117"/>
      <c r="AE640" s="117"/>
      <c r="AF640" s="117"/>
      <c r="AG640" s="117"/>
      <c r="AH640" s="117"/>
      <c r="AI640" s="117"/>
      <c r="AJ640" s="117"/>
      <c r="AK640" s="117"/>
      <c r="AL640" s="117"/>
      <c r="AM640" s="117"/>
      <c r="AN640" s="117"/>
      <c r="AO640" s="117"/>
      <c r="AP640" s="117"/>
      <c r="AQ640" s="117"/>
      <c r="AR640" s="117"/>
      <c r="AS640" s="420"/>
      <c r="AT640" s="420"/>
      <c r="AU640" s="117"/>
      <c r="AV640" s="117"/>
      <c r="AW640" s="117"/>
      <c r="AX640" s="117"/>
      <c r="AY640" s="117"/>
      <c r="AZ640" s="18"/>
      <c r="BA640" s="18"/>
      <c r="BO640" s="11"/>
      <c r="BP640" s="11"/>
      <c r="BQ640" s="11"/>
      <c r="BR640" s="75"/>
      <c r="BS640" s="75"/>
    </row>
    <row r="641" spans="1:71" ht="12.75" customHeight="1">
      <c r="A641" s="18"/>
      <c r="B641" s="18"/>
      <c r="C641" s="18"/>
      <c r="E641" s="88"/>
      <c r="F641" s="88"/>
      <c r="G641" s="18"/>
      <c r="H641" s="89"/>
      <c r="I641" s="89"/>
      <c r="J641" s="89"/>
      <c r="K641" s="18"/>
      <c r="L641" s="18"/>
      <c r="M641" s="18"/>
      <c r="N641" s="18"/>
      <c r="O641" s="18"/>
      <c r="P641" s="138"/>
      <c r="Q641" s="138"/>
      <c r="R641" s="138"/>
      <c r="S641" s="138"/>
      <c r="T641" s="138"/>
      <c r="U641" s="138"/>
      <c r="V641" s="138"/>
      <c r="W641" s="138"/>
      <c r="X641" s="18"/>
      <c r="Y641" s="420"/>
      <c r="Z641" s="521" t="e">
        <f>#REF!</f>
        <v>#REF!</v>
      </c>
      <c r="AA641" s="117"/>
      <c r="AB641" s="117"/>
      <c r="AC641" s="117"/>
      <c r="AD641" s="117"/>
      <c r="AE641" s="117"/>
      <c r="AF641" s="117"/>
      <c r="AG641" s="117"/>
      <c r="AH641" s="117"/>
      <c r="AI641" s="117"/>
      <c r="AJ641" s="117"/>
      <c r="AK641" s="117"/>
      <c r="AL641" s="117"/>
      <c r="AM641" s="117"/>
      <c r="AN641" s="117"/>
      <c r="AO641" s="117"/>
      <c r="AP641" s="117"/>
      <c r="AQ641" s="117"/>
      <c r="AR641" s="117"/>
      <c r="AS641" s="420"/>
      <c r="AT641" s="420"/>
      <c r="AU641" s="117"/>
      <c r="AV641" s="117"/>
      <c r="AW641" s="117"/>
      <c r="AX641" s="117"/>
      <c r="AY641" s="117"/>
      <c r="AZ641" s="18"/>
      <c r="BA641" s="18"/>
      <c r="BO641" s="11"/>
      <c r="BP641" s="11"/>
      <c r="BQ641" s="11"/>
      <c r="BR641" s="75"/>
      <c r="BS641" s="75"/>
    </row>
    <row r="642" spans="1:71">
      <c r="A642" s="18"/>
      <c r="B642" s="18"/>
      <c r="C642" s="18"/>
      <c r="E642" s="88"/>
      <c r="F642" s="88"/>
      <c r="G642" s="18"/>
      <c r="H642" s="89"/>
      <c r="I642" s="89"/>
      <c r="J642" s="89"/>
      <c r="K642" s="18"/>
      <c r="L642" s="18"/>
      <c r="M642" s="18"/>
      <c r="N642" s="18"/>
      <c r="O642" s="18"/>
      <c r="P642" s="138"/>
      <c r="Q642" s="138"/>
      <c r="R642" s="138"/>
      <c r="S642" s="138"/>
      <c r="T642" s="138"/>
      <c r="U642" s="138"/>
      <c r="V642" s="138"/>
      <c r="W642" s="138"/>
      <c r="X642" s="18"/>
      <c r="Y642" s="647" t="e">
        <f>#REF!</f>
        <v>#REF!</v>
      </c>
      <c r="Z642" s="647"/>
      <c r="AA642" s="117"/>
      <c r="AB642" s="117"/>
      <c r="AC642" s="117"/>
      <c r="AD642" s="117"/>
      <c r="AE642" s="117"/>
      <c r="AF642" s="117"/>
      <c r="AG642" s="117"/>
      <c r="AH642" s="117"/>
      <c r="AI642" s="117"/>
      <c r="AJ642" s="117"/>
      <c r="AK642" s="117"/>
      <c r="AL642" s="117"/>
      <c r="AM642" s="117"/>
      <c r="AN642" s="117"/>
      <c r="AO642" s="117"/>
      <c r="AP642" s="117"/>
      <c r="AQ642" s="117"/>
      <c r="AR642" s="117"/>
      <c r="AS642" s="518"/>
      <c r="AT642" s="420"/>
      <c r="AU642" s="117"/>
      <c r="AV642" s="117"/>
      <c r="AW642" s="117"/>
      <c r="AX642" s="117"/>
      <c r="AY642" s="117"/>
      <c r="AZ642" s="18"/>
      <c r="BA642" s="18"/>
      <c r="BO642" s="11"/>
      <c r="BP642" s="11"/>
      <c r="BQ642" s="11"/>
      <c r="BR642" s="75"/>
      <c r="BS642" s="75"/>
    </row>
    <row r="643" spans="1:71">
      <c r="A643" s="18"/>
      <c r="B643" s="18"/>
      <c r="C643" s="18"/>
      <c r="E643" s="88"/>
      <c r="F643" s="88"/>
      <c r="G643" s="18"/>
      <c r="H643" s="89"/>
      <c r="I643" s="89"/>
      <c r="J643" s="89"/>
      <c r="K643" s="18"/>
      <c r="L643" s="18"/>
      <c r="M643" s="18"/>
      <c r="N643" s="18"/>
      <c r="O643" s="18"/>
      <c r="P643" s="138"/>
      <c r="Q643" s="138"/>
      <c r="R643" s="138"/>
      <c r="S643" s="138"/>
      <c r="T643" s="138"/>
      <c r="U643" s="138"/>
      <c r="V643" s="138"/>
      <c r="W643" s="138"/>
      <c r="X643" s="18"/>
      <c r="Y643" s="647"/>
      <c r="Z643" s="647"/>
      <c r="AA643" s="117"/>
      <c r="AB643" s="117"/>
      <c r="AC643" s="117"/>
      <c r="AD643" s="117"/>
      <c r="AE643" s="117"/>
      <c r="AF643" s="117"/>
      <c r="AG643" s="117"/>
      <c r="AH643" s="117"/>
      <c r="AI643" s="117"/>
      <c r="AJ643" s="117"/>
      <c r="AK643" s="117"/>
      <c r="AL643" s="117"/>
      <c r="AM643" s="117"/>
      <c r="AN643" s="117"/>
      <c r="AO643" s="117"/>
      <c r="AP643" s="117"/>
      <c r="AQ643" s="117"/>
      <c r="AR643" s="117"/>
      <c r="AS643" s="420"/>
      <c r="AT643" s="420"/>
      <c r="AU643" s="117"/>
      <c r="AV643" s="117"/>
      <c r="AW643" s="117"/>
      <c r="AX643" s="117"/>
      <c r="AY643" s="117"/>
      <c r="AZ643" s="18"/>
      <c r="BA643" s="18"/>
      <c r="BO643" s="11"/>
      <c r="BP643" s="11"/>
      <c r="BQ643" s="11"/>
      <c r="BR643" s="75"/>
      <c r="BS643" s="75"/>
    </row>
    <row r="644" spans="1:71">
      <c r="A644" s="18"/>
      <c r="B644" s="18"/>
      <c r="C644" s="18"/>
      <c r="E644" s="88"/>
      <c r="F644" s="88"/>
      <c r="G644" s="18"/>
      <c r="H644" s="89"/>
      <c r="I644" s="89"/>
      <c r="J644" s="89"/>
      <c r="K644" s="18"/>
      <c r="L644" s="18"/>
      <c r="M644" s="18"/>
      <c r="N644" s="18"/>
      <c r="O644" s="18"/>
      <c r="P644" s="138"/>
      <c r="Q644" s="138"/>
      <c r="R644" s="138"/>
      <c r="S644" s="138"/>
      <c r="T644" s="138"/>
      <c r="U644" s="138"/>
      <c r="V644" s="138"/>
      <c r="W644" s="138"/>
      <c r="X644" s="18"/>
      <c r="Y644" s="647"/>
      <c r="Z644" s="647"/>
      <c r="AA644" s="117"/>
      <c r="AB644" s="117"/>
      <c r="AC644" s="117"/>
      <c r="AD644" s="117"/>
      <c r="AE644" s="117"/>
      <c r="AF644" s="117"/>
      <c r="AG644" s="117"/>
      <c r="AH644" s="117"/>
      <c r="AI644" s="117"/>
      <c r="AJ644" s="117"/>
      <c r="AK644" s="117"/>
      <c r="AL644" s="117"/>
      <c r="AM644" s="117"/>
      <c r="AN644" s="117"/>
      <c r="AO644" s="117"/>
      <c r="AP644" s="117"/>
      <c r="AQ644" s="117"/>
      <c r="AR644" s="117"/>
      <c r="AS644" s="647" t="s">
        <v>121</v>
      </c>
      <c r="AT644" s="647"/>
      <c r="AU644" s="117"/>
      <c r="AV644" s="117"/>
      <c r="AW644" s="117"/>
      <c r="AX644" s="117"/>
      <c r="AY644" s="117"/>
      <c r="AZ644" s="18"/>
      <c r="BA644" s="18"/>
      <c r="BD644" s="517"/>
      <c r="BO644" s="11"/>
      <c r="BP644" s="11"/>
      <c r="BQ644" s="11"/>
      <c r="BR644" s="75"/>
      <c r="BS644" s="75"/>
    </row>
    <row r="645" spans="1:71">
      <c r="A645" s="18"/>
      <c r="B645" s="18"/>
      <c r="C645" s="18"/>
      <c r="E645" s="88"/>
      <c r="F645" s="88"/>
      <c r="G645" s="18"/>
      <c r="H645" s="89"/>
      <c r="I645" s="89"/>
      <c r="J645" s="89"/>
      <c r="K645" s="18"/>
      <c r="L645" s="18"/>
      <c r="M645" s="18"/>
      <c r="N645" s="18"/>
      <c r="O645" s="18"/>
      <c r="P645" s="138"/>
      <c r="Q645" s="138"/>
      <c r="R645" s="138"/>
      <c r="S645" s="138"/>
      <c r="T645" s="138"/>
      <c r="U645" s="138"/>
      <c r="V645" s="138"/>
      <c r="W645" s="138"/>
      <c r="X645" s="18"/>
      <c r="Y645" s="647"/>
      <c r="Z645" s="647"/>
      <c r="AA645" s="117"/>
      <c r="AB645" s="117"/>
      <c r="AC645" s="117"/>
      <c r="AD645" s="117"/>
      <c r="AE645" s="117"/>
      <c r="AF645" s="117"/>
      <c r="AG645" s="117"/>
      <c r="AH645" s="117"/>
      <c r="AI645" s="117"/>
      <c r="AJ645" s="117"/>
      <c r="AK645" s="117"/>
      <c r="AL645" s="117"/>
      <c r="AM645" s="117"/>
      <c r="AN645" s="117"/>
      <c r="AO645" s="117"/>
      <c r="AP645" s="117"/>
      <c r="AQ645" s="117"/>
      <c r="AR645" s="117"/>
      <c r="AS645" s="647"/>
      <c r="AT645" s="647"/>
      <c r="AU645" s="117"/>
      <c r="AV645" s="117"/>
      <c r="AW645" s="117"/>
      <c r="AX645" s="117"/>
      <c r="AY645" s="117"/>
      <c r="AZ645" s="18"/>
      <c r="BA645" s="18"/>
      <c r="BO645" s="11"/>
      <c r="BP645" s="11"/>
      <c r="BQ645" s="11"/>
      <c r="BR645" s="75"/>
      <c r="BS645" s="75"/>
    </row>
    <row r="646" spans="1:71">
      <c r="A646" s="18"/>
      <c r="B646" s="18"/>
      <c r="C646" s="18"/>
      <c r="E646" s="88"/>
      <c r="F646" s="88"/>
      <c r="G646" s="18"/>
      <c r="H646" s="89"/>
      <c r="I646" s="89"/>
      <c r="J646" s="89"/>
      <c r="K646" s="18"/>
      <c r="L646" s="18"/>
      <c r="M646" s="18"/>
      <c r="N646" s="18"/>
      <c r="O646" s="18"/>
      <c r="P646" s="138"/>
      <c r="Q646" s="138"/>
      <c r="R646" s="138"/>
      <c r="S646" s="138"/>
      <c r="T646" s="138"/>
      <c r="U646" s="138"/>
      <c r="V646" s="138"/>
      <c r="W646" s="138"/>
      <c r="X646" s="18"/>
      <c r="Y646" s="647"/>
      <c r="Z646" s="647"/>
      <c r="AA646" s="117"/>
      <c r="AB646" s="117"/>
      <c r="AC646" s="117"/>
      <c r="AD646" s="117"/>
      <c r="AE646" s="117"/>
      <c r="AF646" s="117"/>
      <c r="AG646" s="117"/>
      <c r="AH646" s="117"/>
      <c r="AI646" s="117"/>
      <c r="AJ646" s="117"/>
      <c r="AK646" s="117"/>
      <c r="AL646" s="117"/>
      <c r="AM646" s="117"/>
      <c r="AN646" s="117"/>
      <c r="AO646" s="117"/>
      <c r="AP646" s="117"/>
      <c r="AQ646" s="117"/>
      <c r="AR646" s="117"/>
      <c r="AS646" s="647"/>
      <c r="AT646" s="647"/>
      <c r="AU646" s="117"/>
      <c r="AV646" s="117"/>
      <c r="AW646" s="117"/>
      <c r="AX646" s="117"/>
      <c r="AY646" s="117"/>
      <c r="AZ646" s="18"/>
      <c r="BA646" s="18"/>
      <c r="BO646" s="11"/>
      <c r="BP646" s="11"/>
      <c r="BQ646" s="11"/>
      <c r="BR646" s="75"/>
      <c r="BS646" s="75"/>
    </row>
    <row r="647" spans="1:71">
      <c r="A647" s="18"/>
      <c r="B647" s="18"/>
      <c r="C647" s="18"/>
      <c r="E647" s="88"/>
      <c r="F647" s="88"/>
      <c r="G647" s="18"/>
      <c r="H647" s="89"/>
      <c r="I647" s="89"/>
      <c r="J647" s="89"/>
      <c r="K647" s="18"/>
      <c r="L647" s="18"/>
      <c r="M647" s="18"/>
      <c r="N647" s="18"/>
      <c r="O647" s="18"/>
      <c r="P647" s="138"/>
      <c r="Q647" s="138"/>
      <c r="R647" s="138"/>
      <c r="S647" s="138"/>
      <c r="T647" s="138"/>
      <c r="U647" s="138"/>
      <c r="V647" s="138"/>
      <c r="W647" s="138"/>
      <c r="X647" s="18"/>
      <c r="Y647" s="647"/>
      <c r="Z647" s="647"/>
      <c r="AA647" s="117"/>
      <c r="AB647" s="117"/>
      <c r="AC647" s="117"/>
      <c r="AD647" s="117"/>
      <c r="AE647" s="117"/>
      <c r="AF647" s="117"/>
      <c r="AG647" s="117"/>
      <c r="AH647" s="117"/>
      <c r="AI647" s="117"/>
      <c r="AJ647" s="117"/>
      <c r="AK647" s="117"/>
      <c r="AL647" s="117"/>
      <c r="AM647" s="117"/>
      <c r="AN647" s="117"/>
      <c r="AO647" s="117"/>
      <c r="AP647" s="117"/>
      <c r="AQ647" s="117"/>
      <c r="AR647" s="117"/>
      <c r="AS647" s="647"/>
      <c r="AT647" s="647"/>
      <c r="AU647" s="117"/>
      <c r="AV647" s="117"/>
      <c r="AW647" s="117"/>
      <c r="AX647" s="117"/>
      <c r="AY647" s="117"/>
      <c r="AZ647" s="18"/>
      <c r="BA647" s="18"/>
      <c r="BO647" s="11"/>
      <c r="BP647" s="11"/>
      <c r="BQ647" s="11"/>
      <c r="BR647" s="75"/>
      <c r="BS647" s="75"/>
    </row>
    <row r="648" spans="1:71">
      <c r="A648" s="18"/>
      <c r="B648" s="18"/>
      <c r="C648" s="18"/>
      <c r="E648" s="88"/>
      <c r="F648" s="88"/>
      <c r="G648" s="18"/>
      <c r="H648" s="89"/>
      <c r="I648" s="89"/>
      <c r="J648" s="89"/>
      <c r="K648" s="18"/>
      <c r="L648" s="18"/>
      <c r="M648" s="18"/>
      <c r="N648" s="18"/>
      <c r="O648" s="18"/>
      <c r="P648" s="138"/>
      <c r="Q648" s="138"/>
      <c r="R648" s="138"/>
      <c r="S648" s="138"/>
      <c r="T648" s="138"/>
      <c r="U648" s="138"/>
      <c r="V648" s="138"/>
      <c r="W648" s="138"/>
      <c r="X648" s="18"/>
      <c r="Y648" s="647"/>
      <c r="Z648" s="647"/>
      <c r="AA648" s="117"/>
      <c r="AB648" s="117"/>
      <c r="AC648" s="117"/>
      <c r="AD648" s="117"/>
      <c r="AE648" s="117"/>
      <c r="AF648" s="117"/>
      <c r="AG648" s="117"/>
      <c r="AH648" s="117"/>
      <c r="AI648" s="117"/>
      <c r="AJ648" s="117"/>
      <c r="AK648" s="117"/>
      <c r="AL648" s="117"/>
      <c r="AM648" s="117"/>
      <c r="AN648" s="117"/>
      <c r="AO648" s="117"/>
      <c r="AP648" s="117"/>
      <c r="AQ648" s="117"/>
      <c r="AR648" s="117"/>
      <c r="AS648" s="647"/>
      <c r="AT648" s="647"/>
      <c r="AU648" s="117"/>
      <c r="AV648" s="117"/>
      <c r="AW648" s="117"/>
      <c r="AX648" s="117"/>
      <c r="AY648" s="117"/>
      <c r="AZ648" s="18"/>
      <c r="BA648" s="18"/>
      <c r="BO648" s="11"/>
      <c r="BP648" s="11"/>
      <c r="BQ648" s="11"/>
      <c r="BR648" s="75"/>
      <c r="BS648" s="75"/>
    </row>
    <row r="649" spans="1:71">
      <c r="A649" s="18"/>
      <c r="B649" s="18"/>
      <c r="C649" s="18"/>
      <c r="E649" s="88"/>
      <c r="F649" s="88"/>
      <c r="G649" s="18"/>
      <c r="H649" s="89"/>
      <c r="I649" s="89"/>
      <c r="J649" s="89"/>
      <c r="K649" s="18"/>
      <c r="L649" s="18"/>
      <c r="M649" s="18"/>
      <c r="N649" s="18"/>
      <c r="O649" s="18"/>
      <c r="P649" s="138"/>
      <c r="Q649" s="138"/>
      <c r="R649" s="138"/>
      <c r="S649" s="138"/>
      <c r="T649" s="138"/>
      <c r="U649" s="138"/>
      <c r="V649" s="138"/>
      <c r="W649" s="138"/>
      <c r="X649" s="18"/>
      <c r="Y649" s="647"/>
      <c r="Z649" s="647"/>
      <c r="AA649" s="117"/>
      <c r="AB649" s="117"/>
      <c r="AC649" s="117"/>
      <c r="AD649" s="117"/>
      <c r="AE649" s="117"/>
      <c r="AF649" s="117"/>
      <c r="AG649" s="117"/>
      <c r="AH649" s="117"/>
      <c r="AI649" s="117"/>
      <c r="AJ649" s="117"/>
      <c r="AK649" s="117"/>
      <c r="AL649" s="117"/>
      <c r="AM649" s="117"/>
      <c r="AN649" s="117"/>
      <c r="AO649" s="117"/>
      <c r="AP649" s="117"/>
      <c r="AQ649" s="117"/>
      <c r="AR649" s="117"/>
      <c r="AS649" s="647"/>
      <c r="AT649" s="647"/>
      <c r="AU649" s="117"/>
      <c r="AV649" s="117"/>
      <c r="AW649" s="117"/>
      <c r="AX649" s="117"/>
      <c r="AY649" s="117"/>
      <c r="AZ649" s="18"/>
      <c r="BA649" s="18"/>
      <c r="BO649" s="11"/>
      <c r="BP649" s="11"/>
      <c r="BQ649" s="11"/>
      <c r="BR649" s="75"/>
      <c r="BS649" s="75"/>
    </row>
    <row r="650" spans="1:71">
      <c r="A650" s="18"/>
      <c r="B650" s="18"/>
      <c r="C650" s="18"/>
      <c r="E650" s="88"/>
      <c r="F650" s="88"/>
      <c r="G650" s="18"/>
      <c r="H650" s="89"/>
      <c r="I650" s="89"/>
      <c r="J650" s="89"/>
      <c r="K650" s="18"/>
      <c r="L650" s="18"/>
      <c r="M650" s="18"/>
      <c r="N650" s="18"/>
      <c r="O650" s="18"/>
      <c r="P650" s="138"/>
      <c r="Q650" s="138"/>
      <c r="R650" s="138"/>
      <c r="S650" s="138"/>
      <c r="T650" s="138"/>
      <c r="U650" s="138"/>
      <c r="V650" s="138"/>
      <c r="W650" s="138"/>
      <c r="X650" s="18"/>
      <c r="Y650" s="647"/>
      <c r="Z650" s="647"/>
      <c r="AA650" s="117"/>
      <c r="AB650" s="117"/>
      <c r="AC650" s="117"/>
      <c r="AD650" s="117"/>
      <c r="AE650" s="117"/>
      <c r="AF650" s="117"/>
      <c r="AG650" s="117"/>
      <c r="AH650" s="117"/>
      <c r="AI650" s="117"/>
      <c r="AJ650" s="117"/>
      <c r="AK650" s="117"/>
      <c r="AL650" s="117"/>
      <c r="AM650" s="117"/>
      <c r="AN650" s="117"/>
      <c r="AO650" s="117"/>
      <c r="AP650" s="117"/>
      <c r="AQ650" s="117"/>
      <c r="AR650" s="117"/>
      <c r="AS650" s="647"/>
      <c r="AT650" s="647"/>
      <c r="AU650" s="117"/>
      <c r="AV650" s="117"/>
      <c r="AW650" s="117"/>
      <c r="AX650" s="117"/>
      <c r="AY650" s="117"/>
      <c r="AZ650" s="18"/>
      <c r="BA650" s="18"/>
      <c r="BO650" s="11"/>
      <c r="BP650" s="11"/>
      <c r="BQ650" s="11"/>
      <c r="BR650" s="75"/>
      <c r="BS650" s="75"/>
    </row>
    <row r="651" spans="1:71" ht="12.75" customHeight="1">
      <c r="A651" s="18"/>
      <c r="B651" s="18"/>
      <c r="C651" s="18"/>
      <c r="E651" s="88"/>
      <c r="F651" s="88"/>
      <c r="G651" s="18"/>
      <c r="H651" s="89"/>
      <c r="I651" s="89"/>
      <c r="J651" s="89"/>
      <c r="K651" s="18"/>
      <c r="L651" s="18"/>
      <c r="M651" s="18"/>
      <c r="N651" s="18"/>
      <c r="O651" s="18"/>
      <c r="P651" s="138"/>
      <c r="Q651" s="138"/>
      <c r="R651" s="138"/>
      <c r="S651" s="138"/>
      <c r="T651" s="138"/>
      <c r="U651" s="138"/>
      <c r="V651" s="138"/>
      <c r="W651" s="138"/>
      <c r="X651" s="18"/>
      <c r="Y651" s="647"/>
      <c r="Z651" s="647"/>
      <c r="AA651" s="117"/>
      <c r="AB651" s="117"/>
      <c r="AC651" s="117"/>
      <c r="AD651" s="117"/>
      <c r="AE651" s="117"/>
      <c r="AF651" s="117"/>
      <c r="AG651" s="117"/>
      <c r="AH651" s="117"/>
      <c r="AI651" s="117"/>
      <c r="AJ651" s="117"/>
      <c r="AK651" s="117"/>
      <c r="AL651" s="117"/>
      <c r="AM651" s="117"/>
      <c r="AN651" s="117"/>
      <c r="AO651" s="117"/>
      <c r="AP651" s="117"/>
      <c r="AQ651" s="117"/>
      <c r="AR651" s="117"/>
      <c r="AS651" s="647"/>
      <c r="AT651" s="647"/>
      <c r="AU651" s="117"/>
      <c r="AV651" s="117"/>
      <c r="AW651" s="117"/>
      <c r="AX651" s="117"/>
      <c r="AY651" s="117"/>
      <c r="AZ651" s="18"/>
      <c r="BA651" s="18"/>
      <c r="BO651" s="11"/>
      <c r="BP651" s="11"/>
      <c r="BQ651" s="11"/>
      <c r="BR651" s="75"/>
      <c r="BS651" s="75"/>
    </row>
    <row r="652" spans="1:71" ht="12.75" customHeight="1">
      <c r="A652" s="18"/>
      <c r="B652" s="18"/>
      <c r="C652" s="18"/>
      <c r="E652" s="88"/>
      <c r="F652" s="88"/>
      <c r="G652" s="18"/>
      <c r="H652" s="89"/>
      <c r="I652" s="89"/>
      <c r="J652" s="89"/>
      <c r="K652" s="18"/>
      <c r="L652" s="18"/>
      <c r="M652" s="18"/>
      <c r="N652" s="18"/>
      <c r="O652" s="18"/>
      <c r="P652" s="138"/>
      <c r="Q652" s="138"/>
      <c r="R652" s="138"/>
      <c r="S652" s="138"/>
      <c r="T652" s="138"/>
      <c r="U652" s="138"/>
      <c r="V652" s="138"/>
      <c r="W652" s="138"/>
      <c r="X652" s="18"/>
      <c r="Y652" s="420"/>
      <c r="Z652" s="420"/>
      <c r="AA652" s="117"/>
      <c r="AB652" s="117"/>
      <c r="AC652" s="117"/>
      <c r="AD652" s="117"/>
      <c r="AE652" s="117"/>
      <c r="AF652" s="117"/>
      <c r="AG652" s="117"/>
      <c r="AH652" s="117"/>
      <c r="AI652" s="117"/>
      <c r="AJ652" s="117"/>
      <c r="AK652" s="117"/>
      <c r="AL652" s="117"/>
      <c r="AM652" s="117"/>
      <c r="AN652" s="117"/>
      <c r="AO652" s="117"/>
      <c r="AP652" s="117"/>
      <c r="AQ652" s="117"/>
      <c r="AR652" s="117"/>
      <c r="AS652" s="647"/>
      <c r="AT652" s="647"/>
      <c r="AU652" s="117"/>
      <c r="AV652" s="117"/>
      <c r="AW652" s="117"/>
      <c r="AX652" s="117"/>
      <c r="AY652" s="117"/>
      <c r="AZ652" s="18"/>
      <c r="BA652" s="18"/>
      <c r="BO652" s="11"/>
      <c r="BP652" s="11"/>
      <c r="BQ652" s="11"/>
      <c r="BR652" s="75"/>
      <c r="BS652" s="75"/>
    </row>
    <row r="653" spans="1:71">
      <c r="A653" s="18"/>
      <c r="B653" s="18"/>
      <c r="C653" s="18"/>
      <c r="E653" s="88"/>
      <c r="F653" s="88"/>
      <c r="G653" s="18"/>
      <c r="H653" s="89"/>
      <c r="I653" s="89"/>
      <c r="J653" s="89"/>
      <c r="K653" s="18"/>
      <c r="L653" s="18"/>
      <c r="M653" s="18"/>
      <c r="N653" s="18"/>
      <c r="O653" s="18"/>
      <c r="P653" s="138"/>
      <c r="Q653" s="138"/>
      <c r="R653" s="138"/>
      <c r="S653" s="138"/>
      <c r="T653" s="138"/>
      <c r="U653" s="138"/>
      <c r="V653" s="138"/>
      <c r="W653" s="138"/>
      <c r="X653" s="18"/>
      <c r="Y653" s="420"/>
      <c r="Z653" s="420"/>
      <c r="AA653" s="117"/>
      <c r="AB653" s="117"/>
      <c r="AC653" s="117"/>
      <c r="AD653" s="117"/>
      <c r="AE653" s="117"/>
      <c r="AF653" s="117"/>
      <c r="AG653" s="117"/>
      <c r="AH653" s="117"/>
      <c r="AI653" s="117"/>
      <c r="AJ653" s="117"/>
      <c r="AK653" s="117"/>
      <c r="AL653" s="117"/>
      <c r="AM653" s="117"/>
      <c r="AN653" s="117"/>
      <c r="AO653" s="117"/>
      <c r="AP653" s="117"/>
      <c r="AQ653" s="117"/>
      <c r="AR653" s="117"/>
      <c r="AS653" s="647"/>
      <c r="AT653" s="647"/>
      <c r="AU653" s="117"/>
      <c r="AV653" s="117"/>
      <c r="AW653" s="117"/>
      <c r="AX653" s="117"/>
      <c r="AY653" s="117"/>
      <c r="AZ653" s="18"/>
      <c r="BA653" s="18"/>
      <c r="BO653" s="11"/>
      <c r="BP653" s="11"/>
      <c r="BQ653" s="11"/>
      <c r="BR653" s="75"/>
      <c r="BS653" s="75"/>
    </row>
    <row r="654" spans="1:71" ht="20.25">
      <c r="A654" s="18"/>
      <c r="B654" s="18"/>
      <c r="C654" s="18"/>
      <c r="E654" s="88"/>
      <c r="F654" s="88"/>
      <c r="G654" s="18"/>
      <c r="H654" s="89"/>
      <c r="I654" s="89"/>
      <c r="J654" s="89"/>
      <c r="K654" s="18"/>
      <c r="L654" s="18"/>
      <c r="M654" s="18"/>
      <c r="N654" s="18"/>
      <c r="O654" s="18"/>
      <c r="P654" s="138"/>
      <c r="Q654" s="138"/>
      <c r="R654" s="138"/>
      <c r="S654" s="138"/>
      <c r="T654" s="138"/>
      <c r="U654" s="138"/>
      <c r="V654" s="138"/>
      <c r="W654" s="138"/>
      <c r="X654" s="18"/>
      <c r="Y654" s="420"/>
      <c r="Z654" s="521"/>
      <c r="AA654" s="117"/>
      <c r="AB654" s="117"/>
      <c r="AC654" s="117"/>
      <c r="AD654" s="117"/>
      <c r="AE654" s="117"/>
      <c r="AF654" s="117"/>
      <c r="AG654" s="117"/>
      <c r="AH654" s="117"/>
      <c r="AI654" s="117"/>
      <c r="AJ654" s="117"/>
      <c r="AK654" s="117"/>
      <c r="AL654" s="117"/>
      <c r="AM654" s="117"/>
      <c r="AN654" s="117"/>
      <c r="AO654" s="117"/>
      <c r="AP654" s="117"/>
      <c r="AQ654" s="117"/>
      <c r="AR654" s="117"/>
      <c r="AS654" s="420"/>
      <c r="AT654" s="420"/>
      <c r="AU654" s="117"/>
      <c r="AV654" s="117"/>
      <c r="AW654" s="117"/>
      <c r="AX654" s="117"/>
      <c r="AY654" s="117"/>
      <c r="AZ654" s="18"/>
      <c r="BA654" s="18"/>
      <c r="BO654" s="11"/>
      <c r="BP654" s="11"/>
      <c r="BQ654" s="11"/>
      <c r="BR654" s="75"/>
      <c r="BS654" s="75"/>
    </row>
    <row r="655" spans="1:71">
      <c r="A655" s="18"/>
      <c r="B655" s="18"/>
      <c r="C655" s="18"/>
      <c r="E655" s="88"/>
      <c r="F655" s="88"/>
      <c r="G655" s="18"/>
      <c r="H655" s="89"/>
      <c r="I655" s="89"/>
      <c r="J655" s="89"/>
      <c r="K655" s="18"/>
      <c r="L655" s="18"/>
      <c r="M655" s="18"/>
      <c r="N655" s="18"/>
      <c r="O655" s="18"/>
      <c r="P655" s="138"/>
      <c r="Q655" s="138"/>
      <c r="R655" s="138"/>
      <c r="S655" s="138"/>
      <c r="T655" s="138"/>
      <c r="U655" s="138"/>
      <c r="V655" s="138"/>
      <c r="W655" s="138"/>
      <c r="X655" s="18"/>
      <c r="Y655" s="117"/>
      <c r="Z655" s="117"/>
      <c r="AA655" s="117"/>
      <c r="AB655" s="117"/>
      <c r="AC655" s="117"/>
      <c r="AD655" s="117"/>
      <c r="AE655" s="117"/>
      <c r="AF655" s="117"/>
      <c r="AG655" s="117"/>
      <c r="AH655" s="117"/>
      <c r="AI655" s="117"/>
      <c r="AJ655" s="117"/>
      <c r="AK655" s="117"/>
      <c r="AL655" s="117"/>
      <c r="AM655" s="117"/>
      <c r="AN655" s="117"/>
      <c r="AO655" s="117"/>
      <c r="AP655" s="117"/>
      <c r="AQ655" s="117"/>
      <c r="AR655" s="117"/>
      <c r="AS655" s="117"/>
      <c r="AT655" s="117"/>
      <c r="AU655" s="117"/>
      <c r="AV655" s="117"/>
      <c r="AW655" s="117"/>
      <c r="AX655" s="117"/>
      <c r="AY655" s="117"/>
      <c r="AZ655" s="18"/>
      <c r="BA655" s="18"/>
      <c r="BO655" s="11"/>
      <c r="BP655" s="11"/>
      <c r="BQ655" s="11"/>
      <c r="BR655" s="75"/>
      <c r="BS655" s="75"/>
    </row>
    <row r="656" spans="1:71" ht="20.25">
      <c r="A656" s="18"/>
      <c r="B656" s="18"/>
      <c r="C656" s="18"/>
      <c r="E656" s="88"/>
      <c r="F656" s="88"/>
      <c r="G656" s="18"/>
      <c r="H656" s="89"/>
      <c r="I656" s="89"/>
      <c r="J656" s="89"/>
      <c r="K656" s="18"/>
      <c r="L656" s="18"/>
      <c r="M656" s="18"/>
      <c r="N656" s="18"/>
      <c r="O656" s="18"/>
      <c r="P656" s="138"/>
      <c r="Q656" s="138"/>
      <c r="R656" s="138"/>
      <c r="S656" s="138"/>
      <c r="T656" s="138"/>
      <c r="U656" s="138"/>
      <c r="V656" s="138"/>
      <c r="W656" s="138"/>
      <c r="X656" s="18"/>
      <c r="Y656" s="117"/>
      <c r="Z656" s="515"/>
      <c r="AA656" s="117"/>
      <c r="AB656" s="117"/>
      <c r="AC656" s="117"/>
      <c r="AD656" s="117"/>
      <c r="AE656" s="117"/>
      <c r="AF656" s="117"/>
      <c r="AG656" s="117"/>
      <c r="AH656" s="117"/>
      <c r="AI656" s="117"/>
      <c r="AJ656" s="117"/>
      <c r="AK656" s="117"/>
      <c r="AL656" s="117"/>
      <c r="AM656" s="117"/>
      <c r="AN656" s="117"/>
      <c r="AO656" s="117"/>
      <c r="AP656" s="117"/>
      <c r="AQ656" s="117"/>
      <c r="AR656" s="117"/>
      <c r="AS656" s="91"/>
      <c r="AT656" s="117"/>
      <c r="AU656" s="117"/>
      <c r="AV656" s="117"/>
      <c r="AW656" s="117"/>
      <c r="AX656" s="117"/>
      <c r="AY656" s="117"/>
      <c r="AZ656" s="18"/>
      <c r="BA656" s="18"/>
      <c r="BO656" s="11"/>
      <c r="BP656" s="11"/>
      <c r="BQ656" s="11"/>
      <c r="BR656" s="75"/>
      <c r="BS656" s="75"/>
    </row>
    <row r="657" spans="1:71">
      <c r="A657" s="18"/>
      <c r="B657" s="18"/>
      <c r="C657" s="18"/>
      <c r="E657" s="88"/>
      <c r="F657" s="88"/>
      <c r="G657" s="18"/>
      <c r="H657" s="89"/>
      <c r="I657" s="89"/>
      <c r="J657" s="89"/>
      <c r="K657" s="18"/>
      <c r="L657" s="18"/>
      <c r="M657" s="18"/>
      <c r="N657" s="18"/>
      <c r="O657" s="18"/>
      <c r="P657" s="138"/>
      <c r="Q657" s="138"/>
      <c r="R657" s="138"/>
      <c r="S657" s="138"/>
      <c r="T657" s="138"/>
      <c r="U657" s="138"/>
      <c r="V657" s="138"/>
      <c r="W657" s="138"/>
      <c r="X657" s="18"/>
      <c r="Y657" s="647"/>
      <c r="Z657" s="647"/>
      <c r="AA657" s="117"/>
      <c r="AB657" s="117"/>
      <c r="AC657" s="117"/>
      <c r="AD657" s="117"/>
      <c r="AE657" s="117"/>
      <c r="AF657" s="117"/>
      <c r="AG657" s="117"/>
      <c r="AH657" s="117"/>
      <c r="AI657" s="117"/>
      <c r="AJ657" s="117"/>
      <c r="AK657" s="117"/>
      <c r="AL657" s="117"/>
      <c r="AM657" s="117"/>
      <c r="AN657" s="117"/>
      <c r="AO657" s="117"/>
      <c r="AP657" s="117"/>
      <c r="AQ657" s="117"/>
      <c r="AR657" s="117"/>
      <c r="AS657" s="647"/>
      <c r="AT657" s="647"/>
      <c r="AU657" s="117"/>
      <c r="AV657" s="117"/>
      <c r="AW657" s="117"/>
      <c r="AX657" s="117"/>
      <c r="AY657" s="117"/>
      <c r="AZ657" s="18"/>
      <c r="BA657" s="18"/>
      <c r="BO657" s="11"/>
      <c r="BP657" s="11"/>
      <c r="BQ657" s="11"/>
      <c r="BR657" s="75"/>
      <c r="BS657" s="75"/>
    </row>
    <row r="658" spans="1:71">
      <c r="A658" s="18"/>
      <c r="B658" s="18"/>
      <c r="C658" s="18"/>
      <c r="E658" s="88"/>
      <c r="F658" s="88"/>
      <c r="G658" s="18"/>
      <c r="H658" s="89"/>
      <c r="I658" s="89"/>
      <c r="J658" s="89"/>
      <c r="K658" s="18"/>
      <c r="L658" s="18"/>
      <c r="M658" s="18"/>
      <c r="N658" s="18"/>
      <c r="O658" s="18"/>
      <c r="P658" s="138"/>
      <c r="Q658" s="138"/>
      <c r="R658" s="138"/>
      <c r="S658" s="138"/>
      <c r="T658" s="138"/>
      <c r="U658" s="138"/>
      <c r="V658" s="138"/>
      <c r="W658" s="138"/>
      <c r="X658" s="18"/>
      <c r="Y658" s="647"/>
      <c r="Z658" s="647"/>
      <c r="AA658" s="117"/>
      <c r="AB658" s="117"/>
      <c r="AC658" s="117"/>
      <c r="AD658" s="117"/>
      <c r="AE658" s="117"/>
      <c r="AF658" s="117"/>
      <c r="AG658" s="117"/>
      <c r="AH658" s="117"/>
      <c r="AI658" s="117"/>
      <c r="AJ658" s="117"/>
      <c r="AK658" s="117"/>
      <c r="AL658" s="117"/>
      <c r="AM658" s="117"/>
      <c r="AN658" s="117"/>
      <c r="AO658" s="117"/>
      <c r="AP658" s="117"/>
      <c r="AQ658" s="117"/>
      <c r="AR658" s="117"/>
      <c r="AS658" s="647"/>
      <c r="AT658" s="647"/>
      <c r="AU658" s="117"/>
      <c r="AV658" s="117"/>
      <c r="AW658" s="117"/>
      <c r="AX658" s="117"/>
      <c r="AY658" s="117"/>
      <c r="AZ658" s="18"/>
      <c r="BA658" s="18"/>
      <c r="BO658" s="11"/>
      <c r="BP658" s="11"/>
      <c r="BQ658" s="11"/>
      <c r="BR658" s="75"/>
      <c r="BS658" s="75"/>
    </row>
    <row r="659" spans="1:71">
      <c r="A659" s="18"/>
      <c r="B659" s="18"/>
      <c r="C659" s="18"/>
      <c r="E659" s="88"/>
      <c r="F659" s="88"/>
      <c r="G659" s="18"/>
      <c r="H659" s="89"/>
      <c r="I659" s="89"/>
      <c r="J659" s="89"/>
      <c r="K659" s="18"/>
      <c r="L659" s="18"/>
      <c r="M659" s="18"/>
      <c r="N659" s="18"/>
      <c r="O659" s="18"/>
      <c r="P659" s="138"/>
      <c r="Q659" s="138"/>
      <c r="R659" s="138"/>
      <c r="S659" s="138"/>
      <c r="T659" s="138"/>
      <c r="U659" s="138"/>
      <c r="V659" s="138"/>
      <c r="W659" s="138"/>
      <c r="X659" s="18"/>
      <c r="Y659" s="647"/>
      <c r="Z659" s="647"/>
      <c r="AA659" s="117"/>
      <c r="AB659" s="117"/>
      <c r="AC659" s="117"/>
      <c r="AD659" s="117"/>
      <c r="AE659" s="117"/>
      <c r="AF659" s="117"/>
      <c r="AG659" s="117"/>
      <c r="AH659" s="117"/>
      <c r="AI659" s="117"/>
      <c r="AJ659" s="117"/>
      <c r="AK659" s="117"/>
      <c r="AL659" s="117"/>
      <c r="AM659" s="117"/>
      <c r="AN659" s="117"/>
      <c r="AO659" s="117"/>
      <c r="AP659" s="117"/>
      <c r="AQ659" s="117"/>
      <c r="AR659" s="117"/>
      <c r="AS659" s="647"/>
      <c r="AT659" s="647"/>
      <c r="AU659" s="117"/>
      <c r="AV659" s="117"/>
      <c r="AW659" s="117"/>
      <c r="AX659" s="117"/>
      <c r="AY659" s="117"/>
      <c r="AZ659" s="18"/>
      <c r="BA659" s="18"/>
      <c r="BO659" s="11"/>
      <c r="BP659" s="11"/>
      <c r="BQ659" s="11"/>
      <c r="BR659" s="75"/>
      <c r="BS659" s="75"/>
    </row>
    <row r="660" spans="1:71">
      <c r="A660" s="18"/>
      <c r="B660" s="18"/>
      <c r="C660" s="18"/>
      <c r="E660" s="88"/>
      <c r="F660" s="88"/>
      <c r="G660" s="18"/>
      <c r="H660" s="89"/>
      <c r="I660" s="89"/>
      <c r="J660" s="89"/>
      <c r="K660" s="18"/>
      <c r="L660" s="18"/>
      <c r="M660" s="18"/>
      <c r="N660" s="18"/>
      <c r="O660" s="18"/>
      <c r="P660" s="138"/>
      <c r="Q660" s="138"/>
      <c r="R660" s="138"/>
      <c r="S660" s="138"/>
      <c r="T660" s="138"/>
      <c r="U660" s="138"/>
      <c r="V660" s="138"/>
      <c r="W660" s="138"/>
      <c r="X660" s="18"/>
      <c r="Y660" s="647"/>
      <c r="Z660" s="647"/>
      <c r="AA660" s="117"/>
      <c r="AB660" s="117"/>
      <c r="AC660" s="117"/>
      <c r="AD660" s="117"/>
      <c r="AE660" s="117"/>
      <c r="AF660" s="117"/>
      <c r="AG660" s="117"/>
      <c r="AH660" s="117"/>
      <c r="AI660" s="117"/>
      <c r="AJ660" s="117"/>
      <c r="AK660" s="117"/>
      <c r="AL660" s="117"/>
      <c r="AM660" s="117"/>
      <c r="AN660" s="117"/>
      <c r="AO660" s="117"/>
      <c r="AP660" s="117"/>
      <c r="AQ660" s="117"/>
      <c r="AR660" s="117"/>
      <c r="AS660" s="647"/>
      <c r="AT660" s="647"/>
      <c r="AU660" s="117"/>
      <c r="AV660" s="117"/>
      <c r="AW660" s="117"/>
      <c r="AX660" s="117"/>
      <c r="AY660" s="117"/>
      <c r="AZ660" s="18"/>
      <c r="BA660" s="18"/>
      <c r="BO660" s="11"/>
      <c r="BP660" s="11"/>
      <c r="BQ660" s="11"/>
      <c r="BR660" s="75"/>
      <c r="BS660" s="75"/>
    </row>
    <row r="661" spans="1:71">
      <c r="A661" s="18"/>
      <c r="B661" s="18"/>
      <c r="C661" s="18"/>
      <c r="E661" s="88"/>
      <c r="F661" s="88"/>
      <c r="G661" s="18"/>
      <c r="H661" s="89"/>
      <c r="I661" s="89"/>
      <c r="J661" s="89"/>
      <c r="K661" s="18"/>
      <c r="L661" s="18"/>
      <c r="M661" s="18"/>
      <c r="N661" s="18"/>
      <c r="O661" s="18"/>
      <c r="P661" s="138"/>
      <c r="Q661" s="138"/>
      <c r="R661" s="138"/>
      <c r="S661" s="138"/>
      <c r="T661" s="138"/>
      <c r="U661" s="138"/>
      <c r="V661" s="138"/>
      <c r="W661" s="138"/>
      <c r="X661" s="18"/>
      <c r="Y661" s="647"/>
      <c r="Z661" s="647"/>
      <c r="AA661" s="117"/>
      <c r="AB661" s="117"/>
      <c r="AC661" s="117"/>
      <c r="AD661" s="117"/>
      <c r="AE661" s="117"/>
      <c r="AF661" s="117"/>
      <c r="AG661" s="117"/>
      <c r="AH661" s="117"/>
      <c r="AI661" s="117"/>
      <c r="AJ661" s="117"/>
      <c r="AK661" s="117"/>
      <c r="AL661" s="117"/>
      <c r="AM661" s="117"/>
      <c r="AN661" s="117"/>
      <c r="AO661" s="117"/>
      <c r="AP661" s="117"/>
      <c r="AQ661" s="117"/>
      <c r="AR661" s="117"/>
      <c r="AS661" s="647"/>
      <c r="AT661" s="647"/>
      <c r="AU661" s="117"/>
      <c r="AV661" s="117"/>
      <c r="AW661" s="117"/>
      <c r="AX661" s="117"/>
      <c r="AY661" s="117"/>
      <c r="AZ661" s="18"/>
      <c r="BA661" s="18"/>
      <c r="BO661" s="11"/>
      <c r="BP661" s="11"/>
      <c r="BQ661" s="11"/>
      <c r="BR661" s="75"/>
      <c r="BS661" s="75"/>
    </row>
    <row r="662" spans="1:71">
      <c r="A662" s="18"/>
      <c r="B662" s="18"/>
      <c r="C662" s="18"/>
      <c r="E662" s="88"/>
      <c r="F662" s="88"/>
      <c r="G662" s="18"/>
      <c r="H662" s="89"/>
      <c r="I662" s="89"/>
      <c r="J662" s="89"/>
      <c r="K662" s="18"/>
      <c r="L662" s="18"/>
      <c r="M662" s="18"/>
      <c r="N662" s="18"/>
      <c r="O662" s="18"/>
      <c r="P662" s="138"/>
      <c r="Q662" s="138"/>
      <c r="R662" s="138"/>
      <c r="S662" s="138"/>
      <c r="T662" s="138"/>
      <c r="U662" s="138"/>
      <c r="V662" s="138"/>
      <c r="W662" s="138"/>
      <c r="X662" s="18"/>
      <c r="Y662" s="647"/>
      <c r="Z662" s="647"/>
      <c r="AA662" s="117"/>
      <c r="AB662" s="117"/>
      <c r="AC662" s="117"/>
      <c r="AD662" s="117"/>
      <c r="AE662" s="117"/>
      <c r="AF662" s="117"/>
      <c r="AG662" s="117"/>
      <c r="AH662" s="117"/>
      <c r="AI662" s="117"/>
      <c r="AJ662" s="117"/>
      <c r="AK662" s="117"/>
      <c r="AL662" s="117"/>
      <c r="AM662" s="117"/>
      <c r="AN662" s="117"/>
      <c r="AO662" s="117"/>
      <c r="AP662" s="117"/>
      <c r="AQ662" s="117"/>
      <c r="AR662" s="117"/>
      <c r="AS662" s="647"/>
      <c r="AT662" s="647"/>
      <c r="AU662" s="117"/>
      <c r="AV662" s="117"/>
      <c r="AW662" s="117"/>
      <c r="AX662" s="117"/>
      <c r="AY662" s="117"/>
      <c r="AZ662" s="18"/>
      <c r="BA662" s="18"/>
      <c r="BO662" s="11"/>
      <c r="BP662" s="11"/>
      <c r="BQ662" s="11"/>
      <c r="BR662" s="75"/>
      <c r="BS662" s="75"/>
    </row>
    <row r="663" spans="1:71">
      <c r="A663" s="18"/>
      <c r="B663" s="18"/>
      <c r="C663" s="18"/>
      <c r="E663" s="88"/>
      <c r="F663" s="88"/>
      <c r="G663" s="18"/>
      <c r="H663" s="89"/>
      <c r="I663" s="89"/>
      <c r="J663" s="89"/>
      <c r="K663" s="18"/>
      <c r="L663" s="18"/>
      <c r="M663" s="18"/>
      <c r="N663" s="18"/>
      <c r="O663" s="18"/>
      <c r="P663" s="138"/>
      <c r="Q663" s="138"/>
      <c r="R663" s="138"/>
      <c r="S663" s="138"/>
      <c r="T663" s="138"/>
      <c r="U663" s="138"/>
      <c r="V663" s="138"/>
      <c r="W663" s="138"/>
      <c r="X663" s="18"/>
      <c r="Y663" s="647"/>
      <c r="Z663" s="647"/>
      <c r="AA663" s="117"/>
      <c r="AB663" s="117"/>
      <c r="AC663" s="117"/>
      <c r="AD663" s="117"/>
      <c r="AE663" s="117"/>
      <c r="AF663" s="117"/>
      <c r="AG663" s="117"/>
      <c r="AH663" s="117"/>
      <c r="AI663" s="117"/>
      <c r="AJ663" s="117"/>
      <c r="AK663" s="117"/>
      <c r="AL663" s="117"/>
      <c r="AM663" s="117"/>
      <c r="AN663" s="117"/>
      <c r="AO663" s="117"/>
      <c r="AP663" s="117"/>
      <c r="AQ663" s="117"/>
      <c r="AR663" s="117"/>
      <c r="AS663" s="647"/>
      <c r="AT663" s="647"/>
      <c r="AU663" s="117"/>
      <c r="AV663" s="117"/>
      <c r="AW663" s="117"/>
      <c r="AX663" s="117"/>
      <c r="AY663" s="117"/>
      <c r="AZ663" s="18"/>
      <c r="BA663" s="18"/>
      <c r="BO663" s="11"/>
      <c r="BP663" s="11"/>
      <c r="BQ663" s="11"/>
      <c r="BR663" s="75"/>
      <c r="BS663" s="75"/>
    </row>
    <row r="664" spans="1:71">
      <c r="A664" s="18"/>
      <c r="B664" s="18"/>
      <c r="C664" s="18"/>
      <c r="E664" s="88"/>
      <c r="F664" s="88"/>
      <c r="G664" s="18"/>
      <c r="H664" s="89"/>
      <c r="I664" s="89"/>
      <c r="J664" s="89"/>
      <c r="K664" s="18"/>
      <c r="L664" s="18"/>
      <c r="M664" s="18"/>
      <c r="N664" s="18"/>
      <c r="O664" s="18"/>
      <c r="P664" s="138"/>
      <c r="Q664" s="138"/>
      <c r="R664" s="138"/>
      <c r="S664" s="138"/>
      <c r="T664" s="138"/>
      <c r="U664" s="138"/>
      <c r="V664" s="138"/>
      <c r="W664" s="138"/>
      <c r="X664" s="18"/>
      <c r="Y664" s="647"/>
      <c r="Z664" s="647"/>
      <c r="AA664" s="117"/>
      <c r="AB664" s="117"/>
      <c r="AC664" s="117"/>
      <c r="AD664" s="117"/>
      <c r="AE664" s="117"/>
      <c r="AF664" s="117"/>
      <c r="AG664" s="117"/>
      <c r="AH664" s="117"/>
      <c r="AI664" s="117"/>
      <c r="AJ664" s="117"/>
      <c r="AK664" s="117"/>
      <c r="AL664" s="117"/>
      <c r="AM664" s="117"/>
      <c r="AN664" s="117"/>
      <c r="AO664" s="117"/>
      <c r="AP664" s="117"/>
      <c r="AQ664" s="117"/>
      <c r="AR664" s="117"/>
      <c r="AS664" s="647"/>
      <c r="AT664" s="647"/>
      <c r="AU664" s="117"/>
      <c r="AV664" s="117"/>
      <c r="AW664" s="117"/>
      <c r="AX664" s="117"/>
      <c r="AY664" s="117"/>
      <c r="AZ664" s="18"/>
      <c r="BA664" s="18"/>
      <c r="BO664" s="11"/>
      <c r="BP664" s="11"/>
      <c r="BQ664" s="11"/>
      <c r="BR664" s="75"/>
      <c r="BS664" s="75"/>
    </row>
    <row r="665" spans="1:71" ht="18">
      <c r="A665" s="18"/>
      <c r="B665" s="18"/>
      <c r="C665" s="18"/>
      <c r="E665" s="88"/>
      <c r="F665" s="88"/>
      <c r="G665" s="18"/>
      <c r="H665" s="89"/>
      <c r="I665" s="89"/>
      <c r="J665" s="89"/>
      <c r="K665" s="18"/>
      <c r="L665" s="18"/>
      <c r="M665" s="18"/>
      <c r="N665" s="18"/>
      <c r="O665" s="18"/>
      <c r="P665" s="138"/>
      <c r="Q665" s="138"/>
      <c r="R665" s="138"/>
      <c r="S665" s="138"/>
      <c r="T665" s="138"/>
      <c r="U665" s="138"/>
      <c r="V665" s="138"/>
      <c r="W665" s="138"/>
      <c r="X665" s="18"/>
      <c r="Y665" s="647"/>
      <c r="Z665" s="647"/>
      <c r="AA665" s="95"/>
      <c r="AB665" s="95"/>
      <c r="AC665" s="95"/>
      <c r="AD665" s="95"/>
      <c r="AE665" s="95"/>
      <c r="AF665" s="95"/>
      <c r="AG665" s="95"/>
      <c r="AH665" s="95"/>
      <c r="AI665" s="95"/>
      <c r="AJ665" s="95"/>
      <c r="AK665" s="95"/>
      <c r="AL665" s="95"/>
      <c r="AM665" s="95"/>
      <c r="AN665" s="95"/>
      <c r="AO665" s="95"/>
      <c r="AP665" s="95"/>
      <c r="AQ665" s="95"/>
      <c r="AR665" s="95"/>
      <c r="AS665" s="647"/>
      <c r="AT665" s="647"/>
      <c r="AU665" s="117"/>
      <c r="AV665" s="117"/>
      <c r="AW665" s="117"/>
      <c r="AX665" s="117"/>
      <c r="AY665" s="117"/>
      <c r="AZ665" s="18"/>
      <c r="BA665" s="18"/>
      <c r="BO665" s="11"/>
      <c r="BP665" s="11"/>
      <c r="BQ665" s="11"/>
      <c r="BR665" s="75"/>
      <c r="BS665" s="75"/>
    </row>
    <row r="666" spans="1:71">
      <c r="A666" s="18"/>
      <c r="B666" s="18"/>
      <c r="C666" s="18"/>
      <c r="E666" s="88"/>
      <c r="F666" s="88"/>
      <c r="G666" s="18"/>
      <c r="H666" s="89"/>
      <c r="I666" s="89"/>
      <c r="J666" s="89"/>
      <c r="K666" s="18"/>
      <c r="L666" s="18"/>
      <c r="M666" s="18"/>
      <c r="N666" s="18"/>
      <c r="O666" s="18"/>
      <c r="P666" s="138"/>
      <c r="Q666" s="138"/>
      <c r="R666" s="138"/>
      <c r="S666" s="138"/>
      <c r="T666" s="138"/>
      <c r="U666" s="138"/>
      <c r="V666" s="138"/>
      <c r="W666" s="138"/>
      <c r="X666" s="18"/>
      <c r="Y666" s="647"/>
      <c r="Z666" s="647"/>
      <c r="AA666" s="117"/>
      <c r="AB666" s="117"/>
      <c r="AC666" s="117"/>
      <c r="AD666" s="117"/>
      <c r="AE666" s="117"/>
      <c r="AF666" s="117"/>
      <c r="AG666" s="117"/>
      <c r="AH666" s="117"/>
      <c r="AI666" s="117"/>
      <c r="AJ666" s="117"/>
      <c r="AK666" s="117"/>
      <c r="AL666" s="117"/>
      <c r="AM666" s="117"/>
      <c r="AN666" s="117"/>
      <c r="AO666" s="117"/>
      <c r="AP666" s="117"/>
      <c r="AQ666" s="117"/>
      <c r="AR666" s="117"/>
      <c r="AS666" s="647"/>
      <c r="AT666" s="647"/>
      <c r="AU666" s="117"/>
      <c r="AV666" s="117"/>
      <c r="AW666" s="117"/>
      <c r="AX666" s="117"/>
      <c r="AY666" s="117"/>
      <c r="AZ666" s="18"/>
      <c r="BA666" s="18"/>
      <c r="BO666" s="11"/>
      <c r="BP666" s="11"/>
      <c r="BQ666" s="11"/>
      <c r="BR666" s="75"/>
      <c r="BS666" s="75"/>
    </row>
    <row r="667" spans="1:71">
      <c r="A667" s="18"/>
      <c r="B667" s="18"/>
      <c r="C667" s="18"/>
      <c r="E667" s="88"/>
      <c r="F667" s="88"/>
      <c r="G667" s="18"/>
      <c r="H667" s="89"/>
      <c r="I667" s="89"/>
      <c r="J667" s="89"/>
      <c r="K667" s="18"/>
      <c r="L667" s="18"/>
      <c r="M667" s="18"/>
      <c r="N667" s="18"/>
      <c r="O667" s="18"/>
      <c r="P667" s="138"/>
      <c r="Q667" s="138"/>
      <c r="R667" s="138"/>
      <c r="S667" s="138"/>
      <c r="T667" s="138"/>
      <c r="U667" s="138"/>
      <c r="V667" s="138"/>
      <c r="W667" s="138"/>
      <c r="X667" s="18"/>
      <c r="Y667" s="117"/>
      <c r="Z667" s="117"/>
      <c r="AA667" s="117"/>
      <c r="AB667" s="117"/>
      <c r="AC667" s="117"/>
      <c r="AD667" s="117"/>
      <c r="AE667" s="117"/>
      <c r="AF667" s="117"/>
      <c r="AG667" s="117"/>
      <c r="AH667" s="117"/>
      <c r="AI667" s="117"/>
      <c r="AJ667" s="117"/>
      <c r="AK667" s="117"/>
      <c r="AL667" s="117"/>
      <c r="AM667" s="117"/>
      <c r="AN667" s="117"/>
      <c r="AO667" s="117"/>
      <c r="AP667" s="117"/>
      <c r="AQ667" s="117"/>
      <c r="AR667" s="117"/>
      <c r="AS667" s="117"/>
      <c r="AT667" s="117"/>
      <c r="AU667" s="117"/>
      <c r="AV667" s="117"/>
      <c r="AW667" s="117"/>
      <c r="AX667" s="117"/>
      <c r="AY667" s="117"/>
      <c r="AZ667" s="18"/>
      <c r="BA667" s="18"/>
      <c r="BO667" s="11"/>
      <c r="BP667" s="11"/>
      <c r="BQ667" s="11"/>
      <c r="BR667" s="75"/>
      <c r="BS667" s="75"/>
    </row>
    <row r="668" spans="1:71">
      <c r="A668" s="18"/>
      <c r="B668" s="18"/>
      <c r="C668" s="18"/>
      <c r="E668" s="88"/>
      <c r="F668" s="88"/>
      <c r="G668" s="18"/>
      <c r="H668" s="89"/>
      <c r="I668" s="89"/>
      <c r="J668" s="89"/>
      <c r="K668" s="18"/>
      <c r="L668" s="18"/>
      <c r="M668" s="18"/>
      <c r="N668" s="18"/>
      <c r="O668" s="18"/>
      <c r="P668" s="138"/>
      <c r="Q668" s="138"/>
      <c r="R668" s="138"/>
      <c r="S668" s="138"/>
      <c r="T668" s="138"/>
      <c r="U668" s="138"/>
      <c r="V668" s="138"/>
      <c r="W668" s="138"/>
      <c r="X668" s="18"/>
      <c r="Y668" s="117"/>
      <c r="Z668" s="117"/>
      <c r="AA668" s="117"/>
      <c r="AB668" s="117"/>
      <c r="AC668" s="117"/>
      <c r="AD668" s="117"/>
      <c r="AE668" s="117"/>
      <c r="AF668" s="117"/>
      <c r="AG668" s="117"/>
      <c r="AH668" s="117"/>
      <c r="AI668" s="117"/>
      <c r="AJ668" s="117"/>
      <c r="AK668" s="117"/>
      <c r="AL668" s="117"/>
      <c r="AM668" s="117"/>
      <c r="AN668" s="117"/>
      <c r="AO668" s="117"/>
      <c r="AP668" s="117"/>
      <c r="AQ668" s="117"/>
      <c r="AR668" s="117"/>
      <c r="AS668" s="117"/>
      <c r="AT668" s="117"/>
      <c r="AU668" s="117"/>
      <c r="AV668" s="117"/>
      <c r="AW668" s="117"/>
      <c r="AX668" s="117"/>
      <c r="AY668" s="117"/>
      <c r="AZ668" s="18"/>
      <c r="BA668" s="18"/>
      <c r="BO668" s="11"/>
      <c r="BP668" s="11"/>
      <c r="BQ668" s="11"/>
      <c r="BR668" s="75"/>
      <c r="BS668" s="75"/>
    </row>
    <row r="669" spans="1:71" ht="20.25">
      <c r="A669" s="18"/>
      <c r="B669" s="18"/>
      <c r="C669" s="18"/>
      <c r="E669" s="88"/>
      <c r="F669" s="88"/>
      <c r="G669" s="18"/>
      <c r="H669" s="89"/>
      <c r="I669" s="89"/>
      <c r="J669" s="89"/>
      <c r="K669" s="18"/>
      <c r="L669" s="18"/>
      <c r="M669" s="18"/>
      <c r="N669" s="18"/>
      <c r="O669" s="18"/>
      <c r="P669" s="138"/>
      <c r="Q669" s="138"/>
      <c r="R669" s="138"/>
      <c r="S669" s="138"/>
      <c r="T669" s="138"/>
      <c r="U669" s="138"/>
      <c r="V669" s="138"/>
      <c r="W669" s="138"/>
      <c r="X669" s="18"/>
      <c r="Y669" s="117"/>
      <c r="Z669" s="516"/>
      <c r="AA669" s="117"/>
      <c r="AB669" s="117"/>
      <c r="AC669" s="117"/>
      <c r="AD669" s="117"/>
      <c r="AE669" s="117"/>
      <c r="AF669" s="117"/>
      <c r="AG669" s="117"/>
      <c r="AH669" s="117"/>
      <c r="AI669" s="117"/>
      <c r="AJ669" s="117"/>
      <c r="AK669" s="117"/>
      <c r="AL669" s="117"/>
      <c r="AM669" s="117"/>
      <c r="AN669" s="117"/>
      <c r="AO669" s="117"/>
      <c r="AP669" s="117"/>
      <c r="AQ669" s="117"/>
      <c r="AR669" s="117"/>
      <c r="AS669" s="117"/>
      <c r="AT669" s="117"/>
      <c r="AU669" s="117"/>
      <c r="AV669" s="117"/>
      <c r="AW669" s="117"/>
      <c r="AX669" s="117"/>
      <c r="AY669" s="117"/>
      <c r="AZ669" s="18"/>
      <c r="BA669" s="18"/>
      <c r="BO669" s="11"/>
      <c r="BP669" s="11"/>
      <c r="BQ669" s="11"/>
      <c r="BR669" s="75"/>
      <c r="BS669" s="75"/>
    </row>
    <row r="670" spans="1:71">
      <c r="A670" s="18"/>
      <c r="B670" s="18"/>
      <c r="C670" s="18"/>
      <c r="E670" s="88"/>
      <c r="F670" s="88"/>
      <c r="G670" s="18"/>
      <c r="H670" s="89"/>
      <c r="I670" s="89"/>
      <c r="J670" s="89"/>
      <c r="K670" s="18"/>
      <c r="L670" s="18"/>
      <c r="M670" s="18"/>
      <c r="N670" s="18"/>
      <c r="O670" s="18"/>
      <c r="P670" s="138"/>
      <c r="Q670" s="138"/>
      <c r="R670" s="138"/>
      <c r="S670" s="138"/>
      <c r="T670" s="138"/>
      <c r="U670" s="138"/>
      <c r="V670" s="138"/>
      <c r="W670" s="138"/>
      <c r="X670" s="18"/>
      <c r="Y670" s="648"/>
      <c r="Z670" s="648"/>
      <c r="AA670" s="117"/>
      <c r="AB670" s="117"/>
      <c r="AC670" s="117"/>
      <c r="AD670" s="117"/>
      <c r="AE670" s="117"/>
      <c r="AF670" s="117"/>
      <c r="AG670" s="117"/>
      <c r="AH670" s="117"/>
      <c r="AI670" s="117"/>
      <c r="AJ670" s="117"/>
      <c r="AK670" s="117"/>
      <c r="AL670" s="117"/>
      <c r="AM670" s="117"/>
      <c r="AN670" s="117"/>
      <c r="AO670" s="117"/>
      <c r="AP670" s="117"/>
      <c r="AQ670" s="117"/>
      <c r="AR670" s="117"/>
      <c r="AS670" s="421"/>
      <c r="AT670" s="421"/>
      <c r="AU670" s="117"/>
      <c r="AV670" s="117"/>
      <c r="AW670" s="117"/>
      <c r="AX670" s="117"/>
      <c r="AY670" s="117"/>
      <c r="AZ670" s="18"/>
      <c r="BA670" s="18"/>
      <c r="BO670" s="11"/>
      <c r="BP670" s="11"/>
      <c r="BQ670" s="11"/>
      <c r="BR670" s="75"/>
      <c r="BS670" s="75"/>
    </row>
    <row r="671" spans="1:71">
      <c r="A671" s="18"/>
      <c r="B671" s="18"/>
      <c r="C671" s="18"/>
      <c r="E671" s="88"/>
      <c r="F671" s="88"/>
      <c r="G671" s="18"/>
      <c r="H671" s="89"/>
      <c r="I671" s="89"/>
      <c r="J671" s="89"/>
      <c r="K671" s="18"/>
      <c r="L671" s="18"/>
      <c r="M671" s="18"/>
      <c r="N671" s="18"/>
      <c r="O671" s="18"/>
      <c r="P671" s="138"/>
      <c r="Q671" s="138"/>
      <c r="R671" s="138"/>
      <c r="S671" s="138"/>
      <c r="T671" s="138"/>
      <c r="U671" s="138"/>
      <c r="V671" s="138"/>
      <c r="W671" s="138"/>
      <c r="X671" s="18"/>
      <c r="Y671" s="647"/>
      <c r="Z671" s="647"/>
      <c r="AA671" s="117"/>
      <c r="AB671" s="117"/>
      <c r="AC671" s="117"/>
      <c r="AD671" s="117"/>
      <c r="AE671" s="117"/>
      <c r="AF671" s="117"/>
      <c r="AG671" s="117"/>
      <c r="AH671" s="117"/>
      <c r="AI671" s="117"/>
      <c r="AJ671" s="117"/>
      <c r="AK671" s="117"/>
      <c r="AL671" s="117"/>
      <c r="AM671" s="117"/>
      <c r="AN671" s="117"/>
      <c r="AO671" s="117"/>
      <c r="AP671" s="117"/>
      <c r="AQ671" s="117"/>
      <c r="AR671" s="117"/>
      <c r="AS671" s="647"/>
      <c r="AT671" s="647"/>
      <c r="AU671" s="117"/>
      <c r="AV671" s="117"/>
      <c r="AW671" s="117"/>
      <c r="AX671" s="117"/>
      <c r="AY671" s="117"/>
      <c r="AZ671" s="18"/>
      <c r="BA671" s="18"/>
      <c r="BO671" s="11"/>
      <c r="BP671" s="11"/>
      <c r="BQ671" s="11"/>
      <c r="BR671" s="75"/>
      <c r="BS671" s="75"/>
    </row>
    <row r="672" spans="1:71">
      <c r="A672" s="18"/>
      <c r="B672" s="18"/>
      <c r="C672" s="18"/>
      <c r="E672" s="88"/>
      <c r="F672" s="88"/>
      <c r="G672" s="18"/>
      <c r="H672" s="89"/>
      <c r="I672" s="89"/>
      <c r="J672" s="89"/>
      <c r="K672" s="18"/>
      <c r="L672" s="18"/>
      <c r="M672" s="18"/>
      <c r="N672" s="18"/>
      <c r="O672" s="18"/>
      <c r="P672" s="138"/>
      <c r="Q672" s="138"/>
      <c r="R672" s="138"/>
      <c r="S672" s="138"/>
      <c r="T672" s="138"/>
      <c r="U672" s="138"/>
      <c r="V672" s="138"/>
      <c r="W672" s="138"/>
      <c r="X672" s="18"/>
      <c r="Y672" s="647"/>
      <c r="Z672" s="647"/>
      <c r="AA672" s="117"/>
      <c r="AB672" s="117"/>
      <c r="AC672" s="117"/>
      <c r="AD672" s="117"/>
      <c r="AE672" s="117"/>
      <c r="AF672" s="117"/>
      <c r="AG672" s="117"/>
      <c r="AH672" s="117"/>
      <c r="AI672" s="117"/>
      <c r="AJ672" s="117"/>
      <c r="AK672" s="117"/>
      <c r="AL672" s="117"/>
      <c r="AM672" s="117"/>
      <c r="AN672" s="117"/>
      <c r="AO672" s="117"/>
      <c r="AP672" s="117"/>
      <c r="AQ672" s="117"/>
      <c r="AR672" s="117"/>
      <c r="AS672" s="647"/>
      <c r="AT672" s="647"/>
      <c r="AU672" s="117"/>
      <c r="AV672" s="117"/>
      <c r="AW672" s="117"/>
      <c r="AX672" s="117"/>
      <c r="AY672" s="117"/>
      <c r="AZ672" s="18"/>
      <c r="BA672" s="18"/>
      <c r="BO672" s="11"/>
      <c r="BP672" s="11"/>
      <c r="BQ672" s="11"/>
      <c r="BR672" s="75"/>
      <c r="BS672" s="75"/>
    </row>
    <row r="673" spans="1:71">
      <c r="A673" s="18"/>
      <c r="B673" s="18"/>
      <c r="C673" s="18"/>
      <c r="E673" s="88"/>
      <c r="F673" s="88"/>
      <c r="G673" s="18"/>
      <c r="H673" s="89"/>
      <c r="I673" s="89"/>
      <c r="J673" s="89"/>
      <c r="K673" s="18"/>
      <c r="L673" s="18"/>
      <c r="M673" s="18"/>
      <c r="N673" s="18"/>
      <c r="O673" s="18"/>
      <c r="P673" s="138"/>
      <c r="Q673" s="138"/>
      <c r="R673" s="138"/>
      <c r="S673" s="138"/>
      <c r="T673" s="138"/>
      <c r="U673" s="138"/>
      <c r="V673" s="138"/>
      <c r="W673" s="138"/>
      <c r="X673" s="18"/>
      <c r="Y673" s="647"/>
      <c r="Z673" s="647"/>
      <c r="AA673" s="117"/>
      <c r="AB673" s="117"/>
      <c r="AC673" s="117"/>
      <c r="AD673" s="117"/>
      <c r="AE673" s="117"/>
      <c r="AF673" s="117"/>
      <c r="AG673" s="117"/>
      <c r="AH673" s="117"/>
      <c r="AI673" s="117"/>
      <c r="AJ673" s="117"/>
      <c r="AK673" s="117"/>
      <c r="AL673" s="117"/>
      <c r="AM673" s="117"/>
      <c r="AN673" s="117"/>
      <c r="AO673" s="117"/>
      <c r="AP673" s="117"/>
      <c r="AQ673" s="117"/>
      <c r="AR673" s="117"/>
      <c r="AS673" s="647"/>
      <c r="AT673" s="647"/>
      <c r="AU673" s="117"/>
      <c r="AV673" s="117"/>
      <c r="AW673" s="117"/>
      <c r="AX673" s="117"/>
      <c r="AY673" s="117"/>
      <c r="AZ673" s="18"/>
      <c r="BA673" s="18"/>
      <c r="BO673" s="11"/>
      <c r="BP673" s="11"/>
      <c r="BQ673" s="11"/>
      <c r="BR673" s="75"/>
      <c r="BS673" s="75"/>
    </row>
    <row r="674" spans="1:71">
      <c r="A674" s="18"/>
      <c r="B674" s="18"/>
      <c r="C674" s="18"/>
      <c r="E674" s="88"/>
      <c r="F674" s="88"/>
      <c r="G674" s="18"/>
      <c r="H674" s="89"/>
      <c r="I674" s="89"/>
      <c r="J674" s="89"/>
      <c r="K674" s="18"/>
      <c r="L674" s="18"/>
      <c r="M674" s="18"/>
      <c r="N674" s="18"/>
      <c r="O674" s="18"/>
      <c r="P674" s="138"/>
      <c r="Q674" s="138"/>
      <c r="R674" s="138"/>
      <c r="S674" s="138"/>
      <c r="T674" s="138"/>
      <c r="U674" s="138"/>
      <c r="V674" s="138"/>
      <c r="W674" s="138"/>
      <c r="X674" s="18"/>
      <c r="Y674" s="647"/>
      <c r="Z674" s="647"/>
      <c r="AA674" s="117"/>
      <c r="AB674" s="117"/>
      <c r="AC674" s="117"/>
      <c r="AD674" s="117"/>
      <c r="AE674" s="117"/>
      <c r="AF674" s="117"/>
      <c r="AG674" s="117"/>
      <c r="AH674" s="117"/>
      <c r="AI674" s="117"/>
      <c r="AJ674" s="117"/>
      <c r="AK674" s="117"/>
      <c r="AL674" s="117"/>
      <c r="AM674" s="117"/>
      <c r="AN674" s="117"/>
      <c r="AO674" s="117"/>
      <c r="AP674" s="117"/>
      <c r="AQ674" s="117"/>
      <c r="AR674" s="117"/>
      <c r="AS674" s="647"/>
      <c r="AT674" s="647"/>
      <c r="AU674" s="117"/>
      <c r="AV674" s="117"/>
      <c r="AW674" s="117"/>
      <c r="AX674" s="117"/>
      <c r="AY674" s="117"/>
      <c r="AZ674" s="18"/>
      <c r="BA674" s="18"/>
      <c r="BO674" s="11"/>
      <c r="BP674" s="11"/>
      <c r="BQ674" s="11"/>
      <c r="BR674" s="75"/>
      <c r="BS674" s="75"/>
    </row>
    <row r="675" spans="1:71">
      <c r="A675" s="18"/>
      <c r="B675" s="18"/>
      <c r="C675" s="18"/>
      <c r="E675" s="88"/>
      <c r="F675" s="88"/>
      <c r="G675" s="18"/>
      <c r="H675" s="89"/>
      <c r="I675" s="89"/>
      <c r="J675" s="89"/>
      <c r="K675" s="18"/>
      <c r="L675" s="18"/>
      <c r="M675" s="18"/>
      <c r="N675" s="18"/>
      <c r="O675" s="18"/>
      <c r="P675" s="138"/>
      <c r="Q675" s="138"/>
      <c r="R675" s="138"/>
      <c r="S675" s="138"/>
      <c r="T675" s="138"/>
      <c r="U675" s="138"/>
      <c r="V675" s="138"/>
      <c r="W675" s="138"/>
      <c r="X675" s="18"/>
      <c r="Y675" s="647"/>
      <c r="Z675" s="647"/>
      <c r="AA675" s="117"/>
      <c r="AB675" s="117"/>
      <c r="AC675" s="117"/>
      <c r="AD675" s="117"/>
      <c r="AE675" s="117"/>
      <c r="AF675" s="117"/>
      <c r="AG675" s="117"/>
      <c r="AH675" s="117"/>
      <c r="AI675" s="117"/>
      <c r="AJ675" s="117"/>
      <c r="AK675" s="117"/>
      <c r="AL675" s="117"/>
      <c r="AM675" s="117"/>
      <c r="AN675" s="117"/>
      <c r="AO675" s="117"/>
      <c r="AP675" s="117"/>
      <c r="AQ675" s="117"/>
      <c r="AR675" s="117"/>
      <c r="AS675" s="647"/>
      <c r="AT675" s="647"/>
      <c r="AU675" s="117"/>
      <c r="AV675" s="117"/>
      <c r="AW675" s="117"/>
      <c r="AX675" s="117"/>
      <c r="AY675" s="117"/>
      <c r="AZ675" s="18"/>
      <c r="BA675" s="18"/>
      <c r="BO675" s="11"/>
      <c r="BP675" s="11"/>
      <c r="BQ675" s="11"/>
      <c r="BR675" s="75"/>
      <c r="BS675" s="75"/>
    </row>
    <row r="676" spans="1:71">
      <c r="A676" s="18"/>
      <c r="B676" s="18"/>
      <c r="C676" s="18"/>
      <c r="E676" s="88"/>
      <c r="F676" s="88"/>
      <c r="G676" s="18"/>
      <c r="H676" s="89"/>
      <c r="I676" s="89"/>
      <c r="J676" s="89"/>
      <c r="K676" s="18"/>
      <c r="L676" s="18"/>
      <c r="M676" s="18"/>
      <c r="N676" s="18"/>
      <c r="O676" s="18"/>
      <c r="P676" s="138"/>
      <c r="Q676" s="138"/>
      <c r="R676" s="138"/>
      <c r="S676" s="138"/>
      <c r="T676" s="138"/>
      <c r="U676" s="138"/>
      <c r="V676" s="138"/>
      <c r="W676" s="138"/>
      <c r="X676" s="18"/>
      <c r="Y676" s="647"/>
      <c r="Z676" s="647"/>
      <c r="AA676" s="117"/>
      <c r="AB676" s="117"/>
      <c r="AC676" s="117"/>
      <c r="AD676" s="117"/>
      <c r="AE676" s="117"/>
      <c r="AF676" s="117"/>
      <c r="AG676" s="117"/>
      <c r="AH676" s="117"/>
      <c r="AI676" s="117"/>
      <c r="AJ676" s="117"/>
      <c r="AK676" s="117"/>
      <c r="AL676" s="117"/>
      <c r="AM676" s="117"/>
      <c r="AN676" s="117"/>
      <c r="AO676" s="117"/>
      <c r="AP676" s="117"/>
      <c r="AQ676" s="117"/>
      <c r="AR676" s="117"/>
      <c r="AS676" s="647"/>
      <c r="AT676" s="647"/>
      <c r="AU676" s="117"/>
      <c r="AV676" s="117"/>
      <c r="AW676" s="117"/>
      <c r="AX676" s="117"/>
      <c r="AY676" s="117"/>
      <c r="AZ676" s="18"/>
      <c r="BA676" s="18"/>
      <c r="BO676" s="11"/>
      <c r="BP676" s="11"/>
      <c r="BQ676" s="11"/>
      <c r="BR676" s="75"/>
      <c r="BS676" s="75"/>
    </row>
    <row r="677" spans="1:71">
      <c r="A677" s="18"/>
      <c r="B677" s="18"/>
      <c r="C677" s="18"/>
      <c r="E677" s="88"/>
      <c r="F677" s="88"/>
      <c r="G677" s="18"/>
      <c r="H677" s="89"/>
      <c r="I677" s="89"/>
      <c r="J677" s="89"/>
      <c r="K677" s="18"/>
      <c r="L677" s="18"/>
      <c r="M677" s="18"/>
      <c r="N677" s="18"/>
      <c r="O677" s="18"/>
      <c r="P677" s="138"/>
      <c r="Q677" s="138"/>
      <c r="R677" s="138"/>
      <c r="S677" s="138"/>
      <c r="T677" s="138"/>
      <c r="U677" s="138"/>
      <c r="V677" s="138"/>
      <c r="W677" s="138"/>
      <c r="X677" s="18"/>
      <c r="Y677" s="647"/>
      <c r="Z677" s="647"/>
      <c r="AA677" s="117"/>
      <c r="AB677" s="117"/>
      <c r="AC677" s="117"/>
      <c r="AD677" s="117"/>
      <c r="AE677" s="117"/>
      <c r="AF677" s="117"/>
      <c r="AG677" s="117"/>
      <c r="AH677" s="117"/>
      <c r="AI677" s="117"/>
      <c r="AJ677" s="117"/>
      <c r="AK677" s="117"/>
      <c r="AL677" s="117"/>
      <c r="AM677" s="117"/>
      <c r="AN677" s="117"/>
      <c r="AO677" s="117"/>
      <c r="AP677" s="117"/>
      <c r="AQ677" s="117"/>
      <c r="AR677" s="117"/>
      <c r="AS677" s="647"/>
      <c r="AT677" s="647"/>
      <c r="AU677" s="117"/>
      <c r="AV677" s="117"/>
      <c r="AW677" s="117"/>
      <c r="AX677" s="117"/>
      <c r="AY677" s="117"/>
      <c r="AZ677" s="18"/>
      <c r="BA677" s="18"/>
      <c r="BO677" s="11"/>
      <c r="BP677" s="11"/>
      <c r="BQ677" s="11"/>
      <c r="BR677" s="75"/>
      <c r="BS677" s="75"/>
    </row>
    <row r="678" spans="1:71">
      <c r="A678" s="18"/>
      <c r="B678" s="18"/>
      <c r="C678" s="18"/>
      <c r="E678" s="88"/>
      <c r="F678" s="88"/>
      <c r="G678" s="18"/>
      <c r="H678" s="89"/>
      <c r="I678" s="89"/>
      <c r="J678" s="89"/>
      <c r="K678" s="18"/>
      <c r="L678" s="18"/>
      <c r="M678" s="18"/>
      <c r="N678" s="18"/>
      <c r="O678" s="18"/>
      <c r="P678" s="138"/>
      <c r="Q678" s="138"/>
      <c r="R678" s="138"/>
      <c r="S678" s="138"/>
      <c r="T678" s="138"/>
      <c r="U678" s="138"/>
      <c r="V678" s="138"/>
      <c r="W678" s="138"/>
      <c r="X678" s="18"/>
      <c r="Y678" s="647"/>
      <c r="Z678" s="647"/>
      <c r="AA678" s="117"/>
      <c r="AB678" s="117"/>
      <c r="AC678" s="117"/>
      <c r="AD678" s="117"/>
      <c r="AE678" s="117"/>
      <c r="AF678" s="117"/>
      <c r="AG678" s="117"/>
      <c r="AH678" s="117"/>
      <c r="AI678" s="117"/>
      <c r="AJ678" s="117"/>
      <c r="AK678" s="117"/>
      <c r="AL678" s="117"/>
      <c r="AM678" s="117"/>
      <c r="AN678" s="117"/>
      <c r="AO678" s="117"/>
      <c r="AP678" s="117"/>
      <c r="AQ678" s="117"/>
      <c r="AR678" s="117"/>
      <c r="AS678" s="647"/>
      <c r="AT678" s="647"/>
      <c r="AU678" s="117"/>
      <c r="AV678" s="117"/>
      <c r="AW678" s="117"/>
      <c r="AX678" s="117"/>
      <c r="AY678" s="117"/>
      <c r="AZ678" s="18"/>
      <c r="BA678" s="18"/>
      <c r="BO678" s="11"/>
      <c r="BP678" s="11"/>
      <c r="BQ678" s="11"/>
      <c r="BR678" s="75"/>
      <c r="BS678" s="75"/>
    </row>
    <row r="679" spans="1:71">
      <c r="A679" s="18"/>
      <c r="B679" s="18"/>
      <c r="C679" s="18"/>
      <c r="E679" s="88"/>
      <c r="F679" s="88"/>
      <c r="G679" s="18"/>
      <c r="H679" s="89"/>
      <c r="I679" s="89"/>
      <c r="J679" s="89"/>
      <c r="K679" s="18"/>
      <c r="L679" s="18"/>
      <c r="M679" s="18"/>
      <c r="N679" s="18"/>
      <c r="O679" s="18"/>
      <c r="P679" s="138"/>
      <c r="Q679" s="138"/>
      <c r="R679" s="138"/>
      <c r="S679" s="138"/>
      <c r="T679" s="138"/>
      <c r="U679" s="138"/>
      <c r="V679" s="138"/>
      <c r="W679" s="138"/>
      <c r="X679" s="18"/>
      <c r="Y679" s="647"/>
      <c r="Z679" s="647"/>
      <c r="AA679" s="117"/>
      <c r="AB679" s="117"/>
      <c r="AC679" s="117"/>
      <c r="AD679" s="117"/>
      <c r="AE679" s="117"/>
      <c r="AF679" s="117"/>
      <c r="AG679" s="117"/>
      <c r="AH679" s="117"/>
      <c r="AI679" s="117"/>
      <c r="AJ679" s="117"/>
      <c r="AK679" s="117"/>
      <c r="AL679" s="117"/>
      <c r="AM679" s="117"/>
      <c r="AN679" s="117"/>
      <c r="AO679" s="117"/>
      <c r="AP679" s="117"/>
      <c r="AQ679" s="117"/>
      <c r="AR679" s="117"/>
      <c r="AS679" s="647"/>
      <c r="AT679" s="647"/>
      <c r="AU679" s="117"/>
      <c r="AV679" s="117"/>
      <c r="AW679" s="117"/>
      <c r="AX679" s="117"/>
      <c r="AY679" s="117"/>
      <c r="AZ679" s="18"/>
      <c r="BA679" s="18"/>
      <c r="BO679" s="11"/>
      <c r="BP679" s="11"/>
      <c r="BQ679" s="11"/>
      <c r="BR679" s="75"/>
      <c r="BS679" s="75"/>
    </row>
    <row r="680" spans="1:71">
      <c r="A680" s="18"/>
      <c r="B680" s="18"/>
      <c r="C680" s="18"/>
      <c r="E680" s="88"/>
      <c r="F680" s="88"/>
      <c r="G680" s="18"/>
      <c r="H680" s="89"/>
      <c r="I680" s="89"/>
      <c r="J680" s="89"/>
      <c r="K680" s="18"/>
      <c r="L680" s="18"/>
      <c r="M680" s="18"/>
      <c r="N680" s="18"/>
      <c r="O680" s="18"/>
      <c r="P680" s="138"/>
      <c r="Q680" s="138"/>
      <c r="R680" s="138"/>
      <c r="S680" s="138"/>
      <c r="T680" s="138"/>
      <c r="U680" s="138"/>
      <c r="V680" s="138"/>
      <c r="W680" s="138"/>
      <c r="X680" s="18"/>
      <c r="Y680" s="647"/>
      <c r="Z680" s="647"/>
      <c r="AA680" s="117"/>
      <c r="AB680" s="117"/>
      <c r="AC680" s="117"/>
      <c r="AD680" s="117"/>
      <c r="AE680" s="117"/>
      <c r="AF680" s="117"/>
      <c r="AG680" s="117"/>
      <c r="AH680" s="117"/>
      <c r="AI680" s="117"/>
      <c r="AJ680" s="117"/>
      <c r="AK680" s="117"/>
      <c r="AL680" s="117"/>
      <c r="AM680" s="117"/>
      <c r="AN680" s="117"/>
      <c r="AO680" s="117"/>
      <c r="AP680" s="117"/>
      <c r="AQ680" s="117"/>
      <c r="AR680" s="117"/>
      <c r="AS680" s="647"/>
      <c r="AT680" s="647"/>
      <c r="AU680" s="117"/>
      <c r="AV680" s="117"/>
      <c r="AW680" s="117"/>
      <c r="AX680" s="117"/>
      <c r="AY680" s="117"/>
      <c r="AZ680" s="18"/>
      <c r="BA680" s="18"/>
      <c r="BO680" s="11"/>
      <c r="BP680" s="11"/>
      <c r="BQ680" s="11"/>
      <c r="BR680" s="75"/>
      <c r="BS680" s="75"/>
    </row>
    <row r="681" spans="1:71">
      <c r="A681" s="18"/>
      <c r="B681" s="18"/>
      <c r="C681" s="18"/>
      <c r="E681" s="88"/>
      <c r="F681" s="88"/>
      <c r="G681" s="18"/>
      <c r="H681" s="89"/>
      <c r="I681" s="89"/>
      <c r="J681" s="89"/>
      <c r="K681" s="18"/>
      <c r="L681" s="18"/>
      <c r="M681" s="18"/>
      <c r="N681" s="18"/>
      <c r="O681" s="18"/>
      <c r="P681" s="138"/>
      <c r="Q681" s="138"/>
      <c r="R681" s="138"/>
      <c r="S681" s="138"/>
      <c r="T681" s="138"/>
      <c r="U681" s="138"/>
      <c r="V681" s="138"/>
      <c r="W681" s="138"/>
      <c r="X681" s="18"/>
      <c r="Y681" s="117"/>
      <c r="Z681" s="117"/>
      <c r="AA681" s="117"/>
      <c r="AB681" s="117"/>
      <c r="AC681" s="117"/>
      <c r="AD681" s="117"/>
      <c r="AE681" s="117"/>
      <c r="AF681" s="117"/>
      <c r="AG681" s="117"/>
      <c r="AH681" s="117"/>
      <c r="AI681" s="117"/>
      <c r="AJ681" s="117"/>
      <c r="AK681" s="117"/>
      <c r="AL681" s="117"/>
      <c r="AM681" s="117"/>
      <c r="AN681" s="117"/>
      <c r="AO681" s="117"/>
      <c r="AP681" s="117"/>
      <c r="AQ681" s="117"/>
      <c r="AR681" s="117"/>
      <c r="AS681" s="117"/>
      <c r="AT681" s="117"/>
      <c r="AU681" s="117"/>
      <c r="AV681" s="117"/>
      <c r="AW681" s="117"/>
      <c r="AX681" s="117"/>
      <c r="AY681" s="117"/>
      <c r="AZ681" s="18"/>
      <c r="BA681" s="18"/>
      <c r="BO681" s="11"/>
      <c r="BP681" s="11"/>
      <c r="BQ681" s="11"/>
      <c r="BR681" s="75"/>
      <c r="BS681" s="75"/>
    </row>
    <row r="682" spans="1:71">
      <c r="A682" s="18"/>
      <c r="B682" s="18"/>
      <c r="C682" s="18"/>
      <c r="E682" s="88"/>
      <c r="F682" s="88"/>
      <c r="G682" s="18"/>
      <c r="H682" s="89"/>
      <c r="I682" s="89"/>
      <c r="J682" s="89"/>
      <c r="K682" s="18"/>
      <c r="L682" s="18"/>
      <c r="M682" s="18"/>
      <c r="N682" s="18"/>
      <c r="O682" s="18"/>
      <c r="P682" s="138"/>
      <c r="Q682" s="138"/>
      <c r="R682" s="138"/>
      <c r="S682" s="138"/>
      <c r="T682" s="138"/>
      <c r="U682" s="138"/>
      <c r="V682" s="138"/>
      <c r="W682" s="138"/>
      <c r="X682" s="18"/>
      <c r="Y682" s="117"/>
      <c r="Z682" s="117"/>
      <c r="AA682" s="117"/>
      <c r="AB682" s="117"/>
      <c r="AC682" s="117"/>
      <c r="AD682" s="117"/>
      <c r="AE682" s="117"/>
      <c r="AF682" s="117"/>
      <c r="AG682" s="117"/>
      <c r="AH682" s="117"/>
      <c r="AI682" s="117"/>
      <c r="AJ682" s="117"/>
      <c r="AK682" s="117"/>
      <c r="AL682" s="117"/>
      <c r="AM682" s="117"/>
      <c r="AN682" s="117"/>
      <c r="AO682" s="117"/>
      <c r="AP682" s="117"/>
      <c r="AQ682" s="117"/>
      <c r="AR682" s="117"/>
      <c r="AS682" s="117"/>
      <c r="AT682" s="117"/>
      <c r="AU682" s="117"/>
      <c r="AV682" s="117"/>
      <c r="AW682" s="117"/>
      <c r="AX682" s="117"/>
      <c r="AY682" s="117"/>
      <c r="AZ682" s="18"/>
      <c r="BA682" s="18"/>
      <c r="BO682" s="11"/>
      <c r="BP682" s="11"/>
      <c r="BQ682" s="11"/>
      <c r="BR682" s="75"/>
      <c r="BS682" s="75"/>
    </row>
    <row r="683" spans="1:71">
      <c r="A683" s="18"/>
      <c r="B683" s="18"/>
      <c r="C683" s="18"/>
      <c r="E683" s="88"/>
      <c r="F683" s="88"/>
      <c r="G683" s="18"/>
      <c r="H683" s="89"/>
      <c r="I683" s="89"/>
      <c r="J683" s="89"/>
      <c r="K683" s="18"/>
      <c r="L683" s="18"/>
      <c r="M683" s="18"/>
      <c r="N683" s="18"/>
      <c r="O683" s="18"/>
      <c r="P683" s="138"/>
      <c r="Q683" s="138"/>
      <c r="R683" s="138"/>
      <c r="S683" s="138"/>
      <c r="T683" s="138"/>
      <c r="U683" s="138"/>
      <c r="V683" s="138"/>
      <c r="W683" s="138"/>
      <c r="X683" s="18"/>
      <c r="Y683" s="648"/>
      <c r="Z683" s="648"/>
      <c r="AA683" s="117"/>
      <c r="AB683" s="117"/>
      <c r="AC683" s="117"/>
      <c r="AD683" s="117"/>
      <c r="AE683" s="117"/>
      <c r="AF683" s="117"/>
      <c r="AG683" s="117"/>
      <c r="AH683" s="117"/>
      <c r="AI683" s="117"/>
      <c r="AJ683" s="117"/>
      <c r="AK683" s="117"/>
      <c r="AL683" s="117"/>
      <c r="AN683" s="117"/>
      <c r="AO683" s="117"/>
      <c r="AP683" s="117"/>
      <c r="AQ683" s="117"/>
      <c r="AR683" s="117"/>
      <c r="AS683" s="421"/>
      <c r="AT683" s="421"/>
      <c r="AU683" s="117"/>
      <c r="AV683" s="117"/>
      <c r="AW683" s="117"/>
      <c r="AX683" s="117"/>
      <c r="AY683" s="117"/>
      <c r="AZ683" s="18"/>
      <c r="BA683" s="18"/>
      <c r="BO683" s="11"/>
      <c r="BP683" s="11"/>
      <c r="BQ683" s="11"/>
      <c r="BR683" s="75"/>
      <c r="BS683" s="75"/>
    </row>
    <row r="684" spans="1:71">
      <c r="A684" s="18"/>
      <c r="B684" s="18"/>
      <c r="C684" s="18"/>
      <c r="E684" s="88"/>
      <c r="F684" s="88"/>
      <c r="G684" s="18"/>
      <c r="H684" s="89"/>
      <c r="I684" s="89"/>
      <c r="J684" s="89"/>
      <c r="K684" s="18"/>
      <c r="L684" s="18"/>
      <c r="M684" s="18"/>
      <c r="N684" s="18"/>
      <c r="O684" s="18"/>
      <c r="P684" s="138"/>
      <c r="Q684" s="138"/>
      <c r="R684" s="138"/>
      <c r="S684" s="138"/>
      <c r="T684" s="138"/>
      <c r="U684" s="138"/>
      <c r="V684" s="138"/>
      <c r="W684" s="138"/>
      <c r="X684" s="18"/>
      <c r="Y684" s="647"/>
      <c r="Z684" s="647"/>
      <c r="AA684" s="117"/>
      <c r="AB684" s="117"/>
      <c r="AC684" s="117"/>
      <c r="AD684" s="117"/>
      <c r="AE684" s="117"/>
      <c r="AF684" s="117"/>
      <c r="AG684" s="117"/>
      <c r="AH684" s="117"/>
      <c r="AI684" s="117"/>
      <c r="AJ684" s="117"/>
      <c r="AK684" s="117"/>
      <c r="AL684" s="117"/>
      <c r="AM684" s="117"/>
      <c r="AN684" s="117"/>
      <c r="AO684" s="117"/>
      <c r="AP684" s="117"/>
      <c r="AQ684" s="117"/>
      <c r="AR684" s="117"/>
      <c r="AS684" s="647"/>
      <c r="AT684" s="647"/>
      <c r="AU684" s="117"/>
      <c r="AV684" s="117"/>
      <c r="AW684" s="117"/>
      <c r="AX684" s="117"/>
      <c r="AY684" s="117"/>
      <c r="AZ684" s="18"/>
      <c r="BA684" s="18"/>
      <c r="BO684" s="11"/>
      <c r="BP684" s="11"/>
      <c r="BQ684" s="11"/>
      <c r="BR684" s="75"/>
      <c r="BS684" s="75"/>
    </row>
    <row r="685" spans="1:71">
      <c r="A685" s="18"/>
      <c r="B685" s="18"/>
      <c r="C685" s="18"/>
      <c r="E685" s="88"/>
      <c r="F685" s="88"/>
      <c r="G685" s="18"/>
      <c r="H685" s="89"/>
      <c r="I685" s="89"/>
      <c r="J685" s="89"/>
      <c r="K685" s="18"/>
      <c r="L685" s="18"/>
      <c r="M685" s="18"/>
      <c r="N685" s="18"/>
      <c r="O685" s="18"/>
      <c r="P685" s="138"/>
      <c r="Q685" s="138"/>
      <c r="R685" s="138"/>
      <c r="S685" s="138"/>
      <c r="T685" s="138"/>
      <c r="U685" s="138"/>
      <c r="V685" s="138"/>
      <c r="W685" s="138"/>
      <c r="X685" s="18"/>
      <c r="Y685" s="647"/>
      <c r="Z685" s="647"/>
      <c r="AA685" s="117"/>
      <c r="AB685" s="117"/>
      <c r="AC685" s="117"/>
      <c r="AD685" s="117"/>
      <c r="AE685" s="117"/>
      <c r="AF685" s="117"/>
      <c r="AG685" s="117"/>
      <c r="AH685" s="117"/>
      <c r="AI685" s="117"/>
      <c r="AJ685" s="117"/>
      <c r="AK685" s="117"/>
      <c r="AL685" s="117"/>
      <c r="AM685" s="117"/>
      <c r="AN685" s="117"/>
      <c r="AO685" s="117"/>
      <c r="AP685" s="117"/>
      <c r="AQ685" s="117"/>
      <c r="AR685" s="117"/>
      <c r="AS685" s="647"/>
      <c r="AT685" s="647"/>
      <c r="AU685" s="117"/>
      <c r="AV685" s="117"/>
      <c r="AW685" s="117"/>
      <c r="AX685" s="117"/>
      <c r="AY685" s="117"/>
      <c r="AZ685" s="18"/>
      <c r="BA685" s="18"/>
      <c r="BO685" s="11"/>
      <c r="BP685" s="11"/>
      <c r="BQ685" s="11"/>
      <c r="BR685" s="75"/>
      <c r="BS685" s="75"/>
    </row>
    <row r="686" spans="1:71">
      <c r="A686" s="18"/>
      <c r="B686" s="18"/>
      <c r="C686" s="18"/>
      <c r="E686" s="88"/>
      <c r="F686" s="88"/>
      <c r="G686" s="18"/>
      <c r="H686" s="89"/>
      <c r="I686" s="89"/>
      <c r="J686" s="89"/>
      <c r="K686" s="18"/>
      <c r="L686" s="18"/>
      <c r="M686" s="18"/>
      <c r="N686" s="18"/>
      <c r="O686" s="18"/>
      <c r="P686" s="138"/>
      <c r="Q686" s="138"/>
      <c r="R686" s="138"/>
      <c r="S686" s="138"/>
      <c r="T686" s="138"/>
      <c r="U686" s="138"/>
      <c r="V686" s="138"/>
      <c r="W686" s="138"/>
      <c r="X686" s="18"/>
      <c r="Y686" s="647"/>
      <c r="Z686" s="647"/>
      <c r="AA686" s="117"/>
      <c r="AB686" s="117"/>
      <c r="AC686" s="117"/>
      <c r="AD686" s="117"/>
      <c r="AE686" s="117"/>
      <c r="AF686" s="117"/>
      <c r="AG686" s="117"/>
      <c r="AH686" s="117"/>
      <c r="AI686" s="117"/>
      <c r="AJ686" s="117"/>
      <c r="AK686" s="117"/>
      <c r="AL686" s="117"/>
      <c r="AM686" s="117"/>
      <c r="AN686" s="117"/>
      <c r="AO686" s="117"/>
      <c r="AP686" s="117"/>
      <c r="AQ686" s="117"/>
      <c r="AR686" s="117"/>
      <c r="AS686" s="647"/>
      <c r="AT686" s="647"/>
      <c r="AU686" s="117"/>
      <c r="AV686" s="117"/>
      <c r="AW686" s="117"/>
      <c r="AX686" s="117"/>
      <c r="AY686" s="117"/>
      <c r="AZ686" s="18"/>
      <c r="BA686" s="18"/>
      <c r="BO686" s="11"/>
      <c r="BP686" s="11"/>
      <c r="BQ686" s="11"/>
      <c r="BR686" s="75"/>
      <c r="BS686" s="75"/>
    </row>
    <row r="687" spans="1:71">
      <c r="A687" s="18"/>
      <c r="B687" s="18"/>
      <c r="C687" s="18"/>
      <c r="E687" s="88"/>
      <c r="F687" s="88"/>
      <c r="G687" s="18"/>
      <c r="H687" s="89"/>
      <c r="I687" s="89"/>
      <c r="J687" s="89"/>
      <c r="K687" s="18"/>
      <c r="L687" s="18"/>
      <c r="M687" s="18"/>
      <c r="N687" s="18"/>
      <c r="O687" s="18"/>
      <c r="P687" s="138"/>
      <c r="Q687" s="138"/>
      <c r="R687" s="138"/>
      <c r="S687" s="138"/>
      <c r="T687" s="138"/>
      <c r="U687" s="138"/>
      <c r="V687" s="138"/>
      <c r="W687" s="138"/>
      <c r="X687" s="18"/>
      <c r="Y687" s="647"/>
      <c r="Z687" s="647"/>
      <c r="AA687" s="117"/>
      <c r="AB687" s="117"/>
      <c r="AC687" s="117"/>
      <c r="AD687" s="117"/>
      <c r="AE687" s="117"/>
      <c r="AF687" s="117"/>
      <c r="AG687" s="117"/>
      <c r="AH687" s="117"/>
      <c r="AI687" s="117"/>
      <c r="AJ687" s="117"/>
      <c r="AK687" s="117"/>
      <c r="AL687" s="117"/>
      <c r="AM687" s="117"/>
      <c r="AN687" s="117"/>
      <c r="AO687" s="117"/>
      <c r="AP687" s="117"/>
      <c r="AQ687" s="117"/>
      <c r="AR687" s="117"/>
      <c r="AS687" s="647"/>
      <c r="AT687" s="647"/>
      <c r="AU687" s="117"/>
      <c r="AV687" s="117"/>
      <c r="AW687" s="117"/>
      <c r="AX687" s="117"/>
      <c r="AY687" s="117"/>
      <c r="AZ687" s="18"/>
      <c r="BA687" s="18"/>
      <c r="BO687" s="11"/>
      <c r="BP687" s="11"/>
      <c r="BQ687" s="11"/>
      <c r="BR687" s="75"/>
      <c r="BS687" s="75"/>
    </row>
    <row r="688" spans="1:71">
      <c r="A688" s="18"/>
      <c r="B688" s="18"/>
      <c r="C688" s="18"/>
      <c r="E688" s="88"/>
      <c r="F688" s="88"/>
      <c r="G688" s="18"/>
      <c r="H688" s="89"/>
      <c r="I688" s="89"/>
      <c r="J688" s="89"/>
      <c r="K688" s="18"/>
      <c r="L688" s="18"/>
      <c r="M688" s="18"/>
      <c r="N688" s="18"/>
      <c r="O688" s="18"/>
      <c r="P688" s="138"/>
      <c r="Q688" s="138"/>
      <c r="R688" s="138"/>
      <c r="S688" s="138"/>
      <c r="T688" s="138"/>
      <c r="U688" s="138"/>
      <c r="V688" s="138"/>
      <c r="W688" s="138"/>
      <c r="X688" s="18"/>
      <c r="Y688" s="647"/>
      <c r="Z688" s="647"/>
      <c r="AA688" s="117"/>
      <c r="AB688" s="117"/>
      <c r="AC688" s="117"/>
      <c r="AD688" s="117"/>
      <c r="AE688" s="117"/>
      <c r="AF688" s="117"/>
      <c r="AG688" s="117"/>
      <c r="AH688" s="117"/>
      <c r="AI688" s="117"/>
      <c r="AJ688" s="117"/>
      <c r="AK688" s="117"/>
      <c r="AL688" s="117"/>
      <c r="AM688" s="117"/>
      <c r="AN688" s="117"/>
      <c r="AO688" s="117"/>
      <c r="AP688" s="117"/>
      <c r="AQ688" s="117"/>
      <c r="AR688" s="117"/>
      <c r="AS688" s="647"/>
      <c r="AT688" s="647"/>
      <c r="AU688" s="117"/>
      <c r="AV688" s="117"/>
      <c r="AW688" s="117"/>
      <c r="AX688" s="117"/>
      <c r="AY688" s="117"/>
      <c r="AZ688" s="18"/>
      <c r="BA688" s="18"/>
      <c r="BO688" s="11"/>
      <c r="BP688" s="11"/>
      <c r="BQ688" s="11"/>
      <c r="BR688" s="75"/>
      <c r="BS688" s="75"/>
    </row>
    <row r="689" spans="1:71">
      <c r="A689" s="18"/>
      <c r="B689" s="18"/>
      <c r="C689" s="18"/>
      <c r="E689" s="88"/>
      <c r="F689" s="88"/>
      <c r="G689" s="18"/>
      <c r="H689" s="89"/>
      <c r="I689" s="89"/>
      <c r="J689" s="89"/>
      <c r="K689" s="18"/>
      <c r="L689" s="18"/>
      <c r="M689" s="18"/>
      <c r="N689" s="18"/>
      <c r="O689" s="18"/>
      <c r="P689" s="138"/>
      <c r="Q689" s="138"/>
      <c r="R689" s="138"/>
      <c r="S689" s="138"/>
      <c r="T689" s="138"/>
      <c r="U689" s="138"/>
      <c r="V689" s="138"/>
      <c r="W689" s="138"/>
      <c r="X689" s="18"/>
      <c r="Y689" s="647"/>
      <c r="Z689" s="647"/>
      <c r="AA689" s="117"/>
      <c r="AB689" s="117"/>
      <c r="AC689" s="117"/>
      <c r="AD689" s="117"/>
      <c r="AE689" s="117"/>
      <c r="AF689" s="117"/>
      <c r="AG689" s="117"/>
      <c r="AH689" s="117"/>
      <c r="AI689" s="117"/>
      <c r="AJ689" s="117"/>
      <c r="AK689" s="117"/>
      <c r="AL689" s="117"/>
      <c r="AM689" s="117"/>
      <c r="AN689" s="117"/>
      <c r="AO689" s="117"/>
      <c r="AP689" s="117"/>
      <c r="AQ689" s="117"/>
      <c r="AR689" s="117"/>
      <c r="AS689" s="647"/>
      <c r="AT689" s="647"/>
      <c r="AU689" s="117"/>
      <c r="AV689" s="117"/>
      <c r="AW689" s="117"/>
      <c r="AX689" s="117"/>
      <c r="AY689" s="117"/>
      <c r="AZ689" s="18"/>
      <c r="BA689" s="18"/>
      <c r="BO689" s="11"/>
      <c r="BP689" s="11"/>
      <c r="BQ689" s="11"/>
      <c r="BR689" s="75"/>
      <c r="BS689" s="75"/>
    </row>
    <row r="690" spans="1:71">
      <c r="A690" s="18"/>
      <c r="B690" s="18"/>
      <c r="C690" s="18"/>
      <c r="E690" s="88"/>
      <c r="F690" s="88"/>
      <c r="G690" s="18"/>
      <c r="H690" s="89"/>
      <c r="I690" s="89"/>
      <c r="J690" s="89"/>
      <c r="K690" s="18"/>
      <c r="L690" s="18"/>
      <c r="M690" s="18"/>
      <c r="N690" s="18"/>
      <c r="O690" s="18"/>
      <c r="P690" s="138"/>
      <c r="Q690" s="138"/>
      <c r="R690" s="138"/>
      <c r="S690" s="138"/>
      <c r="T690" s="138"/>
      <c r="U690" s="138"/>
      <c r="V690" s="138"/>
      <c r="W690" s="138"/>
      <c r="X690" s="18"/>
      <c r="Y690" s="647"/>
      <c r="Z690" s="647"/>
      <c r="AA690" s="117"/>
      <c r="AB690" s="117"/>
      <c r="AC690" s="117"/>
      <c r="AD690" s="117"/>
      <c r="AE690" s="117"/>
      <c r="AF690" s="117"/>
      <c r="AG690" s="117"/>
      <c r="AH690" s="117"/>
      <c r="AI690" s="117"/>
      <c r="AJ690" s="117"/>
      <c r="AK690" s="117"/>
      <c r="AL690" s="117"/>
      <c r="AM690" s="117"/>
      <c r="AN690" s="117"/>
      <c r="AO690" s="117"/>
      <c r="AP690" s="117"/>
      <c r="AQ690" s="117"/>
      <c r="AR690" s="117"/>
      <c r="AS690" s="647"/>
      <c r="AT690" s="647"/>
      <c r="AU690" s="117"/>
      <c r="AV690" s="117"/>
      <c r="AW690" s="117"/>
      <c r="AX690" s="117"/>
      <c r="AY690" s="117"/>
      <c r="AZ690" s="18"/>
      <c r="BA690" s="18"/>
      <c r="BO690" s="11"/>
      <c r="BP690" s="11"/>
      <c r="BQ690" s="11"/>
      <c r="BR690" s="75"/>
      <c r="BS690" s="75"/>
    </row>
    <row r="691" spans="1:71">
      <c r="A691" s="18"/>
      <c r="B691" s="18"/>
      <c r="C691" s="18"/>
      <c r="E691" s="88"/>
      <c r="F691" s="88"/>
      <c r="G691" s="18"/>
      <c r="H691" s="89"/>
      <c r="I691" s="89"/>
      <c r="J691" s="89"/>
      <c r="K691" s="18"/>
      <c r="L691" s="18"/>
      <c r="M691" s="18"/>
      <c r="N691" s="18"/>
      <c r="O691" s="18"/>
      <c r="P691" s="138"/>
      <c r="Q691" s="138"/>
      <c r="R691" s="138"/>
      <c r="S691" s="138"/>
      <c r="T691" s="138"/>
      <c r="U691" s="138"/>
      <c r="V691" s="138"/>
      <c r="W691" s="138"/>
      <c r="X691" s="18"/>
      <c r="Y691" s="647"/>
      <c r="Z691" s="647"/>
      <c r="AA691" s="117"/>
      <c r="AB691" s="117"/>
      <c r="AC691" s="117"/>
      <c r="AD691" s="117"/>
      <c r="AE691" s="117"/>
      <c r="AF691" s="117"/>
      <c r="AG691" s="117"/>
      <c r="AH691" s="117"/>
      <c r="AI691" s="117"/>
      <c r="AJ691" s="117"/>
      <c r="AK691" s="117"/>
      <c r="AL691" s="117"/>
      <c r="AM691" s="117"/>
      <c r="AN691" s="117"/>
      <c r="AO691" s="117"/>
      <c r="AP691" s="117"/>
      <c r="AQ691" s="117"/>
      <c r="AR691" s="117"/>
      <c r="AS691" s="647"/>
      <c r="AT691" s="647"/>
      <c r="AU691" s="117"/>
      <c r="AV691" s="117"/>
      <c r="AW691" s="117"/>
      <c r="AX691" s="117"/>
      <c r="AY691" s="117"/>
      <c r="AZ691" s="18"/>
      <c r="BA691" s="18"/>
      <c r="BO691" s="11"/>
      <c r="BP691" s="11"/>
      <c r="BQ691" s="11"/>
      <c r="BR691" s="75"/>
      <c r="BS691" s="75"/>
    </row>
    <row r="692" spans="1:71">
      <c r="A692" s="18"/>
      <c r="B692" s="18"/>
      <c r="C692" s="18"/>
      <c r="E692" s="88"/>
      <c r="F692" s="88"/>
      <c r="G692" s="18"/>
      <c r="H692" s="89"/>
      <c r="I692" s="89"/>
      <c r="J692" s="89"/>
      <c r="K692" s="18"/>
      <c r="L692" s="18"/>
      <c r="M692" s="18"/>
      <c r="N692" s="18"/>
      <c r="O692" s="18"/>
      <c r="P692" s="138"/>
      <c r="Q692" s="138"/>
      <c r="R692" s="138"/>
      <c r="S692" s="138"/>
      <c r="T692" s="138"/>
      <c r="U692" s="138"/>
      <c r="V692" s="138"/>
      <c r="W692" s="138"/>
      <c r="X692" s="18"/>
      <c r="Y692" s="647"/>
      <c r="Z692" s="647"/>
      <c r="AA692" s="117"/>
      <c r="AB692" s="117"/>
      <c r="AC692" s="117"/>
      <c r="AD692" s="117"/>
      <c r="AE692" s="117"/>
      <c r="AF692" s="117"/>
      <c r="AG692" s="117"/>
      <c r="AH692" s="117"/>
      <c r="AI692" s="117"/>
      <c r="AJ692" s="117"/>
      <c r="AK692" s="117"/>
      <c r="AL692" s="117"/>
      <c r="AM692" s="117"/>
      <c r="AN692" s="117"/>
      <c r="AO692" s="117"/>
      <c r="AP692" s="117"/>
      <c r="AQ692" s="117"/>
      <c r="AR692" s="117"/>
      <c r="AS692" s="647"/>
      <c r="AT692" s="647"/>
      <c r="AU692" s="117"/>
      <c r="AV692" s="117"/>
      <c r="AW692" s="117"/>
      <c r="AX692" s="117"/>
      <c r="AY692" s="117"/>
      <c r="AZ692" s="18"/>
      <c r="BA692" s="18"/>
      <c r="BO692" s="11"/>
      <c r="BP692" s="11"/>
      <c r="BQ692" s="11"/>
      <c r="BR692" s="75"/>
      <c r="BS692" s="75"/>
    </row>
    <row r="693" spans="1:71">
      <c r="A693" s="18"/>
      <c r="B693" s="18"/>
      <c r="C693" s="18"/>
      <c r="E693" s="88"/>
      <c r="F693" s="88"/>
      <c r="G693" s="18"/>
      <c r="H693" s="89"/>
      <c r="I693" s="89"/>
      <c r="J693" s="89"/>
      <c r="K693" s="18"/>
      <c r="L693" s="18"/>
      <c r="M693" s="18"/>
      <c r="N693" s="18"/>
      <c r="O693" s="18"/>
      <c r="P693" s="138"/>
      <c r="Q693" s="138"/>
      <c r="R693" s="138"/>
      <c r="S693" s="138"/>
      <c r="T693" s="138"/>
      <c r="U693" s="138"/>
      <c r="V693" s="138"/>
      <c r="W693" s="138"/>
      <c r="X693" s="18"/>
      <c r="Y693" s="647"/>
      <c r="Z693" s="647"/>
      <c r="AA693" s="117"/>
      <c r="AB693" s="117"/>
      <c r="AC693" s="117"/>
      <c r="AD693" s="117"/>
      <c r="AE693" s="117"/>
      <c r="AF693" s="117"/>
      <c r="AG693" s="117"/>
      <c r="AH693" s="117"/>
      <c r="AI693" s="117"/>
      <c r="AJ693" s="117"/>
      <c r="AK693" s="117"/>
      <c r="AL693" s="117"/>
      <c r="AM693" s="117"/>
      <c r="AN693" s="117"/>
      <c r="AO693" s="117"/>
      <c r="AP693" s="117"/>
      <c r="AQ693" s="117"/>
      <c r="AR693" s="117"/>
      <c r="AS693" s="647"/>
      <c r="AT693" s="647"/>
      <c r="AU693" s="117"/>
      <c r="AV693" s="117"/>
      <c r="AW693" s="117"/>
      <c r="AX693" s="117"/>
      <c r="AY693" s="117"/>
      <c r="AZ693" s="18"/>
      <c r="BA693" s="18"/>
      <c r="BO693" s="11"/>
      <c r="BP693" s="11"/>
      <c r="BQ693" s="11"/>
      <c r="BR693" s="75"/>
      <c r="BS693" s="75"/>
    </row>
    <row r="694" spans="1:71">
      <c r="A694" s="18"/>
      <c r="B694" s="18"/>
      <c r="C694" s="18"/>
      <c r="E694" s="88"/>
      <c r="F694" s="88"/>
      <c r="G694" s="18"/>
      <c r="H694" s="89"/>
      <c r="I694" s="89"/>
      <c r="J694" s="89"/>
      <c r="K694" s="18"/>
      <c r="L694" s="18"/>
      <c r="M694" s="18"/>
      <c r="N694" s="18"/>
      <c r="O694" s="18"/>
      <c r="P694" s="138"/>
      <c r="Q694" s="138"/>
      <c r="R694" s="138"/>
      <c r="S694" s="138"/>
      <c r="T694" s="138"/>
      <c r="U694" s="138"/>
      <c r="V694" s="138"/>
      <c r="W694" s="138"/>
      <c r="X694" s="18"/>
      <c r="Y694" s="117"/>
      <c r="Z694" s="117"/>
      <c r="AA694" s="117"/>
      <c r="AB694" s="117"/>
      <c r="AC694" s="117"/>
      <c r="AD694" s="117"/>
      <c r="AE694" s="117"/>
      <c r="AF694" s="117"/>
      <c r="AG694" s="117"/>
      <c r="AH694" s="117"/>
      <c r="AI694" s="117"/>
      <c r="AJ694" s="117"/>
      <c r="AK694" s="117"/>
      <c r="AL694" s="117"/>
      <c r="AM694" s="117"/>
      <c r="AN694" s="117"/>
      <c r="AO694" s="117"/>
      <c r="AP694" s="117"/>
      <c r="AQ694" s="117"/>
      <c r="AR694" s="117"/>
      <c r="AS694" s="117"/>
      <c r="AT694" s="117"/>
      <c r="AU694" s="117"/>
      <c r="AV694" s="117"/>
      <c r="AW694" s="117"/>
      <c r="AX694" s="117"/>
      <c r="AY694" s="117"/>
      <c r="AZ694" s="18"/>
      <c r="BA694" s="18"/>
      <c r="BO694" s="11"/>
      <c r="BP694" s="11"/>
      <c r="BQ694" s="11"/>
      <c r="BR694" s="75"/>
      <c r="BS694" s="75"/>
    </row>
    <row r="695" spans="1:71">
      <c r="A695" s="18"/>
      <c r="B695" s="18"/>
      <c r="C695" s="18"/>
      <c r="E695" s="88"/>
      <c r="F695" s="88"/>
      <c r="G695" s="18"/>
      <c r="H695" s="89"/>
      <c r="I695" s="89"/>
      <c r="J695" s="89"/>
      <c r="K695" s="18"/>
      <c r="L695" s="18"/>
      <c r="M695" s="18"/>
      <c r="N695" s="18"/>
      <c r="O695" s="18"/>
      <c r="P695" s="138"/>
      <c r="Q695" s="138"/>
      <c r="R695" s="138"/>
      <c r="S695" s="138"/>
      <c r="T695" s="138"/>
      <c r="U695" s="138"/>
      <c r="V695" s="138"/>
      <c r="W695" s="138"/>
      <c r="X695" s="18"/>
      <c r="Y695" s="117"/>
      <c r="Z695" s="117"/>
      <c r="AA695" s="117"/>
      <c r="AB695" s="117"/>
      <c r="AC695" s="117"/>
      <c r="AD695" s="117"/>
      <c r="AE695" s="117"/>
      <c r="AF695" s="117"/>
      <c r="AG695" s="117"/>
      <c r="AH695" s="117"/>
      <c r="AI695" s="117"/>
      <c r="AJ695" s="117"/>
      <c r="AK695" s="117"/>
      <c r="AL695" s="117"/>
      <c r="AM695" s="117"/>
      <c r="AN695" s="117"/>
      <c r="AO695" s="117"/>
      <c r="AP695" s="117"/>
      <c r="AQ695" s="117"/>
      <c r="AR695" s="117"/>
      <c r="AS695" s="117"/>
      <c r="AT695" s="117"/>
      <c r="AU695" s="117"/>
      <c r="AV695" s="117"/>
      <c r="AW695" s="117"/>
      <c r="AX695" s="117"/>
      <c r="AY695" s="117"/>
      <c r="AZ695" s="18"/>
      <c r="BA695" s="18"/>
      <c r="BO695" s="11"/>
      <c r="BP695" s="11"/>
      <c r="BQ695" s="11"/>
      <c r="BR695" s="75"/>
      <c r="BS695" s="75"/>
    </row>
    <row r="696" spans="1:71">
      <c r="A696" s="18"/>
      <c r="B696" s="18"/>
      <c r="C696" s="18"/>
      <c r="E696" s="88"/>
      <c r="F696" s="88"/>
      <c r="G696" s="18"/>
      <c r="H696" s="89"/>
      <c r="I696" s="89"/>
      <c r="J696" s="89"/>
      <c r="K696" s="18"/>
      <c r="L696" s="18"/>
      <c r="M696" s="18"/>
      <c r="N696" s="18"/>
      <c r="O696" s="18"/>
      <c r="P696" s="138"/>
      <c r="Q696" s="138"/>
      <c r="R696" s="138"/>
      <c r="S696" s="138"/>
      <c r="T696" s="138"/>
      <c r="U696" s="138"/>
      <c r="V696" s="138"/>
      <c r="W696" s="138"/>
      <c r="X696" s="18"/>
      <c r="Y696" s="648"/>
      <c r="Z696" s="648"/>
      <c r="AA696" s="117"/>
      <c r="AB696" s="117"/>
      <c r="AC696" s="117"/>
      <c r="AD696" s="117"/>
      <c r="AE696" s="117"/>
      <c r="AF696" s="117"/>
      <c r="AG696" s="117"/>
      <c r="AH696" s="117"/>
      <c r="AI696" s="117"/>
      <c r="AJ696" s="117"/>
      <c r="AK696" s="117"/>
      <c r="AL696" s="117"/>
      <c r="AM696" s="117"/>
      <c r="AN696" s="117"/>
      <c r="AO696" s="117"/>
      <c r="AP696" s="117"/>
      <c r="AQ696" s="117"/>
      <c r="AR696" s="117"/>
      <c r="AS696" s="421"/>
      <c r="AT696" s="421"/>
      <c r="AU696" s="117"/>
      <c r="AV696" s="117"/>
      <c r="AW696" s="117"/>
      <c r="AX696" s="117"/>
      <c r="AY696" s="117"/>
      <c r="AZ696" s="18"/>
      <c r="BA696" s="18"/>
      <c r="BO696" s="11"/>
      <c r="BP696" s="11"/>
      <c r="BQ696" s="11"/>
      <c r="BR696" s="75"/>
      <c r="BS696" s="75"/>
    </row>
    <row r="697" spans="1:71">
      <c r="A697" s="18"/>
      <c r="B697" s="18"/>
      <c r="C697" s="18"/>
      <c r="E697" s="88"/>
      <c r="F697" s="88"/>
      <c r="G697" s="18"/>
      <c r="H697" s="89"/>
      <c r="I697" s="89"/>
      <c r="J697" s="89"/>
      <c r="K697" s="18"/>
      <c r="L697" s="18"/>
      <c r="M697" s="18"/>
      <c r="N697" s="18"/>
      <c r="O697" s="18"/>
      <c r="P697" s="138"/>
      <c r="Q697" s="138"/>
      <c r="R697" s="138"/>
      <c r="S697" s="138"/>
      <c r="T697" s="138"/>
      <c r="U697" s="138"/>
      <c r="V697" s="138"/>
      <c r="W697" s="138"/>
      <c r="X697" s="18"/>
      <c r="Y697" s="647"/>
      <c r="Z697" s="647"/>
      <c r="AA697" s="117"/>
      <c r="AB697" s="117"/>
      <c r="AC697" s="117"/>
      <c r="AD697" s="117"/>
      <c r="AE697" s="117"/>
      <c r="AF697" s="117"/>
      <c r="AG697" s="117"/>
      <c r="AH697" s="117"/>
      <c r="AI697" s="117"/>
      <c r="AJ697" s="117"/>
      <c r="AK697" s="117"/>
      <c r="AL697" s="117"/>
      <c r="AM697" s="117"/>
      <c r="AN697" s="117"/>
      <c r="AO697" s="117"/>
      <c r="AP697" s="117"/>
      <c r="AQ697" s="117"/>
      <c r="AR697" s="117"/>
      <c r="AS697" s="647"/>
      <c r="AT697" s="647"/>
      <c r="AU697" s="117"/>
      <c r="AV697" s="117"/>
      <c r="AW697" s="117"/>
      <c r="AX697" s="117"/>
      <c r="AY697" s="117"/>
      <c r="AZ697" s="18"/>
      <c r="BA697" s="18"/>
      <c r="BO697" s="11"/>
      <c r="BP697" s="11"/>
      <c r="BQ697" s="11"/>
      <c r="BR697" s="75"/>
      <c r="BS697" s="75"/>
    </row>
    <row r="698" spans="1:71" ht="12.75" customHeight="1">
      <c r="A698" s="18"/>
      <c r="B698" s="18"/>
      <c r="C698" s="18"/>
      <c r="E698" s="88"/>
      <c r="F698" s="88"/>
      <c r="G698" s="18"/>
      <c r="H698" s="89"/>
      <c r="I698" s="89"/>
      <c r="J698" s="89"/>
      <c r="K698" s="18"/>
      <c r="L698" s="18"/>
      <c r="M698" s="18"/>
      <c r="N698" s="18"/>
      <c r="O698" s="18"/>
      <c r="P698" s="138"/>
      <c r="Q698" s="138"/>
      <c r="R698" s="138"/>
      <c r="S698" s="138"/>
      <c r="T698" s="138"/>
      <c r="U698" s="138"/>
      <c r="V698" s="138"/>
      <c r="W698" s="138"/>
      <c r="X698" s="18"/>
      <c r="Y698" s="647"/>
      <c r="Z698" s="647"/>
      <c r="AA698" s="117"/>
      <c r="AB698" s="117"/>
      <c r="AC698" s="117"/>
      <c r="AD698" s="117"/>
      <c r="AE698" s="117"/>
      <c r="AF698" s="117"/>
      <c r="AG698" s="117"/>
      <c r="AH698" s="117"/>
      <c r="AI698" s="117"/>
      <c r="AJ698" s="117"/>
      <c r="AK698" s="117"/>
      <c r="AL698" s="117"/>
      <c r="AM698" s="117"/>
      <c r="AN698" s="117"/>
      <c r="AO698" s="117"/>
      <c r="AP698" s="117"/>
      <c r="AQ698" s="117"/>
      <c r="AR698" s="117"/>
      <c r="AS698" s="647"/>
      <c r="AT698" s="647"/>
      <c r="AU698" s="117"/>
      <c r="AV698" s="117"/>
      <c r="AW698" s="117"/>
      <c r="AX698" s="117"/>
      <c r="AY698" s="117"/>
      <c r="AZ698" s="18"/>
      <c r="BA698" s="18"/>
      <c r="BO698" s="11"/>
      <c r="BP698" s="11"/>
      <c r="BQ698" s="11"/>
      <c r="BR698" s="75"/>
      <c r="BS698" s="75"/>
    </row>
    <row r="699" spans="1:71">
      <c r="A699" s="18"/>
      <c r="B699" s="18"/>
      <c r="C699" s="18"/>
      <c r="E699" s="88"/>
      <c r="F699" s="88"/>
      <c r="G699" s="18"/>
      <c r="H699" s="89"/>
      <c r="I699" s="89"/>
      <c r="J699" s="89"/>
      <c r="K699" s="18"/>
      <c r="L699" s="18"/>
      <c r="M699" s="18"/>
      <c r="N699" s="18"/>
      <c r="O699" s="18"/>
      <c r="P699" s="138"/>
      <c r="Q699" s="138"/>
      <c r="R699" s="138"/>
      <c r="S699" s="138"/>
      <c r="T699" s="138"/>
      <c r="U699" s="138"/>
      <c r="V699" s="138"/>
      <c r="W699" s="138"/>
      <c r="X699" s="18"/>
      <c r="Y699" s="647"/>
      <c r="Z699" s="647"/>
      <c r="AA699" s="117"/>
      <c r="AB699" s="117"/>
      <c r="AC699" s="117"/>
      <c r="AD699" s="117"/>
      <c r="AE699" s="117"/>
      <c r="AF699" s="117"/>
      <c r="AG699" s="117"/>
      <c r="AH699" s="117"/>
      <c r="AI699" s="117"/>
      <c r="AJ699" s="117"/>
      <c r="AK699" s="117"/>
      <c r="AL699" s="117"/>
      <c r="AM699" s="117"/>
      <c r="AN699" s="117"/>
      <c r="AO699" s="117"/>
      <c r="AP699" s="117"/>
      <c r="AQ699" s="117"/>
      <c r="AR699" s="117"/>
      <c r="AS699" s="647"/>
      <c r="AT699" s="647"/>
      <c r="AU699" s="117"/>
      <c r="AV699" s="117"/>
      <c r="AW699" s="117"/>
      <c r="AX699" s="117"/>
      <c r="AY699" s="117"/>
      <c r="AZ699" s="18"/>
      <c r="BA699" s="18"/>
      <c r="BO699" s="11"/>
      <c r="BP699" s="11"/>
      <c r="BQ699" s="11"/>
      <c r="BR699" s="75"/>
      <c r="BS699" s="75"/>
    </row>
    <row r="700" spans="1:71">
      <c r="A700" s="18"/>
      <c r="B700" s="18"/>
      <c r="C700" s="18"/>
      <c r="E700" s="88"/>
      <c r="F700" s="88"/>
      <c r="G700" s="18"/>
      <c r="H700" s="89"/>
      <c r="I700" s="89"/>
      <c r="J700" s="89"/>
      <c r="K700" s="18"/>
      <c r="L700" s="18"/>
      <c r="M700" s="18"/>
      <c r="N700" s="18"/>
      <c r="O700" s="18"/>
      <c r="P700" s="138"/>
      <c r="Q700" s="138"/>
      <c r="R700" s="138"/>
      <c r="S700" s="138"/>
      <c r="T700" s="138"/>
      <c r="U700" s="138"/>
      <c r="V700" s="138"/>
      <c r="W700" s="138"/>
      <c r="X700" s="18"/>
      <c r="Y700" s="647"/>
      <c r="Z700" s="647"/>
      <c r="AA700" s="117"/>
      <c r="AB700" s="117"/>
      <c r="AC700" s="117"/>
      <c r="AD700" s="117"/>
      <c r="AE700" s="117"/>
      <c r="AF700" s="117"/>
      <c r="AG700" s="117"/>
      <c r="AH700" s="117"/>
      <c r="AI700" s="117"/>
      <c r="AJ700" s="117"/>
      <c r="AK700" s="117"/>
      <c r="AL700" s="117"/>
      <c r="AM700" s="117"/>
      <c r="AN700" s="117"/>
      <c r="AO700" s="117"/>
      <c r="AP700" s="117"/>
      <c r="AQ700" s="117"/>
      <c r="AR700" s="117"/>
      <c r="AS700" s="647"/>
      <c r="AT700" s="647"/>
      <c r="AU700" s="117"/>
      <c r="AV700" s="117"/>
      <c r="AW700" s="117"/>
      <c r="AX700" s="117"/>
      <c r="AY700" s="117"/>
      <c r="AZ700" s="18"/>
      <c r="BA700" s="18"/>
      <c r="BO700" s="11"/>
      <c r="BP700" s="11"/>
      <c r="BQ700" s="11"/>
      <c r="BR700" s="75"/>
      <c r="BS700" s="75"/>
    </row>
    <row r="701" spans="1:71">
      <c r="A701" s="18"/>
      <c r="B701" s="18"/>
      <c r="C701" s="18"/>
      <c r="E701" s="88"/>
      <c r="F701" s="88"/>
      <c r="G701" s="18"/>
      <c r="H701" s="89"/>
      <c r="I701" s="89"/>
      <c r="J701" s="89"/>
      <c r="K701" s="18"/>
      <c r="L701" s="18"/>
      <c r="M701" s="18"/>
      <c r="N701" s="18"/>
      <c r="O701" s="18"/>
      <c r="P701" s="138"/>
      <c r="Q701" s="138"/>
      <c r="R701" s="138"/>
      <c r="S701" s="138"/>
      <c r="T701" s="138"/>
      <c r="U701" s="138"/>
      <c r="V701" s="138"/>
      <c r="W701" s="138"/>
      <c r="X701" s="18"/>
      <c r="Y701" s="647"/>
      <c r="Z701" s="647"/>
      <c r="AA701" s="117"/>
      <c r="AB701" s="117"/>
      <c r="AC701" s="117"/>
      <c r="AD701" s="117"/>
      <c r="AE701" s="117"/>
      <c r="AF701" s="117"/>
      <c r="AG701" s="117"/>
      <c r="AH701" s="117"/>
      <c r="AI701" s="117"/>
      <c r="AJ701" s="117"/>
      <c r="AK701" s="117"/>
      <c r="AL701" s="117"/>
      <c r="AM701" s="117"/>
      <c r="AN701" s="117"/>
      <c r="AO701" s="117"/>
      <c r="AP701" s="117"/>
      <c r="AQ701" s="117"/>
      <c r="AR701" s="117"/>
      <c r="AS701" s="647"/>
      <c r="AT701" s="647"/>
      <c r="AU701" s="117"/>
      <c r="AV701" s="117"/>
      <c r="AW701" s="117"/>
      <c r="AX701" s="117"/>
      <c r="AY701" s="117"/>
      <c r="AZ701" s="18"/>
      <c r="BA701" s="18"/>
      <c r="BO701" s="11"/>
      <c r="BP701" s="11"/>
      <c r="BQ701" s="11"/>
      <c r="BR701" s="75"/>
      <c r="BS701" s="75"/>
    </row>
    <row r="702" spans="1:71">
      <c r="A702" s="18"/>
      <c r="B702" s="18"/>
      <c r="C702" s="18"/>
      <c r="E702" s="88"/>
      <c r="F702" s="88"/>
      <c r="G702" s="18"/>
      <c r="H702" s="89"/>
      <c r="I702" s="89"/>
      <c r="J702" s="89"/>
      <c r="K702" s="18"/>
      <c r="L702" s="18"/>
      <c r="M702" s="18"/>
      <c r="N702" s="18"/>
      <c r="O702" s="18"/>
      <c r="P702" s="138"/>
      <c r="Q702" s="138"/>
      <c r="R702" s="138"/>
      <c r="S702" s="138"/>
      <c r="T702" s="138"/>
      <c r="U702" s="138"/>
      <c r="V702" s="138"/>
      <c r="W702" s="138"/>
      <c r="X702" s="18"/>
      <c r="Y702" s="647"/>
      <c r="Z702" s="647"/>
      <c r="AA702" s="117"/>
      <c r="AB702" s="117"/>
      <c r="AC702" s="117"/>
      <c r="AD702" s="117"/>
      <c r="AE702" s="117"/>
      <c r="AF702" s="117"/>
      <c r="AG702" s="117"/>
      <c r="AH702" s="117"/>
      <c r="AI702" s="117"/>
      <c r="AJ702" s="117"/>
      <c r="AK702" s="117"/>
      <c r="AL702" s="117"/>
      <c r="AM702" s="117"/>
      <c r="AN702" s="117"/>
      <c r="AO702" s="117"/>
      <c r="AP702" s="117"/>
      <c r="AQ702" s="117"/>
      <c r="AR702" s="117"/>
      <c r="AS702" s="647"/>
      <c r="AT702" s="647"/>
      <c r="AU702" s="117"/>
      <c r="AV702" s="117"/>
      <c r="AW702" s="117"/>
      <c r="AX702" s="117"/>
      <c r="AY702" s="117"/>
      <c r="AZ702" s="18"/>
      <c r="BA702" s="18"/>
      <c r="BO702" s="11"/>
      <c r="BP702" s="11"/>
      <c r="BQ702" s="11"/>
      <c r="BR702" s="75"/>
      <c r="BS702" s="75"/>
    </row>
    <row r="703" spans="1:71">
      <c r="A703" s="18"/>
      <c r="B703" s="18"/>
      <c r="C703" s="18"/>
      <c r="E703" s="88"/>
      <c r="F703" s="88"/>
      <c r="G703" s="18"/>
      <c r="H703" s="89"/>
      <c r="I703" s="89"/>
      <c r="J703" s="89"/>
      <c r="K703" s="18"/>
      <c r="L703" s="18"/>
      <c r="M703" s="18"/>
      <c r="N703" s="18"/>
      <c r="O703" s="18"/>
      <c r="P703" s="138"/>
      <c r="Q703" s="138"/>
      <c r="R703" s="138"/>
      <c r="S703" s="138"/>
      <c r="T703" s="138"/>
      <c r="U703" s="138"/>
      <c r="V703" s="138"/>
      <c r="W703" s="138"/>
      <c r="X703" s="18"/>
      <c r="Y703" s="647"/>
      <c r="Z703" s="647"/>
      <c r="AA703" s="117"/>
      <c r="AB703" s="117"/>
      <c r="AC703" s="117"/>
      <c r="AD703" s="117"/>
      <c r="AE703" s="117"/>
      <c r="AF703" s="117"/>
      <c r="AG703" s="117"/>
      <c r="AH703" s="117"/>
      <c r="AI703" s="117"/>
      <c r="AJ703" s="117"/>
      <c r="AK703" s="117"/>
      <c r="AL703" s="117"/>
      <c r="AM703" s="117"/>
      <c r="AN703" s="117"/>
      <c r="AO703" s="117"/>
      <c r="AP703" s="117"/>
      <c r="AQ703" s="117"/>
      <c r="AR703" s="117"/>
      <c r="AS703" s="647"/>
      <c r="AT703" s="647"/>
      <c r="AU703" s="117"/>
      <c r="AV703" s="117"/>
      <c r="AW703" s="117"/>
      <c r="AX703" s="117"/>
      <c r="AY703" s="117"/>
      <c r="AZ703" s="18"/>
      <c r="BA703" s="18"/>
      <c r="BO703" s="11"/>
      <c r="BP703" s="11"/>
      <c r="BQ703" s="11"/>
      <c r="BR703" s="75"/>
      <c r="BS703" s="75"/>
    </row>
    <row r="704" spans="1:71">
      <c r="A704" s="18"/>
      <c r="B704" s="18"/>
      <c r="C704" s="18"/>
      <c r="E704" s="88"/>
      <c r="F704" s="88"/>
      <c r="G704" s="18"/>
      <c r="H704" s="89"/>
      <c r="I704" s="89"/>
      <c r="J704" s="89"/>
      <c r="K704" s="18"/>
      <c r="L704" s="18"/>
      <c r="M704" s="18"/>
      <c r="N704" s="18"/>
      <c r="O704" s="18"/>
      <c r="P704" s="138"/>
      <c r="Q704" s="138"/>
      <c r="R704" s="138"/>
      <c r="S704" s="138"/>
      <c r="T704" s="138"/>
      <c r="U704" s="138"/>
      <c r="V704" s="138"/>
      <c r="W704" s="138"/>
      <c r="X704" s="18"/>
      <c r="Y704" s="647"/>
      <c r="Z704" s="647"/>
      <c r="AA704" s="117"/>
      <c r="AB704" s="117"/>
      <c r="AC704" s="117"/>
      <c r="AD704" s="117"/>
      <c r="AE704" s="117"/>
      <c r="AF704" s="117"/>
      <c r="AG704" s="117"/>
      <c r="AH704" s="117"/>
      <c r="AI704" s="117"/>
      <c r="AJ704" s="117"/>
      <c r="AK704" s="117"/>
      <c r="AL704" s="117"/>
      <c r="AM704" s="117"/>
      <c r="AN704" s="117"/>
      <c r="AO704" s="117"/>
      <c r="AP704" s="117"/>
      <c r="AQ704" s="117"/>
      <c r="AR704" s="117"/>
      <c r="AS704" s="647"/>
      <c r="AT704" s="647"/>
      <c r="AU704" s="117"/>
      <c r="AV704" s="117"/>
      <c r="AW704" s="117"/>
      <c r="AX704" s="117"/>
      <c r="AY704" s="117"/>
      <c r="AZ704" s="18"/>
      <c r="BA704" s="18"/>
      <c r="BO704" s="11"/>
      <c r="BP704" s="11"/>
      <c r="BQ704" s="11"/>
      <c r="BR704" s="75"/>
      <c r="BS704" s="75"/>
    </row>
    <row r="705" spans="1:71">
      <c r="A705" s="18"/>
      <c r="B705" s="18"/>
      <c r="C705" s="18"/>
      <c r="E705" s="88"/>
      <c r="F705" s="88"/>
      <c r="G705" s="18"/>
      <c r="H705" s="89"/>
      <c r="I705" s="89"/>
      <c r="J705" s="89"/>
      <c r="K705" s="18"/>
      <c r="L705" s="18"/>
      <c r="M705" s="18"/>
      <c r="N705" s="18"/>
      <c r="O705" s="18"/>
      <c r="P705" s="138"/>
      <c r="Q705" s="138"/>
      <c r="R705" s="138"/>
      <c r="S705" s="138"/>
      <c r="T705" s="138"/>
      <c r="U705" s="138"/>
      <c r="V705" s="138"/>
      <c r="W705" s="138"/>
      <c r="X705" s="18"/>
      <c r="Y705" s="647"/>
      <c r="Z705" s="647"/>
      <c r="AA705" s="117"/>
      <c r="AB705" s="117"/>
      <c r="AC705" s="117"/>
      <c r="AD705" s="117"/>
      <c r="AE705" s="117"/>
      <c r="AF705" s="117"/>
      <c r="AG705" s="117"/>
      <c r="AH705" s="117"/>
      <c r="AI705" s="117"/>
      <c r="AJ705" s="117"/>
      <c r="AK705" s="117"/>
      <c r="AL705" s="117"/>
      <c r="AM705" s="117"/>
      <c r="AN705" s="117"/>
      <c r="AO705" s="117"/>
      <c r="AP705" s="117"/>
      <c r="AQ705" s="117"/>
      <c r="AR705" s="117"/>
      <c r="AS705" s="647"/>
      <c r="AT705" s="647"/>
      <c r="AU705" s="117"/>
      <c r="AV705" s="117"/>
      <c r="AW705" s="117"/>
      <c r="AX705" s="117"/>
      <c r="AY705" s="117"/>
      <c r="AZ705" s="18"/>
      <c r="BA705" s="18"/>
      <c r="BO705" s="11"/>
      <c r="BP705" s="11"/>
      <c r="BQ705" s="11"/>
      <c r="BR705" s="75"/>
      <c r="BS705" s="75"/>
    </row>
    <row r="706" spans="1:71">
      <c r="A706" s="18"/>
      <c r="B706" s="18"/>
      <c r="C706" s="18"/>
      <c r="E706" s="88"/>
      <c r="F706" s="88"/>
      <c r="G706" s="18"/>
      <c r="H706" s="89"/>
      <c r="I706" s="89"/>
      <c r="J706" s="89"/>
      <c r="K706" s="18"/>
      <c r="L706" s="18"/>
      <c r="M706" s="18"/>
      <c r="N706" s="18"/>
      <c r="O706" s="18"/>
      <c r="P706" s="138"/>
      <c r="Q706" s="138"/>
      <c r="R706" s="138"/>
      <c r="S706" s="138"/>
      <c r="T706" s="138"/>
      <c r="U706" s="138"/>
      <c r="V706" s="138"/>
      <c r="W706" s="138"/>
      <c r="X706" s="18"/>
      <c r="Y706" s="647"/>
      <c r="Z706" s="647"/>
      <c r="AA706" s="117"/>
      <c r="AB706" s="117"/>
      <c r="AC706" s="117"/>
      <c r="AD706" s="117"/>
      <c r="AE706" s="117"/>
      <c r="AF706" s="117"/>
      <c r="AG706" s="117"/>
      <c r="AH706" s="117"/>
      <c r="AI706" s="117"/>
      <c r="AJ706" s="117"/>
      <c r="AK706" s="117"/>
      <c r="AL706" s="117"/>
      <c r="AM706" s="117"/>
      <c r="AN706" s="117"/>
      <c r="AO706" s="117"/>
      <c r="AP706" s="117"/>
      <c r="AQ706" s="117"/>
      <c r="AR706" s="117"/>
      <c r="AS706" s="647"/>
      <c r="AT706" s="647"/>
      <c r="AU706" s="117"/>
      <c r="AV706" s="117"/>
      <c r="AW706" s="117"/>
      <c r="AX706" s="117"/>
      <c r="AY706" s="117"/>
      <c r="AZ706" s="18"/>
      <c r="BA706" s="18"/>
      <c r="BO706" s="11"/>
      <c r="BP706" s="11"/>
      <c r="BQ706" s="11"/>
      <c r="BR706" s="75"/>
      <c r="BS706" s="75"/>
    </row>
    <row r="707" spans="1:71">
      <c r="A707" s="18"/>
      <c r="B707" s="18"/>
      <c r="C707" s="18"/>
      <c r="E707" s="88"/>
      <c r="F707" s="88"/>
      <c r="G707" s="18"/>
      <c r="H707" s="89"/>
      <c r="I707" s="89"/>
      <c r="J707" s="89"/>
      <c r="K707" s="18"/>
      <c r="L707" s="18"/>
      <c r="M707" s="18"/>
      <c r="N707" s="18"/>
      <c r="O707" s="18"/>
      <c r="P707" s="138"/>
      <c r="Q707" s="138"/>
      <c r="R707" s="138"/>
      <c r="S707" s="138"/>
      <c r="T707" s="138"/>
      <c r="U707" s="138"/>
      <c r="V707" s="138"/>
      <c r="W707" s="138"/>
      <c r="X707" s="18"/>
      <c r="Y707" s="420"/>
      <c r="Z707" s="420"/>
      <c r="AA707" s="117"/>
      <c r="AB707" s="117"/>
      <c r="AC707" s="117"/>
      <c r="AD707" s="117"/>
      <c r="AE707" s="117"/>
      <c r="AF707" s="117"/>
      <c r="AG707" s="117"/>
      <c r="AH707" s="117"/>
      <c r="AI707" s="117"/>
      <c r="AJ707" s="117"/>
      <c r="AK707" s="117"/>
      <c r="AL707" s="117"/>
      <c r="AM707" s="117"/>
      <c r="AN707" s="117"/>
      <c r="AO707" s="117"/>
      <c r="AP707" s="117"/>
      <c r="AQ707" s="117"/>
      <c r="AR707" s="117"/>
      <c r="AS707" s="420"/>
      <c r="AT707" s="420"/>
      <c r="AU707" s="117"/>
      <c r="AV707" s="117"/>
      <c r="AW707" s="18"/>
      <c r="AX707" s="18"/>
      <c r="AY707" s="18"/>
      <c r="AZ707" s="18"/>
      <c r="BA707" s="18"/>
      <c r="BO707" s="11"/>
      <c r="BP707" s="11"/>
      <c r="BQ707" s="11"/>
      <c r="BR707" s="75"/>
      <c r="BS707" s="75"/>
    </row>
    <row r="708" spans="1:71">
      <c r="A708" s="18"/>
      <c r="B708" s="18"/>
      <c r="C708" s="18"/>
      <c r="E708" s="88"/>
      <c r="F708" s="88"/>
      <c r="G708" s="18"/>
      <c r="H708" s="89"/>
      <c r="I708" s="89"/>
      <c r="J708" s="89"/>
      <c r="K708" s="18"/>
      <c r="L708" s="18"/>
      <c r="M708" s="18"/>
      <c r="N708" s="18"/>
      <c r="O708" s="18"/>
      <c r="P708" s="138"/>
      <c r="Q708" s="138"/>
      <c r="R708" s="138"/>
      <c r="S708" s="138"/>
      <c r="T708" s="138"/>
      <c r="U708" s="138"/>
      <c r="V708" s="138"/>
      <c r="W708" s="138"/>
      <c r="X708" s="18"/>
      <c r="Y708" s="420"/>
      <c r="Z708" s="420"/>
      <c r="AA708" s="117"/>
      <c r="AB708" s="117"/>
      <c r="AC708" s="117"/>
      <c r="AD708" s="117"/>
      <c r="AE708" s="117"/>
      <c r="AF708" s="117"/>
      <c r="AG708" s="117"/>
      <c r="AH708" s="117"/>
      <c r="AI708" s="117"/>
      <c r="AJ708" s="117"/>
      <c r="AK708" s="117"/>
      <c r="AL708" s="117"/>
      <c r="AM708" s="117"/>
      <c r="AN708" s="117"/>
      <c r="AO708" s="117"/>
      <c r="AP708" s="117"/>
      <c r="AQ708" s="117"/>
      <c r="AR708" s="117"/>
      <c r="AS708" s="420"/>
      <c r="AT708" s="420"/>
      <c r="AU708" s="117"/>
      <c r="AV708" s="117"/>
      <c r="AW708" s="18"/>
      <c r="AX708" s="18"/>
      <c r="AY708" s="18"/>
      <c r="AZ708" s="18"/>
      <c r="BA708" s="18"/>
      <c r="BO708" s="11"/>
      <c r="BP708" s="11"/>
      <c r="BQ708" s="11"/>
      <c r="BR708" s="75"/>
      <c r="BS708" s="75"/>
    </row>
    <row r="709" spans="1:71">
      <c r="A709" s="18"/>
      <c r="B709" s="18"/>
      <c r="C709" s="18"/>
      <c r="E709" s="88"/>
      <c r="F709" s="88"/>
      <c r="G709" s="18"/>
      <c r="H709" s="89"/>
      <c r="I709" s="89"/>
      <c r="J709" s="89"/>
      <c r="K709" s="18"/>
      <c r="L709" s="18"/>
      <c r="M709" s="18"/>
      <c r="N709" s="18"/>
      <c r="O709" s="18"/>
      <c r="P709" s="138"/>
      <c r="Q709" s="138"/>
      <c r="R709" s="138"/>
      <c r="S709" s="138"/>
      <c r="T709" s="138"/>
      <c r="U709" s="138"/>
      <c r="V709" s="138"/>
      <c r="W709" s="138"/>
      <c r="X709" s="18"/>
      <c r="Y709" s="648"/>
      <c r="Z709" s="648"/>
      <c r="AA709" s="117"/>
      <c r="AB709" s="117"/>
      <c r="AC709" s="117"/>
      <c r="AD709" s="117"/>
      <c r="AE709" s="117"/>
      <c r="AF709" s="117"/>
      <c r="AG709" s="117"/>
      <c r="AH709" s="117"/>
      <c r="AI709" s="117"/>
      <c r="AJ709" s="117"/>
      <c r="AK709" s="117"/>
      <c r="AL709" s="117"/>
      <c r="AM709" s="117"/>
      <c r="AN709" s="117"/>
      <c r="AO709" s="117"/>
      <c r="AP709" s="117"/>
      <c r="AQ709" s="117"/>
      <c r="AR709" s="117"/>
      <c r="AS709" s="422"/>
      <c r="AT709" s="420"/>
      <c r="AU709" s="117"/>
      <c r="AV709" s="117"/>
      <c r="AW709" s="18"/>
      <c r="AX709" s="18"/>
      <c r="AY709" s="18"/>
      <c r="AZ709" s="18"/>
      <c r="BA709" s="18"/>
      <c r="BO709" s="11"/>
      <c r="BP709" s="11"/>
      <c r="BQ709" s="11"/>
      <c r="BR709" s="75"/>
      <c r="BS709" s="75"/>
    </row>
    <row r="710" spans="1:71">
      <c r="A710" s="18"/>
      <c r="B710" s="18"/>
      <c r="C710" s="18"/>
      <c r="E710" s="88"/>
      <c r="F710" s="88"/>
      <c r="G710" s="18"/>
      <c r="H710" s="89"/>
      <c r="I710" s="89"/>
      <c r="J710" s="89"/>
      <c r="K710" s="18"/>
      <c r="L710" s="18"/>
      <c r="M710" s="18"/>
      <c r="N710" s="18"/>
      <c r="O710" s="18"/>
      <c r="P710" s="138"/>
      <c r="Q710" s="138"/>
      <c r="R710" s="138"/>
      <c r="S710" s="138"/>
      <c r="T710" s="138"/>
      <c r="U710" s="138"/>
      <c r="V710" s="138"/>
      <c r="W710" s="138"/>
      <c r="X710" s="18"/>
      <c r="Y710" s="647"/>
      <c r="Z710" s="647"/>
      <c r="AA710" s="117"/>
      <c r="AB710" s="117"/>
      <c r="AC710" s="117"/>
      <c r="AD710" s="117"/>
      <c r="AE710" s="117"/>
      <c r="AF710" s="117"/>
      <c r="AG710" s="117"/>
      <c r="AH710" s="117"/>
      <c r="AI710" s="117"/>
      <c r="AJ710" s="117"/>
      <c r="AK710" s="117"/>
      <c r="AL710" s="117"/>
      <c r="AM710" s="117"/>
      <c r="AN710" s="117"/>
      <c r="AO710" s="117"/>
      <c r="AP710" s="117"/>
      <c r="AQ710" s="117"/>
      <c r="AR710" s="117"/>
      <c r="AS710" s="647"/>
      <c r="AT710" s="647"/>
      <c r="AU710" s="117"/>
      <c r="AV710" s="117"/>
      <c r="AW710" s="18"/>
      <c r="AX710" s="18"/>
      <c r="AY710" s="18"/>
      <c r="AZ710" s="18"/>
      <c r="BA710" s="18"/>
      <c r="BO710" s="11"/>
      <c r="BP710" s="11"/>
      <c r="BQ710" s="11"/>
      <c r="BR710" s="75"/>
      <c r="BS710" s="75"/>
    </row>
    <row r="711" spans="1:71">
      <c r="A711" s="18"/>
      <c r="B711" s="18"/>
      <c r="C711" s="18"/>
      <c r="E711" s="88"/>
      <c r="F711" s="88"/>
      <c r="G711" s="18"/>
      <c r="H711" s="89"/>
      <c r="I711" s="89"/>
      <c r="J711" s="89"/>
      <c r="K711" s="18"/>
      <c r="L711" s="18"/>
      <c r="M711" s="18"/>
      <c r="N711" s="18"/>
      <c r="O711" s="18"/>
      <c r="P711" s="138"/>
      <c r="Q711" s="138"/>
      <c r="R711" s="138"/>
      <c r="S711" s="138"/>
      <c r="T711" s="138"/>
      <c r="U711" s="138"/>
      <c r="V711" s="138"/>
      <c r="W711" s="138"/>
      <c r="X711" s="18"/>
      <c r="Y711" s="647"/>
      <c r="Z711" s="647"/>
      <c r="AA711" s="117"/>
      <c r="AB711" s="117"/>
      <c r="AC711" s="117"/>
      <c r="AD711" s="117"/>
      <c r="AE711" s="117"/>
      <c r="AF711" s="117"/>
      <c r="AG711" s="117"/>
      <c r="AH711" s="117"/>
      <c r="AI711" s="117"/>
      <c r="AJ711" s="117"/>
      <c r="AK711" s="117"/>
      <c r="AL711" s="117"/>
      <c r="AM711" s="117"/>
      <c r="AN711" s="117"/>
      <c r="AO711" s="117"/>
      <c r="AP711" s="117"/>
      <c r="AQ711" s="117"/>
      <c r="AR711" s="117"/>
      <c r="AS711" s="647"/>
      <c r="AT711" s="647"/>
      <c r="AU711" s="117"/>
      <c r="AV711" s="117"/>
      <c r="AW711" s="18"/>
      <c r="AX711" s="18"/>
      <c r="AY711" s="18"/>
      <c r="AZ711" s="18"/>
      <c r="BA711" s="18"/>
      <c r="BO711" s="11"/>
      <c r="BP711" s="11"/>
      <c r="BQ711" s="11"/>
      <c r="BR711" s="75"/>
      <c r="BS711" s="75"/>
    </row>
    <row r="712" spans="1:71">
      <c r="A712" s="18"/>
      <c r="B712" s="18"/>
      <c r="C712" s="18"/>
      <c r="E712" s="88"/>
      <c r="F712" s="88"/>
      <c r="G712" s="18"/>
      <c r="H712" s="89"/>
      <c r="I712" s="89"/>
      <c r="J712" s="89"/>
      <c r="K712" s="18"/>
      <c r="L712" s="18"/>
      <c r="M712" s="18"/>
      <c r="N712" s="18"/>
      <c r="O712" s="18"/>
      <c r="P712" s="138"/>
      <c r="Q712" s="138"/>
      <c r="R712" s="138"/>
      <c r="S712" s="138"/>
      <c r="T712" s="138"/>
      <c r="U712" s="138"/>
      <c r="V712" s="138"/>
      <c r="W712" s="138"/>
      <c r="X712" s="18"/>
      <c r="Y712" s="647"/>
      <c r="Z712" s="647"/>
      <c r="AA712" s="117"/>
      <c r="AB712" s="117"/>
      <c r="AC712" s="117"/>
      <c r="AD712" s="117"/>
      <c r="AE712" s="117"/>
      <c r="AF712" s="117"/>
      <c r="AG712" s="117"/>
      <c r="AH712" s="117"/>
      <c r="AI712" s="117"/>
      <c r="AJ712" s="117"/>
      <c r="AK712" s="117"/>
      <c r="AL712" s="117"/>
      <c r="AM712" s="117"/>
      <c r="AN712" s="117"/>
      <c r="AO712" s="117"/>
      <c r="AP712" s="117"/>
      <c r="AQ712" s="117"/>
      <c r="AR712" s="117"/>
      <c r="AS712" s="647"/>
      <c r="AT712" s="647"/>
      <c r="AU712" s="117"/>
      <c r="AV712" s="117"/>
      <c r="AW712" s="18"/>
      <c r="AX712" s="18"/>
      <c r="AY712" s="18"/>
      <c r="AZ712" s="18"/>
      <c r="BA712" s="18"/>
      <c r="BO712" s="11"/>
      <c r="BP712" s="11"/>
      <c r="BQ712" s="11"/>
      <c r="BR712" s="75"/>
      <c r="BS712" s="75"/>
    </row>
    <row r="713" spans="1:71">
      <c r="A713" s="18"/>
      <c r="B713" s="18"/>
      <c r="C713" s="18"/>
      <c r="E713" s="88"/>
      <c r="F713" s="88"/>
      <c r="G713" s="18"/>
      <c r="H713" s="89"/>
      <c r="I713" s="89"/>
      <c r="J713" s="89"/>
      <c r="K713" s="18"/>
      <c r="L713" s="18"/>
      <c r="M713" s="18"/>
      <c r="N713" s="18"/>
      <c r="O713" s="18"/>
      <c r="P713" s="138"/>
      <c r="Q713" s="138"/>
      <c r="R713" s="138"/>
      <c r="S713" s="138"/>
      <c r="T713" s="138"/>
      <c r="U713" s="138"/>
      <c r="V713" s="138"/>
      <c r="W713" s="138"/>
      <c r="X713" s="18"/>
      <c r="Y713" s="647"/>
      <c r="Z713" s="647"/>
      <c r="AA713" s="117"/>
      <c r="AB713" s="117"/>
      <c r="AC713" s="117"/>
      <c r="AD713" s="117"/>
      <c r="AE713" s="117"/>
      <c r="AF713" s="117"/>
      <c r="AG713" s="117"/>
      <c r="AH713" s="117"/>
      <c r="AI713" s="117"/>
      <c r="AJ713" s="117"/>
      <c r="AK713" s="117"/>
      <c r="AL713" s="117"/>
      <c r="AM713" s="117"/>
      <c r="AN713" s="117"/>
      <c r="AO713" s="117"/>
      <c r="AP713" s="117"/>
      <c r="AQ713" s="117"/>
      <c r="AR713" s="117"/>
      <c r="AS713" s="647"/>
      <c r="AT713" s="647"/>
      <c r="AU713" s="117"/>
      <c r="AV713" s="117"/>
      <c r="AW713" s="18"/>
      <c r="AX713" s="18"/>
      <c r="AY713" s="18"/>
      <c r="AZ713" s="18"/>
      <c r="BA713" s="18"/>
      <c r="BO713" s="11"/>
      <c r="BP713" s="11"/>
      <c r="BQ713" s="11"/>
      <c r="BR713" s="75"/>
      <c r="BS713" s="75"/>
    </row>
    <row r="714" spans="1:71">
      <c r="A714" s="18"/>
      <c r="B714" s="18"/>
      <c r="C714" s="18"/>
      <c r="E714" s="88"/>
      <c r="F714" s="88"/>
      <c r="G714" s="18"/>
      <c r="H714" s="89"/>
      <c r="I714" s="89"/>
      <c r="J714" s="89"/>
      <c r="K714" s="18"/>
      <c r="L714" s="18"/>
      <c r="M714" s="18"/>
      <c r="N714" s="18"/>
      <c r="O714" s="18"/>
      <c r="P714" s="138"/>
      <c r="Q714" s="138"/>
      <c r="R714" s="138"/>
      <c r="S714" s="138"/>
      <c r="T714" s="138"/>
      <c r="U714" s="138"/>
      <c r="V714" s="138"/>
      <c r="W714" s="138"/>
      <c r="X714" s="18"/>
      <c r="Y714" s="647"/>
      <c r="Z714" s="647"/>
      <c r="AA714" s="117"/>
      <c r="AB714" s="117"/>
      <c r="AC714" s="117"/>
      <c r="AD714" s="117"/>
      <c r="AE714" s="117"/>
      <c r="AF714" s="117"/>
      <c r="AG714" s="117"/>
      <c r="AH714" s="117"/>
      <c r="AI714" s="117"/>
      <c r="AJ714" s="117"/>
      <c r="AK714" s="117"/>
      <c r="AL714" s="117"/>
      <c r="AM714" s="117"/>
      <c r="AN714" s="117"/>
      <c r="AO714" s="117"/>
      <c r="AP714" s="117"/>
      <c r="AQ714" s="117"/>
      <c r="AR714" s="117"/>
      <c r="AS714" s="647"/>
      <c r="AT714" s="647"/>
      <c r="AU714" s="117"/>
      <c r="AV714" s="117"/>
      <c r="AW714" s="18"/>
      <c r="AX714" s="18"/>
      <c r="AY714" s="18"/>
      <c r="AZ714" s="18"/>
      <c r="BA714" s="18"/>
      <c r="BO714" s="11"/>
      <c r="BP714" s="11"/>
      <c r="BQ714" s="11"/>
      <c r="BR714" s="75"/>
      <c r="BS714" s="75"/>
    </row>
    <row r="715" spans="1:71">
      <c r="A715" s="18"/>
      <c r="B715" s="18"/>
      <c r="C715" s="18"/>
      <c r="E715" s="88"/>
      <c r="F715" s="88"/>
      <c r="G715" s="18"/>
      <c r="H715" s="89"/>
      <c r="I715" s="89"/>
      <c r="J715" s="89"/>
      <c r="K715" s="18"/>
      <c r="L715" s="18"/>
      <c r="M715" s="18"/>
      <c r="N715" s="18"/>
      <c r="O715" s="18"/>
      <c r="P715" s="138"/>
      <c r="Q715" s="138"/>
      <c r="R715" s="138"/>
      <c r="S715" s="138"/>
      <c r="T715" s="138"/>
      <c r="U715" s="138"/>
      <c r="V715" s="138"/>
      <c r="W715" s="138"/>
      <c r="X715" s="18"/>
      <c r="Y715" s="647"/>
      <c r="Z715" s="647"/>
      <c r="AA715" s="117"/>
      <c r="AB715" s="117"/>
      <c r="AC715" s="117"/>
      <c r="AD715" s="117"/>
      <c r="AE715" s="117"/>
      <c r="AF715" s="117"/>
      <c r="AG715" s="117"/>
      <c r="AH715" s="117"/>
      <c r="AI715" s="117"/>
      <c r="AJ715" s="117"/>
      <c r="AK715" s="117"/>
      <c r="AL715" s="117"/>
      <c r="AM715" s="117"/>
      <c r="AN715" s="117"/>
      <c r="AO715" s="117"/>
      <c r="AP715" s="117"/>
      <c r="AQ715" s="117"/>
      <c r="AR715" s="117"/>
      <c r="AS715" s="647"/>
      <c r="AT715" s="647"/>
      <c r="AU715" s="117"/>
      <c r="AV715" s="117"/>
      <c r="AW715" s="18"/>
      <c r="AX715" s="18"/>
      <c r="AY715" s="18"/>
      <c r="AZ715" s="18"/>
      <c r="BA715" s="18"/>
      <c r="BO715" s="11"/>
      <c r="BP715" s="11"/>
      <c r="BQ715" s="11"/>
      <c r="BR715" s="75"/>
      <c r="BS715" s="75"/>
    </row>
    <row r="716" spans="1:71">
      <c r="A716" s="18"/>
      <c r="B716" s="18"/>
      <c r="C716" s="18"/>
      <c r="E716" s="88"/>
      <c r="F716" s="88"/>
      <c r="G716" s="18"/>
      <c r="H716" s="89"/>
      <c r="I716" s="89"/>
      <c r="J716" s="89"/>
      <c r="K716" s="18"/>
      <c r="L716" s="18"/>
      <c r="M716" s="18"/>
      <c r="N716" s="18"/>
      <c r="O716" s="18"/>
      <c r="P716" s="138"/>
      <c r="Q716" s="138"/>
      <c r="R716" s="138"/>
      <c r="S716" s="138"/>
      <c r="T716" s="138"/>
      <c r="U716" s="138"/>
      <c r="V716" s="138"/>
      <c r="W716" s="138"/>
      <c r="X716" s="18"/>
      <c r="Y716" s="647"/>
      <c r="Z716" s="647"/>
      <c r="AA716" s="117"/>
      <c r="AB716" s="117"/>
      <c r="AC716" s="117"/>
      <c r="AD716" s="117"/>
      <c r="AE716" s="117"/>
      <c r="AF716" s="117"/>
      <c r="AG716" s="117"/>
      <c r="AH716" s="117"/>
      <c r="AI716" s="117"/>
      <c r="AJ716" s="117"/>
      <c r="AK716" s="117"/>
      <c r="AL716" s="117"/>
      <c r="AM716" s="117"/>
      <c r="AN716" s="117"/>
      <c r="AO716" s="117"/>
      <c r="AP716" s="117"/>
      <c r="AQ716" s="117"/>
      <c r="AR716" s="117"/>
      <c r="AS716" s="647"/>
      <c r="AT716" s="647"/>
      <c r="AU716" s="117"/>
      <c r="AV716" s="117"/>
      <c r="AW716" s="18"/>
      <c r="AX716" s="18"/>
      <c r="AY716" s="18"/>
      <c r="AZ716" s="18"/>
      <c r="BA716" s="18"/>
      <c r="BO716" s="11"/>
      <c r="BP716" s="11"/>
      <c r="BQ716" s="11"/>
      <c r="BR716" s="75"/>
      <c r="BS716" s="75"/>
    </row>
    <row r="717" spans="1:71">
      <c r="A717" s="18"/>
      <c r="B717" s="18"/>
      <c r="C717" s="18"/>
      <c r="E717" s="88"/>
      <c r="F717" s="88"/>
      <c r="G717" s="18"/>
      <c r="H717" s="89"/>
      <c r="I717" s="89"/>
      <c r="J717" s="89"/>
      <c r="K717" s="18"/>
      <c r="L717" s="18"/>
      <c r="M717" s="18"/>
      <c r="N717" s="18"/>
      <c r="O717" s="18"/>
      <c r="P717" s="138"/>
      <c r="Q717" s="138"/>
      <c r="R717" s="138"/>
      <c r="S717" s="138"/>
      <c r="T717" s="138"/>
      <c r="U717" s="138"/>
      <c r="V717" s="138"/>
      <c r="W717" s="138"/>
      <c r="X717" s="18"/>
      <c r="Y717" s="647"/>
      <c r="Z717" s="647"/>
      <c r="AA717" s="117"/>
      <c r="AB717" s="117"/>
      <c r="AC717" s="117"/>
      <c r="AD717" s="117"/>
      <c r="AE717" s="117"/>
      <c r="AF717" s="117"/>
      <c r="AG717" s="117"/>
      <c r="AH717" s="117"/>
      <c r="AI717" s="117"/>
      <c r="AJ717" s="117"/>
      <c r="AK717" s="117"/>
      <c r="AL717" s="117"/>
      <c r="AM717" s="117"/>
      <c r="AN717" s="117"/>
      <c r="AO717" s="117"/>
      <c r="AP717" s="117"/>
      <c r="AQ717" s="117"/>
      <c r="AR717" s="117"/>
      <c r="AS717" s="647"/>
      <c r="AT717" s="647"/>
      <c r="AU717" s="117"/>
      <c r="AV717" s="117"/>
      <c r="AW717" s="18"/>
      <c r="AX717" s="18"/>
      <c r="AY717" s="18"/>
      <c r="AZ717" s="18"/>
      <c r="BA717" s="18"/>
      <c r="BO717" s="11"/>
      <c r="BP717" s="11"/>
      <c r="BQ717" s="11"/>
      <c r="BR717" s="75"/>
      <c r="BS717" s="75"/>
    </row>
    <row r="718" spans="1:71">
      <c r="A718" s="18"/>
      <c r="B718" s="18"/>
      <c r="C718" s="18"/>
      <c r="E718" s="88"/>
      <c r="F718" s="88"/>
      <c r="G718" s="18"/>
      <c r="H718" s="89"/>
      <c r="I718" s="89"/>
      <c r="J718" s="89"/>
      <c r="K718" s="18"/>
      <c r="L718" s="18"/>
      <c r="M718" s="18"/>
      <c r="N718" s="18"/>
      <c r="O718" s="18"/>
      <c r="P718" s="138"/>
      <c r="Q718" s="138"/>
      <c r="R718" s="138"/>
      <c r="S718" s="138"/>
      <c r="T718" s="138"/>
      <c r="U718" s="138"/>
      <c r="V718" s="138"/>
      <c r="W718" s="138"/>
      <c r="X718" s="18"/>
      <c r="Y718" s="647"/>
      <c r="Z718" s="647"/>
      <c r="AA718" s="117"/>
      <c r="AB718" s="117"/>
      <c r="AC718" s="117"/>
      <c r="AD718" s="117"/>
      <c r="AE718" s="117"/>
      <c r="AF718" s="117"/>
      <c r="AG718" s="117"/>
      <c r="AH718" s="117"/>
      <c r="AI718" s="117"/>
      <c r="AJ718" s="117"/>
      <c r="AK718" s="117"/>
      <c r="AL718" s="117"/>
      <c r="AM718" s="117"/>
      <c r="AN718" s="117"/>
      <c r="AO718" s="117"/>
      <c r="AP718" s="117"/>
      <c r="AQ718" s="117"/>
      <c r="AR718" s="117"/>
      <c r="AS718" s="647"/>
      <c r="AT718" s="647"/>
      <c r="AU718" s="117"/>
      <c r="AV718" s="117"/>
      <c r="AW718" s="18"/>
      <c r="AX718" s="18"/>
      <c r="AY718" s="18"/>
      <c r="AZ718" s="18"/>
      <c r="BA718" s="18"/>
      <c r="BO718" s="11"/>
      <c r="BP718" s="11"/>
      <c r="BQ718" s="11"/>
      <c r="BR718" s="75"/>
      <c r="BS718" s="75"/>
    </row>
    <row r="719" spans="1:71">
      <c r="A719" s="18"/>
      <c r="B719" s="18"/>
      <c r="C719" s="18"/>
      <c r="E719" s="88"/>
      <c r="F719" s="88"/>
      <c r="G719" s="18"/>
      <c r="H719" s="89"/>
      <c r="I719" s="89"/>
      <c r="J719" s="89"/>
      <c r="K719" s="18"/>
      <c r="L719" s="18"/>
      <c r="M719" s="18"/>
      <c r="N719" s="18"/>
      <c r="O719" s="18"/>
      <c r="P719" s="138"/>
      <c r="Q719" s="138"/>
      <c r="R719" s="138"/>
      <c r="S719" s="138"/>
      <c r="T719" s="138"/>
      <c r="U719" s="138"/>
      <c r="V719" s="138"/>
      <c r="W719" s="138"/>
      <c r="X719" s="18"/>
      <c r="Y719" s="647"/>
      <c r="Z719" s="647"/>
      <c r="AA719" s="117"/>
      <c r="AB719" s="117"/>
      <c r="AC719" s="117"/>
      <c r="AD719" s="117"/>
      <c r="AE719" s="117"/>
      <c r="AF719" s="117"/>
      <c r="AG719" s="117"/>
      <c r="AH719" s="117"/>
      <c r="AI719" s="117"/>
      <c r="AJ719" s="117"/>
      <c r="AK719" s="117"/>
      <c r="AL719" s="117"/>
      <c r="AM719" s="117"/>
      <c r="AN719" s="117"/>
      <c r="AO719" s="117"/>
      <c r="AP719" s="117"/>
      <c r="AQ719" s="117"/>
      <c r="AR719" s="117"/>
      <c r="AS719" s="647"/>
      <c r="AT719" s="647"/>
      <c r="AU719" s="117"/>
      <c r="AV719" s="117"/>
      <c r="AW719" s="18"/>
      <c r="AX719" s="18"/>
      <c r="AY719" s="18"/>
      <c r="AZ719" s="18"/>
      <c r="BA719" s="18"/>
      <c r="BO719" s="11"/>
      <c r="BP719" s="11"/>
      <c r="BQ719" s="11"/>
      <c r="BR719" s="75"/>
      <c r="BS719" s="75"/>
    </row>
    <row r="720" spans="1:71">
      <c r="A720" s="18"/>
      <c r="B720" s="18"/>
      <c r="C720" s="18"/>
      <c r="E720" s="88"/>
      <c r="F720" s="88"/>
      <c r="G720" s="18"/>
      <c r="H720" s="89"/>
      <c r="I720" s="89"/>
      <c r="J720" s="89"/>
      <c r="K720" s="18"/>
      <c r="L720" s="18"/>
      <c r="M720" s="18"/>
      <c r="N720" s="18"/>
      <c r="O720" s="18"/>
      <c r="P720" s="138"/>
      <c r="Q720" s="138"/>
      <c r="R720" s="138"/>
      <c r="S720" s="138"/>
      <c r="T720" s="138"/>
      <c r="U720" s="138"/>
      <c r="V720" s="138"/>
      <c r="W720" s="138"/>
      <c r="X720" s="18"/>
      <c r="Y720" s="420"/>
      <c r="Z720" s="420"/>
      <c r="AA720" s="117"/>
      <c r="AB720" s="117"/>
      <c r="AC720" s="117"/>
      <c r="AD720" s="117"/>
      <c r="AE720" s="117"/>
      <c r="AF720" s="117"/>
      <c r="AG720" s="117"/>
      <c r="AH720" s="117"/>
      <c r="AI720" s="117"/>
      <c r="AJ720" s="117"/>
      <c r="AK720" s="117"/>
      <c r="AL720" s="117"/>
      <c r="AM720" s="117"/>
      <c r="AN720" s="117"/>
      <c r="AO720" s="117"/>
      <c r="AP720" s="117"/>
      <c r="AQ720" s="117"/>
      <c r="AR720" s="117"/>
      <c r="AS720" s="420"/>
      <c r="AT720" s="420"/>
      <c r="AU720" s="117"/>
      <c r="AV720" s="117"/>
      <c r="AW720" s="18"/>
      <c r="AX720" s="18"/>
      <c r="AY720" s="18"/>
      <c r="AZ720" s="18"/>
      <c r="BA720" s="18"/>
      <c r="BO720" s="11"/>
      <c r="BP720" s="11"/>
      <c r="BQ720" s="11"/>
      <c r="BR720" s="75"/>
      <c r="BS720" s="75"/>
    </row>
    <row r="721" spans="1:71">
      <c r="A721" s="18"/>
      <c r="B721" s="18"/>
      <c r="C721" s="18"/>
      <c r="E721" s="88"/>
      <c r="F721" s="88"/>
      <c r="G721" s="18"/>
      <c r="H721" s="89"/>
      <c r="I721" s="89"/>
      <c r="J721" s="89"/>
      <c r="K721" s="18"/>
      <c r="L721" s="18"/>
      <c r="M721" s="18"/>
      <c r="N721" s="18"/>
      <c r="O721" s="18"/>
      <c r="P721" s="138"/>
      <c r="Q721" s="138"/>
      <c r="R721" s="138"/>
      <c r="S721" s="138"/>
      <c r="T721" s="138"/>
      <c r="U721" s="138"/>
      <c r="V721" s="138"/>
      <c r="W721" s="138"/>
      <c r="X721" s="18"/>
      <c r="Y721" s="420"/>
      <c r="Z721" s="420"/>
      <c r="AA721" s="117"/>
      <c r="AB721" s="117"/>
      <c r="AC721" s="117"/>
      <c r="AD721" s="117"/>
      <c r="AE721" s="117"/>
      <c r="AF721" s="117"/>
      <c r="AG721" s="117"/>
      <c r="AH721" s="117"/>
      <c r="AI721" s="117"/>
      <c r="AJ721" s="117"/>
      <c r="AK721" s="117"/>
      <c r="AL721" s="117"/>
      <c r="AM721" s="117"/>
      <c r="AN721" s="117"/>
      <c r="AO721" s="117"/>
      <c r="AP721" s="117"/>
      <c r="AQ721" s="117"/>
      <c r="AR721" s="117"/>
      <c r="AS721" s="420"/>
      <c r="AT721" s="420"/>
      <c r="AU721" s="117"/>
      <c r="AV721" s="117"/>
      <c r="AW721" s="18"/>
      <c r="AX721" s="18"/>
      <c r="AY721" s="18"/>
      <c r="AZ721" s="18"/>
      <c r="BA721" s="18"/>
      <c r="BO721" s="11"/>
      <c r="BP721" s="11"/>
      <c r="BQ721" s="11"/>
      <c r="BR721" s="75"/>
      <c r="BS721" s="75"/>
    </row>
    <row r="722" spans="1:71">
      <c r="A722" s="18"/>
      <c r="B722" s="18"/>
      <c r="C722" s="18"/>
      <c r="E722" s="88"/>
      <c r="F722" s="88"/>
      <c r="G722" s="18"/>
      <c r="H722" s="89"/>
      <c r="I722" s="89"/>
      <c r="J722" s="89"/>
      <c r="K722" s="18"/>
      <c r="L722" s="18"/>
      <c r="M722" s="18"/>
      <c r="N722" s="18"/>
      <c r="O722" s="18"/>
      <c r="P722" s="138"/>
      <c r="Q722" s="138"/>
      <c r="R722" s="138"/>
      <c r="S722" s="138"/>
      <c r="T722" s="138"/>
      <c r="U722" s="138"/>
      <c r="V722" s="138"/>
      <c r="W722" s="138"/>
      <c r="X722" s="18"/>
      <c r="Y722" s="648"/>
      <c r="Z722" s="648"/>
      <c r="AA722" s="117"/>
      <c r="AB722" s="117"/>
      <c r="AC722" s="117"/>
      <c r="AD722" s="117"/>
      <c r="AE722" s="117"/>
      <c r="AF722" s="117"/>
      <c r="AG722" s="117"/>
      <c r="AH722" s="117"/>
      <c r="AI722" s="117"/>
      <c r="AJ722" s="117"/>
      <c r="AK722" s="117"/>
      <c r="AL722" s="117"/>
      <c r="AM722" s="117"/>
      <c r="AN722" s="117"/>
      <c r="AO722" s="117"/>
      <c r="AP722" s="117"/>
      <c r="AQ722" s="117"/>
      <c r="AR722" s="117"/>
      <c r="AS722" s="420"/>
      <c r="AT722" s="420"/>
      <c r="AU722" s="117"/>
      <c r="AV722" s="117"/>
      <c r="AW722" s="18"/>
      <c r="AX722" s="18"/>
      <c r="AY722" s="18"/>
      <c r="AZ722" s="18"/>
      <c r="BA722" s="18"/>
      <c r="BO722" s="11"/>
      <c r="BP722" s="11"/>
      <c r="BQ722" s="11"/>
      <c r="BR722" s="75"/>
      <c r="BS722" s="75"/>
    </row>
    <row r="723" spans="1:71">
      <c r="A723" s="18"/>
      <c r="B723" s="18"/>
      <c r="C723" s="18"/>
      <c r="E723" s="88"/>
      <c r="F723" s="88"/>
      <c r="G723" s="18"/>
      <c r="H723" s="89"/>
      <c r="I723" s="89"/>
      <c r="J723" s="89"/>
      <c r="K723" s="18"/>
      <c r="L723" s="18"/>
      <c r="M723" s="18"/>
      <c r="N723" s="18"/>
      <c r="O723" s="18"/>
      <c r="P723" s="138"/>
      <c r="Q723" s="138"/>
      <c r="R723" s="138"/>
      <c r="S723" s="138"/>
      <c r="T723" s="138"/>
      <c r="U723" s="138"/>
      <c r="V723" s="138"/>
      <c r="W723" s="138"/>
      <c r="X723" s="18"/>
      <c r="Y723" s="420"/>
      <c r="Z723" s="420"/>
      <c r="AA723" s="117"/>
      <c r="AB723" s="117"/>
      <c r="AC723" s="117"/>
      <c r="AD723" s="117"/>
      <c r="AE723" s="117"/>
      <c r="AF723" s="117"/>
      <c r="AG723" s="117"/>
      <c r="AH723" s="117"/>
      <c r="AI723" s="117"/>
      <c r="AJ723" s="117"/>
      <c r="AK723" s="117"/>
      <c r="AL723" s="117"/>
      <c r="AM723" s="117"/>
      <c r="AN723" s="117"/>
      <c r="AO723" s="117"/>
      <c r="AP723" s="117"/>
      <c r="AQ723" s="117"/>
      <c r="AR723" s="117"/>
      <c r="AS723" s="647"/>
      <c r="AT723" s="647"/>
      <c r="AU723" s="117"/>
      <c r="AV723" s="117"/>
      <c r="AW723" s="18"/>
      <c r="AX723" s="18"/>
      <c r="AY723" s="18"/>
      <c r="AZ723" s="18"/>
      <c r="BA723" s="18"/>
      <c r="BO723" s="11"/>
      <c r="BP723" s="11"/>
      <c r="BQ723" s="11"/>
      <c r="BR723" s="75"/>
      <c r="BS723" s="75"/>
    </row>
    <row r="724" spans="1:71">
      <c r="A724" s="18"/>
      <c r="B724" s="18"/>
      <c r="C724" s="18"/>
      <c r="E724" s="88"/>
      <c r="F724" s="88"/>
      <c r="G724" s="18"/>
      <c r="H724" s="89"/>
      <c r="I724" s="89"/>
      <c r="J724" s="89"/>
      <c r="K724" s="18"/>
      <c r="L724" s="18"/>
      <c r="M724" s="18"/>
      <c r="N724" s="18"/>
      <c r="O724" s="18"/>
      <c r="P724" s="138"/>
      <c r="Q724" s="138"/>
      <c r="R724" s="138"/>
      <c r="S724" s="138"/>
      <c r="T724" s="138"/>
      <c r="U724" s="138"/>
      <c r="V724" s="138"/>
      <c r="W724" s="138"/>
      <c r="X724" s="18"/>
      <c r="Y724" s="420"/>
      <c r="Z724" s="420"/>
      <c r="AA724" s="117"/>
      <c r="AB724" s="117"/>
      <c r="AC724" s="117"/>
      <c r="AD724" s="117"/>
      <c r="AE724" s="117"/>
      <c r="AF724" s="117"/>
      <c r="AG724" s="117"/>
      <c r="AH724" s="117"/>
      <c r="AI724" s="117"/>
      <c r="AJ724" s="117"/>
      <c r="AK724" s="117"/>
      <c r="AL724" s="117"/>
      <c r="AM724" s="117"/>
      <c r="AN724" s="117"/>
      <c r="AO724" s="117"/>
      <c r="AP724" s="117"/>
      <c r="AQ724" s="117"/>
      <c r="AR724" s="117"/>
      <c r="AS724" s="647"/>
      <c r="AT724" s="647"/>
      <c r="AU724" s="117"/>
      <c r="AV724" s="117"/>
      <c r="AW724" s="18"/>
      <c r="AX724" s="18"/>
      <c r="AY724" s="18"/>
      <c r="AZ724" s="18"/>
      <c r="BA724" s="18"/>
      <c r="BO724" s="11"/>
      <c r="BP724" s="11"/>
      <c r="BQ724" s="11"/>
      <c r="BR724" s="75"/>
      <c r="BS724" s="75"/>
    </row>
    <row r="725" spans="1:71">
      <c r="A725" s="18"/>
      <c r="B725" s="18"/>
      <c r="C725" s="18"/>
      <c r="E725" s="88"/>
      <c r="F725" s="88"/>
      <c r="G725" s="18"/>
      <c r="H725" s="89"/>
      <c r="I725" s="89"/>
      <c r="J725" s="89"/>
      <c r="K725" s="18"/>
      <c r="L725" s="18"/>
      <c r="M725" s="18"/>
      <c r="N725" s="18"/>
      <c r="O725" s="18"/>
      <c r="P725" s="138"/>
      <c r="Q725" s="138"/>
      <c r="R725" s="138"/>
      <c r="S725" s="138"/>
      <c r="T725" s="138"/>
      <c r="U725" s="138"/>
      <c r="V725" s="138"/>
      <c r="W725" s="138"/>
      <c r="X725" s="18"/>
      <c r="Y725" s="420"/>
      <c r="Z725" s="420"/>
      <c r="AA725" s="117"/>
      <c r="AB725" s="117"/>
      <c r="AC725" s="117"/>
      <c r="AD725" s="117"/>
      <c r="AE725" s="117"/>
      <c r="AF725" s="117"/>
      <c r="AG725" s="117"/>
      <c r="AH725" s="117"/>
      <c r="AI725" s="117"/>
      <c r="AJ725" s="117"/>
      <c r="AK725" s="117"/>
      <c r="AL725" s="117"/>
      <c r="AM725" s="117"/>
      <c r="AN725" s="117"/>
      <c r="AO725" s="117"/>
      <c r="AP725" s="117"/>
      <c r="AQ725" s="117"/>
      <c r="AR725" s="117"/>
      <c r="AS725" s="647"/>
      <c r="AT725" s="647"/>
      <c r="AU725" s="117"/>
      <c r="AV725" s="117"/>
      <c r="AW725" s="18"/>
      <c r="AX725" s="18"/>
      <c r="AY725" s="18"/>
      <c r="AZ725" s="18"/>
      <c r="BA725" s="18"/>
      <c r="BO725" s="11"/>
      <c r="BP725" s="11"/>
      <c r="BQ725" s="11"/>
      <c r="BR725" s="75"/>
      <c r="BS725" s="75"/>
    </row>
    <row r="726" spans="1:71">
      <c r="A726" s="18"/>
      <c r="B726" s="18"/>
      <c r="C726" s="18"/>
      <c r="E726" s="88"/>
      <c r="F726" s="88"/>
      <c r="G726" s="18"/>
      <c r="H726" s="89"/>
      <c r="I726" s="89"/>
      <c r="J726" s="89"/>
      <c r="K726" s="18"/>
      <c r="L726" s="18"/>
      <c r="M726" s="18"/>
      <c r="N726" s="18"/>
      <c r="O726" s="18"/>
      <c r="P726" s="138"/>
      <c r="Q726" s="138"/>
      <c r="R726" s="138"/>
      <c r="S726" s="138"/>
      <c r="T726" s="138"/>
      <c r="U726" s="138"/>
      <c r="V726" s="138"/>
      <c r="W726" s="138"/>
      <c r="X726" s="18"/>
      <c r="Y726" s="420"/>
      <c r="Z726" s="420"/>
      <c r="AA726" s="117"/>
      <c r="AB726" s="117"/>
      <c r="AC726" s="117"/>
      <c r="AD726" s="117"/>
      <c r="AE726" s="117"/>
      <c r="AF726" s="117"/>
      <c r="AG726" s="117"/>
      <c r="AH726" s="117"/>
      <c r="AI726" s="117"/>
      <c r="AJ726" s="117"/>
      <c r="AK726" s="117"/>
      <c r="AL726" s="117"/>
      <c r="AM726" s="117"/>
      <c r="AN726" s="117"/>
      <c r="AO726" s="117"/>
      <c r="AP726" s="117"/>
      <c r="AQ726" s="117"/>
      <c r="AR726" s="117"/>
      <c r="AS726" s="647"/>
      <c r="AT726" s="647"/>
      <c r="AU726" s="117"/>
      <c r="AV726" s="117"/>
      <c r="AW726" s="18"/>
      <c r="AX726" s="18"/>
      <c r="AY726" s="18"/>
      <c r="AZ726" s="18"/>
      <c r="BA726" s="18"/>
      <c r="BO726" s="11"/>
      <c r="BP726" s="11"/>
      <c r="BQ726" s="11"/>
      <c r="BR726" s="75"/>
      <c r="BS726" s="75"/>
    </row>
    <row r="727" spans="1:71">
      <c r="A727" s="18"/>
      <c r="B727" s="18"/>
      <c r="C727" s="18"/>
      <c r="E727" s="88"/>
      <c r="F727" s="88"/>
      <c r="G727" s="18"/>
      <c r="H727" s="89"/>
      <c r="I727" s="89"/>
      <c r="J727" s="89"/>
      <c r="K727" s="18"/>
      <c r="L727" s="18"/>
      <c r="M727" s="18"/>
      <c r="N727" s="18"/>
      <c r="O727" s="18"/>
      <c r="P727" s="138"/>
      <c r="Q727" s="138"/>
      <c r="R727" s="138"/>
      <c r="S727" s="138"/>
      <c r="T727" s="138"/>
      <c r="U727" s="138"/>
      <c r="V727" s="138"/>
      <c r="W727" s="138"/>
      <c r="X727" s="18"/>
      <c r="Y727" s="420"/>
      <c r="Z727" s="420"/>
      <c r="AA727" s="117"/>
      <c r="AB727" s="117"/>
      <c r="AC727" s="117"/>
      <c r="AD727" s="117"/>
      <c r="AE727" s="117"/>
      <c r="AF727" s="117"/>
      <c r="AG727" s="117"/>
      <c r="AH727" s="117"/>
      <c r="AI727" s="117"/>
      <c r="AJ727" s="117"/>
      <c r="AK727" s="117"/>
      <c r="AL727" s="117"/>
      <c r="AM727" s="117"/>
      <c r="AN727" s="117"/>
      <c r="AO727" s="117"/>
      <c r="AP727" s="117"/>
      <c r="AQ727" s="117"/>
      <c r="AR727" s="117"/>
      <c r="AS727" s="647"/>
      <c r="AT727" s="647"/>
      <c r="AU727" s="117"/>
      <c r="AV727" s="117"/>
      <c r="AW727" s="18"/>
      <c r="AX727" s="18"/>
      <c r="AY727" s="18"/>
      <c r="AZ727" s="18"/>
      <c r="BA727" s="18"/>
      <c r="BO727" s="11"/>
      <c r="BP727" s="11"/>
      <c r="BQ727" s="11"/>
      <c r="BR727" s="75"/>
      <c r="BS727" s="75"/>
    </row>
    <row r="728" spans="1:71">
      <c r="A728" s="18"/>
      <c r="B728" s="18"/>
      <c r="C728" s="18"/>
      <c r="E728" s="88"/>
      <c r="F728" s="88"/>
      <c r="G728" s="18"/>
      <c r="H728" s="89"/>
      <c r="I728" s="89"/>
      <c r="J728" s="89"/>
      <c r="K728" s="18"/>
      <c r="L728" s="18"/>
      <c r="M728" s="18"/>
      <c r="N728" s="18"/>
      <c r="O728" s="18"/>
      <c r="P728" s="138"/>
      <c r="Q728" s="138"/>
      <c r="R728" s="138"/>
      <c r="S728" s="138"/>
      <c r="T728" s="138"/>
      <c r="U728" s="138"/>
      <c r="V728" s="138"/>
      <c r="W728" s="138"/>
      <c r="X728" s="18"/>
      <c r="Y728" s="420"/>
      <c r="Z728" s="420"/>
      <c r="AA728" s="117"/>
      <c r="AB728" s="117"/>
      <c r="AC728" s="117"/>
      <c r="AD728" s="117"/>
      <c r="AE728" s="117"/>
      <c r="AF728" s="117"/>
      <c r="AG728" s="117"/>
      <c r="AH728" s="117"/>
      <c r="AI728" s="117"/>
      <c r="AJ728" s="117"/>
      <c r="AK728" s="117"/>
      <c r="AL728" s="117"/>
      <c r="AM728" s="117"/>
      <c r="AN728" s="117"/>
      <c r="AO728" s="117"/>
      <c r="AP728" s="117"/>
      <c r="AQ728" s="117"/>
      <c r="AR728" s="117"/>
      <c r="AS728" s="647"/>
      <c r="AT728" s="647"/>
      <c r="AU728" s="117"/>
      <c r="AV728" s="117"/>
      <c r="AW728" s="18"/>
      <c r="AX728" s="18"/>
      <c r="AY728" s="18"/>
      <c r="AZ728" s="18"/>
      <c r="BA728" s="18"/>
      <c r="BO728" s="11"/>
      <c r="BP728" s="11"/>
      <c r="BQ728" s="11"/>
      <c r="BR728" s="75"/>
      <c r="BS728" s="75"/>
    </row>
    <row r="729" spans="1:71">
      <c r="A729" s="18"/>
      <c r="B729" s="18"/>
      <c r="C729" s="18"/>
      <c r="E729" s="88"/>
      <c r="F729" s="88"/>
      <c r="G729" s="18"/>
      <c r="H729" s="89"/>
      <c r="I729" s="89"/>
      <c r="J729" s="89"/>
      <c r="K729" s="18"/>
      <c r="L729" s="18"/>
      <c r="M729" s="18"/>
      <c r="N729" s="18"/>
      <c r="O729" s="18"/>
      <c r="P729" s="138"/>
      <c r="Q729" s="138"/>
      <c r="R729" s="138"/>
      <c r="S729" s="138"/>
      <c r="T729" s="138"/>
      <c r="U729" s="138"/>
      <c r="V729" s="138"/>
      <c r="W729" s="138"/>
      <c r="X729" s="18"/>
      <c r="Y729" s="420"/>
      <c r="Z729" s="420"/>
      <c r="AA729" s="117"/>
      <c r="AB729" s="117"/>
      <c r="AC729" s="117"/>
      <c r="AD729" s="117"/>
      <c r="AE729" s="117"/>
      <c r="AF729" s="117"/>
      <c r="AG729" s="117"/>
      <c r="AH729" s="117"/>
      <c r="AI729" s="117"/>
      <c r="AJ729" s="117"/>
      <c r="AK729" s="117"/>
      <c r="AL729" s="117"/>
      <c r="AM729" s="117"/>
      <c r="AN729" s="117"/>
      <c r="AO729" s="117"/>
      <c r="AP729" s="117"/>
      <c r="AQ729" s="117"/>
      <c r="AR729" s="117"/>
      <c r="AS729" s="647"/>
      <c r="AT729" s="647"/>
      <c r="AU729" s="117"/>
      <c r="AV729" s="117"/>
      <c r="AW729" s="18"/>
      <c r="AX729" s="18"/>
      <c r="AY729" s="18"/>
      <c r="AZ729" s="18"/>
      <c r="BA729" s="18"/>
      <c r="BO729" s="11"/>
      <c r="BP729" s="11"/>
      <c r="BQ729" s="11"/>
      <c r="BR729" s="75"/>
      <c r="BS729" s="75"/>
    </row>
    <row r="730" spans="1:71">
      <c r="A730" s="18"/>
      <c r="B730" s="18"/>
      <c r="C730" s="18"/>
      <c r="E730" s="88"/>
      <c r="F730" s="88"/>
      <c r="G730" s="18"/>
      <c r="H730" s="89"/>
      <c r="I730" s="89"/>
      <c r="J730" s="89"/>
      <c r="K730" s="18"/>
      <c r="L730" s="18"/>
      <c r="M730" s="18"/>
      <c r="N730" s="18"/>
      <c r="O730" s="18"/>
      <c r="P730" s="138"/>
      <c r="Q730" s="138"/>
      <c r="R730" s="138"/>
      <c r="S730" s="138"/>
      <c r="T730" s="138"/>
      <c r="U730" s="138"/>
      <c r="V730" s="138"/>
      <c r="W730" s="138"/>
      <c r="X730" s="18"/>
      <c r="Y730" s="420"/>
      <c r="Z730" s="420"/>
      <c r="AA730" s="117"/>
      <c r="AB730" s="117"/>
      <c r="AC730" s="117"/>
      <c r="AD730" s="117"/>
      <c r="AE730" s="117"/>
      <c r="AF730" s="117"/>
      <c r="AG730" s="117"/>
      <c r="AH730" s="117"/>
      <c r="AI730" s="117"/>
      <c r="AJ730" s="117"/>
      <c r="AK730" s="117"/>
      <c r="AL730" s="117"/>
      <c r="AM730" s="117"/>
      <c r="AN730" s="117"/>
      <c r="AO730" s="117"/>
      <c r="AP730" s="117"/>
      <c r="AQ730" s="117"/>
      <c r="AR730" s="117"/>
      <c r="AS730" s="647"/>
      <c r="AT730" s="647"/>
      <c r="AU730" s="117"/>
      <c r="AV730" s="117"/>
      <c r="AW730" s="18"/>
      <c r="AX730" s="18"/>
      <c r="AY730" s="18"/>
      <c r="AZ730" s="18"/>
      <c r="BA730" s="18"/>
      <c r="BO730" s="11"/>
      <c r="BP730" s="11"/>
      <c r="BQ730" s="11"/>
      <c r="BR730" s="75"/>
      <c r="BS730" s="75"/>
    </row>
    <row r="731" spans="1:71">
      <c r="A731" s="18"/>
      <c r="B731" s="18"/>
      <c r="C731" s="18"/>
      <c r="E731" s="88"/>
      <c r="F731" s="88"/>
      <c r="G731" s="18"/>
      <c r="H731" s="89"/>
      <c r="I731" s="89"/>
      <c r="J731" s="89"/>
      <c r="K731" s="18"/>
      <c r="L731" s="18"/>
      <c r="M731" s="18"/>
      <c r="N731" s="18"/>
      <c r="O731" s="18"/>
      <c r="P731" s="138"/>
      <c r="Q731" s="138"/>
      <c r="R731" s="138"/>
      <c r="S731" s="138"/>
      <c r="T731" s="138"/>
      <c r="U731" s="138"/>
      <c r="V731" s="138"/>
      <c r="W731" s="138"/>
      <c r="X731" s="18"/>
      <c r="Y731" s="420"/>
      <c r="Z731" s="420"/>
      <c r="AA731" s="117"/>
      <c r="AB731" s="117"/>
      <c r="AC731" s="117"/>
      <c r="AD731" s="117"/>
      <c r="AE731" s="117"/>
      <c r="AF731" s="117"/>
      <c r="AG731" s="117"/>
      <c r="AH731" s="117"/>
      <c r="AI731" s="117"/>
      <c r="AJ731" s="117"/>
      <c r="AK731" s="117"/>
      <c r="AL731" s="117"/>
      <c r="AM731" s="117"/>
      <c r="AN731" s="117"/>
      <c r="AO731" s="117"/>
      <c r="AP731" s="117"/>
      <c r="AQ731" s="117"/>
      <c r="AR731" s="117"/>
      <c r="AS731" s="647"/>
      <c r="AT731" s="647"/>
      <c r="AU731" s="117"/>
      <c r="AV731" s="117"/>
      <c r="AW731" s="18"/>
      <c r="AX731" s="18"/>
      <c r="AY731" s="18"/>
      <c r="AZ731" s="18"/>
      <c r="BA731" s="18"/>
      <c r="BO731" s="11"/>
      <c r="BP731" s="11"/>
      <c r="BQ731" s="11"/>
      <c r="BR731" s="75"/>
      <c r="BS731" s="75"/>
    </row>
    <row r="732" spans="1:71">
      <c r="A732" s="18"/>
      <c r="B732" s="18"/>
      <c r="C732" s="18"/>
      <c r="E732" s="88"/>
      <c r="F732" s="88"/>
      <c r="G732" s="18"/>
      <c r="H732" s="89"/>
      <c r="I732" s="89"/>
      <c r="J732" s="89"/>
      <c r="K732" s="18"/>
      <c r="L732" s="18"/>
      <c r="M732" s="18"/>
      <c r="N732" s="18"/>
      <c r="O732" s="18"/>
      <c r="P732" s="138"/>
      <c r="Q732" s="138"/>
      <c r="R732" s="138"/>
      <c r="S732" s="138"/>
      <c r="T732" s="138"/>
      <c r="U732" s="138"/>
      <c r="V732" s="138"/>
      <c r="W732" s="138"/>
      <c r="X732" s="18"/>
      <c r="Y732" s="420"/>
      <c r="Z732" s="420"/>
      <c r="AA732" s="117"/>
      <c r="AB732" s="117"/>
      <c r="AC732" s="117"/>
      <c r="AD732" s="117"/>
      <c r="AE732" s="117"/>
      <c r="AF732" s="117"/>
      <c r="AG732" s="117"/>
      <c r="AH732" s="117"/>
      <c r="AI732" s="117"/>
      <c r="AJ732" s="117"/>
      <c r="AK732" s="117"/>
      <c r="AL732" s="117"/>
      <c r="AM732" s="117"/>
      <c r="AN732" s="117"/>
      <c r="AO732" s="117"/>
      <c r="AP732" s="117"/>
      <c r="AQ732" s="117"/>
      <c r="AR732" s="117"/>
      <c r="AS732" s="647"/>
      <c r="AT732" s="647"/>
      <c r="AU732" s="117"/>
      <c r="AV732" s="117"/>
      <c r="AW732" s="18"/>
      <c r="AX732" s="18"/>
      <c r="AY732" s="18"/>
      <c r="AZ732" s="18"/>
      <c r="BA732" s="18"/>
      <c r="BO732" s="11"/>
      <c r="BP732" s="11"/>
      <c r="BQ732" s="11"/>
      <c r="BR732" s="75"/>
      <c r="BS732" s="75"/>
    </row>
    <row r="733" spans="1:71">
      <c r="A733" s="18"/>
      <c r="B733" s="18"/>
      <c r="C733" s="18"/>
      <c r="E733" s="88"/>
      <c r="F733" s="88"/>
      <c r="G733" s="18"/>
      <c r="H733" s="89"/>
      <c r="I733" s="89"/>
      <c r="J733" s="89"/>
      <c r="K733" s="18"/>
      <c r="L733" s="18"/>
      <c r="M733" s="18"/>
      <c r="N733" s="18"/>
      <c r="O733" s="18"/>
      <c r="P733" s="138"/>
      <c r="Q733" s="138"/>
      <c r="R733" s="138"/>
      <c r="S733" s="138"/>
      <c r="T733" s="138"/>
      <c r="U733" s="138"/>
      <c r="V733" s="138"/>
      <c r="W733" s="138"/>
      <c r="X733" s="18"/>
      <c r="Y733" s="420"/>
      <c r="Z733" s="420"/>
      <c r="AA733" s="117"/>
      <c r="AB733" s="117"/>
      <c r="AC733" s="117"/>
      <c r="AD733" s="117"/>
      <c r="AE733" s="117"/>
      <c r="AF733" s="117"/>
      <c r="AG733" s="117"/>
      <c r="AH733" s="117"/>
      <c r="AI733" s="117"/>
      <c r="AJ733" s="117"/>
      <c r="AK733" s="117"/>
      <c r="AL733" s="117"/>
      <c r="AM733" s="117"/>
      <c r="AN733" s="117"/>
      <c r="AO733" s="117"/>
      <c r="AP733" s="117"/>
      <c r="AQ733" s="117"/>
      <c r="AR733" s="117"/>
      <c r="AS733" s="420"/>
      <c r="AT733" s="420"/>
      <c r="AU733" s="117"/>
      <c r="AV733" s="117"/>
      <c r="AW733" s="18"/>
      <c r="AX733" s="18"/>
      <c r="AY733" s="18"/>
      <c r="AZ733" s="18"/>
      <c r="BA733" s="18"/>
      <c r="BO733" s="11"/>
      <c r="BP733" s="11"/>
      <c r="BQ733" s="11"/>
      <c r="BR733" s="75"/>
      <c r="BS733" s="75"/>
    </row>
    <row r="734" spans="1:71">
      <c r="A734" s="209"/>
      <c r="B734" s="209"/>
      <c r="C734" s="209"/>
      <c r="E734" s="322"/>
      <c r="F734" s="322"/>
      <c r="G734" s="209"/>
      <c r="H734" s="323"/>
      <c r="I734" s="323"/>
      <c r="J734" s="323"/>
      <c r="K734" s="209"/>
      <c r="L734" s="209"/>
      <c r="M734" s="209"/>
      <c r="N734" s="209"/>
      <c r="O734" s="209"/>
      <c r="P734" s="241"/>
      <c r="Q734" s="241"/>
      <c r="R734" s="241"/>
      <c r="S734" s="241"/>
      <c r="T734" s="241"/>
      <c r="U734" s="241"/>
      <c r="V734" s="241"/>
      <c r="W734" s="241"/>
      <c r="X734" s="241"/>
      <c r="Y734" s="420"/>
      <c r="Z734" s="420"/>
      <c r="AA734" s="117"/>
      <c r="AB734" s="117"/>
      <c r="AC734" s="117"/>
      <c r="AD734" s="117"/>
      <c r="AE734" s="117"/>
      <c r="AF734" s="117"/>
      <c r="AG734" s="117"/>
      <c r="AH734" s="117"/>
      <c r="AI734" s="117"/>
      <c r="AJ734" s="117"/>
      <c r="AK734" s="117"/>
      <c r="AL734" s="117"/>
      <c r="AM734" s="117"/>
      <c r="AN734" s="117"/>
      <c r="AO734" s="117"/>
      <c r="AP734" s="117"/>
      <c r="AQ734" s="117"/>
      <c r="AR734" s="117"/>
      <c r="AS734" s="420"/>
      <c r="AT734" s="420"/>
      <c r="AU734" s="117"/>
      <c r="AV734" s="117"/>
      <c r="AW734" s="18"/>
      <c r="AX734" s="18"/>
      <c r="AY734" s="18"/>
      <c r="AZ734" s="18"/>
      <c r="BA734" s="18"/>
      <c r="BO734" s="11"/>
      <c r="BP734" s="11"/>
      <c r="BQ734" s="11"/>
      <c r="BR734" s="75"/>
      <c r="BS734" s="75"/>
    </row>
    <row r="735" spans="1:71">
      <c r="A735" s="325" t="s">
        <v>101</v>
      </c>
      <c r="B735" s="326"/>
      <c r="C735" s="327"/>
      <c r="D735" s="637" t="s">
        <v>66</v>
      </c>
      <c r="E735" s="328"/>
      <c r="F735" s="326" t="s">
        <v>66</v>
      </c>
      <c r="G735" s="327"/>
      <c r="H735" s="326" t="s">
        <v>66</v>
      </c>
      <c r="I735" s="326"/>
      <c r="J735" s="326"/>
      <c r="K735" s="327"/>
      <c r="L735" s="327"/>
      <c r="M735" s="326"/>
      <c r="N735" s="327"/>
      <c r="O735" s="327"/>
      <c r="P735" s="329"/>
      <c r="Q735" s="326" t="s">
        <v>66</v>
      </c>
      <c r="R735" s="329"/>
      <c r="S735" s="326" t="s">
        <v>66</v>
      </c>
      <c r="T735" s="329"/>
      <c r="U735" s="326" t="s">
        <v>66</v>
      </c>
      <c r="V735" s="329"/>
      <c r="W735" s="329"/>
      <c r="X735" s="326" t="s">
        <v>66</v>
      </c>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O735" s="11"/>
      <c r="BP735" s="11"/>
      <c r="BQ735" s="11"/>
      <c r="BR735" s="75"/>
      <c r="BS735" s="75"/>
    </row>
    <row r="736" spans="1:71">
      <c r="A736" s="209"/>
      <c r="B736" s="209"/>
      <c r="C736" s="209"/>
      <c r="E736" s="322"/>
      <c r="F736" s="322"/>
      <c r="G736" s="209"/>
      <c r="H736" s="323"/>
      <c r="I736" s="323"/>
      <c r="J736" s="323"/>
      <c r="K736" s="209"/>
      <c r="L736" s="209"/>
      <c r="M736" s="209"/>
      <c r="N736" s="209"/>
      <c r="O736" s="209"/>
      <c r="P736" s="209"/>
      <c r="Q736" s="209"/>
      <c r="R736" s="209"/>
      <c r="S736" s="209"/>
      <c r="T736" s="209"/>
      <c r="U736" s="209"/>
      <c r="V736" s="209"/>
      <c r="W736" s="209"/>
      <c r="X736" s="209"/>
      <c r="Y736" s="325" t="s">
        <v>98</v>
      </c>
      <c r="Z736" s="209"/>
      <c r="AA736" s="209"/>
      <c r="AB736" s="209"/>
      <c r="AC736" s="209"/>
      <c r="AD736" s="209"/>
      <c r="AE736" s="209"/>
      <c r="AF736" s="209"/>
      <c r="AG736" s="423">
        <f>MAX(H355:P371)</f>
        <v>14.675820099772551</v>
      </c>
      <c r="AH736" s="325" t="s">
        <v>99</v>
      </c>
      <c r="AI736" s="328"/>
      <c r="AJ736" s="327"/>
      <c r="AK736" s="327"/>
      <c r="AL736" s="209"/>
      <c r="AM736" s="209"/>
      <c r="AN736" s="18"/>
      <c r="AO736" s="18"/>
      <c r="AP736" s="18"/>
      <c r="AQ736" s="18"/>
      <c r="AR736" s="18"/>
      <c r="AS736" s="18"/>
      <c r="AT736" s="18"/>
      <c r="AU736" s="18"/>
      <c r="AV736" s="18"/>
      <c r="AW736" s="18"/>
      <c r="AX736" s="18"/>
      <c r="AY736" s="18"/>
      <c r="AZ736" s="18"/>
      <c r="BA736" s="18"/>
      <c r="BO736" s="11"/>
      <c r="BP736" s="11"/>
      <c r="BQ736" s="11"/>
      <c r="BR736" s="75"/>
      <c r="BS736" s="75"/>
    </row>
    <row r="737" spans="1:71">
      <c r="A737" s="18"/>
      <c r="B737" s="18"/>
      <c r="C737" s="18"/>
      <c r="E737" s="88"/>
      <c r="F737" s="88"/>
      <c r="G737" s="18"/>
      <c r="H737" s="89"/>
      <c r="I737" s="89"/>
      <c r="J737" s="89"/>
      <c r="K737" s="18"/>
      <c r="L737" s="18"/>
      <c r="M737" s="18"/>
      <c r="N737" s="18"/>
      <c r="O737" s="18"/>
      <c r="P737" s="138"/>
      <c r="Q737" s="138"/>
      <c r="R737" s="138"/>
      <c r="S737" s="138"/>
      <c r="T737" s="138"/>
      <c r="U737" s="138"/>
      <c r="V737" s="138"/>
      <c r="W737" s="13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O737" s="11"/>
      <c r="BP737" s="11"/>
      <c r="BQ737" s="11"/>
      <c r="BR737" s="75"/>
      <c r="BS737" s="75"/>
    </row>
    <row r="738" spans="1:71">
      <c r="A738" s="18"/>
      <c r="B738" s="18"/>
      <c r="C738" s="18"/>
      <c r="E738" s="88"/>
      <c r="F738" s="88"/>
      <c r="G738" s="18"/>
      <c r="H738" s="89"/>
      <c r="I738" s="89"/>
      <c r="J738" s="89"/>
      <c r="K738" s="18"/>
      <c r="L738" s="18"/>
      <c r="M738" s="18"/>
      <c r="N738" s="18"/>
      <c r="O738" s="18"/>
      <c r="P738" s="138"/>
      <c r="Q738" s="138"/>
      <c r="R738" s="138"/>
      <c r="S738" s="138"/>
      <c r="T738" s="138"/>
      <c r="U738" s="138"/>
      <c r="V738" s="138"/>
      <c r="W738" s="13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O738" s="11"/>
      <c r="BP738" s="11"/>
      <c r="BQ738" s="11"/>
      <c r="BR738" s="75"/>
      <c r="BS738" s="75"/>
    </row>
    <row r="739" spans="1:71">
      <c r="A739" s="18"/>
      <c r="B739" s="18"/>
      <c r="C739" s="18"/>
      <c r="E739" s="88"/>
      <c r="F739" s="88"/>
      <c r="G739" s="18"/>
      <c r="H739" s="89"/>
      <c r="I739" s="89"/>
      <c r="J739" s="89"/>
      <c r="K739" s="18"/>
      <c r="L739" s="18"/>
      <c r="M739" s="18"/>
      <c r="N739" s="18"/>
      <c r="O739" s="18"/>
      <c r="P739" s="138"/>
      <c r="Q739" s="138"/>
      <c r="R739" s="138"/>
      <c r="S739" s="138"/>
      <c r="T739" s="138"/>
      <c r="U739" s="138"/>
      <c r="V739" s="138"/>
      <c r="W739" s="138"/>
      <c r="X739" s="18"/>
      <c r="Y739" s="18"/>
      <c r="Z739" s="18"/>
      <c r="AA739" s="18"/>
      <c r="AB739" s="18"/>
      <c r="AC739" s="18"/>
      <c r="AD739" s="18"/>
      <c r="AE739" s="18"/>
      <c r="AF739" s="18"/>
      <c r="AG739" s="18"/>
      <c r="AH739" s="18"/>
      <c r="AI739" s="18"/>
      <c r="AJ739" s="18"/>
      <c r="AK739" s="18"/>
      <c r="AL739" s="18"/>
      <c r="AM739" s="18"/>
      <c r="AN739" s="18"/>
      <c r="AO739" s="18"/>
      <c r="AP739" s="7"/>
      <c r="AQ739" s="18"/>
      <c r="AR739" s="18"/>
      <c r="AS739" s="18"/>
      <c r="AT739" s="18"/>
      <c r="AU739" s="18"/>
      <c r="AV739" s="18"/>
      <c r="AW739" s="18"/>
      <c r="AX739" s="18"/>
      <c r="AY739" s="18"/>
      <c r="AZ739" s="18"/>
      <c r="BA739" s="18"/>
      <c r="BO739" s="11"/>
      <c r="BP739" s="11"/>
      <c r="BQ739" s="11"/>
      <c r="BR739" s="75"/>
      <c r="BS739" s="75"/>
    </row>
    <row r="740" spans="1:71">
      <c r="A740" s="18"/>
      <c r="B740" s="18"/>
      <c r="C740" s="18"/>
      <c r="E740" s="88"/>
      <c r="F740" s="88"/>
      <c r="G740" s="18"/>
      <c r="H740" s="89"/>
      <c r="I740" s="89"/>
      <c r="J740" s="89"/>
      <c r="K740" s="18"/>
      <c r="L740" s="18"/>
      <c r="M740" s="18"/>
      <c r="N740" s="18"/>
      <c r="O740" s="18"/>
      <c r="P740" s="138"/>
      <c r="Q740" s="138"/>
      <c r="R740" s="138"/>
      <c r="S740" s="138"/>
      <c r="T740" s="138"/>
      <c r="U740" s="138"/>
      <c r="V740" s="138"/>
      <c r="W740" s="138"/>
      <c r="X740" s="18"/>
      <c r="Y740" s="18"/>
      <c r="Z740" s="18"/>
      <c r="AA740" s="123"/>
      <c r="AB740" s="18"/>
      <c r="AC740" s="18"/>
      <c r="AD740" s="18"/>
      <c r="AE740" s="18"/>
      <c r="AF740" s="18"/>
      <c r="AG740" s="18"/>
      <c r="AH740" s="18"/>
      <c r="AI740" s="18"/>
      <c r="AJ740" s="18"/>
      <c r="AK740" s="18"/>
      <c r="AL740" s="18"/>
      <c r="AM740" s="18"/>
      <c r="AN740" s="18"/>
      <c r="AO740" s="123"/>
      <c r="AP740" s="7"/>
      <c r="AQ740" s="18"/>
      <c r="AR740" s="18"/>
      <c r="AS740" s="18"/>
      <c r="AT740" s="18"/>
      <c r="AU740" s="18"/>
      <c r="AV740" s="18"/>
      <c r="AW740" s="18"/>
      <c r="AX740" s="18"/>
      <c r="AY740" s="18"/>
      <c r="AZ740" s="18"/>
      <c r="BA740" s="18"/>
      <c r="BO740" s="11"/>
      <c r="BP740" s="11"/>
      <c r="BQ740" s="11"/>
      <c r="BR740" s="75"/>
      <c r="BS740" s="75"/>
    </row>
    <row r="741" spans="1:71">
      <c r="A741" s="18"/>
      <c r="B741" s="18"/>
      <c r="C741" s="18"/>
      <c r="E741" s="88"/>
      <c r="F741" s="88"/>
      <c r="G741" s="18"/>
      <c r="H741" s="89"/>
      <c r="I741" s="89"/>
      <c r="J741" s="89"/>
      <c r="K741" s="18"/>
      <c r="L741" s="18"/>
      <c r="M741" s="18"/>
      <c r="N741" s="18"/>
      <c r="O741" s="18"/>
      <c r="P741" s="138"/>
      <c r="Q741" s="138"/>
      <c r="R741" s="138"/>
      <c r="S741" s="138"/>
      <c r="T741" s="138"/>
      <c r="U741" s="138"/>
      <c r="V741" s="138"/>
      <c r="W741" s="138"/>
      <c r="X741" s="18"/>
      <c r="Y741" s="18"/>
      <c r="Z741" s="18"/>
      <c r="AA741" s="18"/>
      <c r="AB741" s="18"/>
      <c r="AC741" s="18"/>
      <c r="AD741" s="18"/>
      <c r="AE741" s="18"/>
      <c r="AF741" s="18"/>
      <c r="AG741" s="18"/>
      <c r="AH741" s="18"/>
      <c r="AI741" s="18"/>
      <c r="AJ741" s="18"/>
      <c r="AK741" s="18"/>
      <c r="AL741" s="18"/>
      <c r="AM741" s="18"/>
      <c r="AN741" s="18"/>
      <c r="AO741" s="18"/>
      <c r="AP741" s="7"/>
      <c r="AQ741" s="18"/>
      <c r="AR741" s="18"/>
      <c r="AS741" s="18"/>
      <c r="AT741" s="18"/>
      <c r="AU741" s="18"/>
      <c r="AV741" s="18"/>
      <c r="AW741" s="18"/>
      <c r="AX741" s="18"/>
      <c r="AY741" s="18"/>
      <c r="AZ741" s="18"/>
      <c r="BA741" s="18"/>
      <c r="BO741" s="11"/>
      <c r="BP741" s="11"/>
      <c r="BQ741" s="11"/>
      <c r="BR741" s="75"/>
      <c r="BS741" s="75"/>
    </row>
    <row r="742" spans="1:71">
      <c r="A742" s="18"/>
      <c r="B742" s="18"/>
      <c r="C742" s="18"/>
      <c r="E742" s="88"/>
      <c r="F742" s="88"/>
      <c r="G742" s="18"/>
      <c r="H742" s="89"/>
      <c r="I742" s="89"/>
      <c r="J742" s="89"/>
      <c r="K742" s="18"/>
      <c r="L742" s="18"/>
      <c r="M742" s="18"/>
      <c r="N742" s="18"/>
      <c r="O742" s="18"/>
      <c r="P742" s="138"/>
      <c r="Q742" s="138"/>
      <c r="R742" s="138"/>
      <c r="S742" s="138"/>
      <c r="T742" s="138"/>
      <c r="U742" s="138"/>
      <c r="V742" s="138"/>
      <c r="W742" s="138"/>
      <c r="X742" s="18"/>
      <c r="Y742" s="18"/>
      <c r="Z742" s="18"/>
      <c r="AA742" s="18"/>
      <c r="AB742" s="18"/>
      <c r="AC742" s="18"/>
      <c r="AD742" s="18"/>
      <c r="AE742" s="18"/>
      <c r="AF742" s="18"/>
      <c r="AG742" s="18"/>
      <c r="AH742" s="18"/>
      <c r="AI742" s="18"/>
      <c r="AJ742" s="18"/>
      <c r="AK742" s="18"/>
      <c r="AL742" s="18"/>
      <c r="AM742" s="18"/>
      <c r="AN742" s="18"/>
      <c r="AO742" s="18"/>
      <c r="AP742" s="7"/>
      <c r="AQ742" s="18"/>
      <c r="AR742" s="18"/>
      <c r="AS742" s="18"/>
      <c r="AT742" s="18"/>
      <c r="AU742" s="18"/>
      <c r="AV742" s="18"/>
      <c r="AW742" s="18"/>
      <c r="AX742" s="18"/>
      <c r="AY742" s="18"/>
      <c r="AZ742" s="18"/>
      <c r="BA742" s="18"/>
      <c r="BO742" s="11"/>
      <c r="BP742" s="11"/>
      <c r="BQ742" s="11"/>
      <c r="BR742" s="75"/>
      <c r="BS742" s="75"/>
    </row>
    <row r="743" spans="1:71">
      <c r="A743" s="18"/>
      <c r="B743" s="18"/>
      <c r="C743" s="18"/>
      <c r="E743" s="88"/>
      <c r="F743" s="88"/>
      <c r="G743" s="18"/>
      <c r="H743" s="89"/>
      <c r="I743" s="89"/>
      <c r="J743" s="89"/>
      <c r="K743" s="18"/>
      <c r="L743" s="18"/>
      <c r="M743" s="18"/>
      <c r="N743" s="18"/>
      <c r="O743" s="18"/>
      <c r="P743" s="138"/>
      <c r="Q743" s="138"/>
      <c r="R743" s="138"/>
      <c r="S743" s="138"/>
      <c r="T743" s="138"/>
      <c r="U743" s="138"/>
      <c r="V743" s="138"/>
      <c r="W743" s="138"/>
      <c r="X743" s="18"/>
      <c r="Y743" s="18"/>
      <c r="Z743" s="18"/>
      <c r="AA743" s="18"/>
      <c r="AB743" s="18"/>
      <c r="AC743" s="18"/>
      <c r="AD743" s="18"/>
      <c r="AE743" s="18"/>
      <c r="AF743" s="18"/>
      <c r="AG743" s="18"/>
      <c r="AH743" s="18"/>
      <c r="AI743" s="18"/>
      <c r="AJ743" s="18"/>
      <c r="AK743" s="18"/>
      <c r="AL743" s="18"/>
      <c r="AM743" s="18"/>
      <c r="AN743" s="18"/>
      <c r="AO743" s="18"/>
      <c r="AP743" s="7"/>
      <c r="AQ743" s="18"/>
      <c r="AR743" s="18"/>
      <c r="AS743" s="18"/>
      <c r="AT743" s="18"/>
      <c r="AU743" s="18"/>
      <c r="AV743" s="18"/>
      <c r="AW743" s="18"/>
      <c r="AX743" s="18"/>
      <c r="AY743" s="18"/>
      <c r="AZ743" s="18"/>
      <c r="BA743" s="18"/>
      <c r="BO743" s="11"/>
      <c r="BP743" s="11"/>
      <c r="BQ743" s="11"/>
      <c r="BR743" s="75"/>
      <c r="BS743" s="75"/>
    </row>
    <row r="744" spans="1:71">
      <c r="A744" s="18"/>
      <c r="B744" s="18"/>
      <c r="C744" s="18"/>
      <c r="E744" s="88"/>
      <c r="F744" s="88"/>
      <c r="G744" s="18"/>
      <c r="H744" s="89"/>
      <c r="I744" s="89"/>
      <c r="J744" s="89"/>
      <c r="K744" s="18"/>
      <c r="L744" s="18"/>
      <c r="M744" s="18"/>
      <c r="N744" s="18"/>
      <c r="O744" s="18"/>
      <c r="P744" s="138"/>
      <c r="Q744" s="138"/>
      <c r="R744" s="138"/>
      <c r="S744" s="138"/>
      <c r="T744" s="138"/>
      <c r="U744" s="138"/>
      <c r="V744" s="138"/>
      <c r="W744" s="138"/>
      <c r="X744" s="18"/>
      <c r="Y744" s="18"/>
      <c r="Z744" s="18"/>
      <c r="AA744" s="18"/>
      <c r="AB744" s="18"/>
      <c r="AC744" s="18"/>
      <c r="AD744" s="18"/>
      <c r="AE744" s="18"/>
      <c r="AF744" s="18"/>
      <c r="AG744" s="18"/>
      <c r="AH744" s="18"/>
      <c r="AI744" s="18"/>
      <c r="AJ744" s="18"/>
      <c r="AK744" s="18"/>
      <c r="AL744" s="18"/>
      <c r="AM744" s="18"/>
      <c r="AN744" s="18"/>
      <c r="AO744" s="18"/>
      <c r="AP744" s="7"/>
      <c r="AQ744" s="18"/>
      <c r="AR744" s="18"/>
      <c r="AS744" s="18"/>
      <c r="AT744" s="18"/>
      <c r="AU744" s="18"/>
      <c r="AV744" s="18"/>
      <c r="AW744" s="430">
        <v>21</v>
      </c>
      <c r="AX744" s="430">
        <v>22</v>
      </c>
      <c r="AY744" s="430">
        <v>23</v>
      </c>
      <c r="AZ744" s="18"/>
      <c r="BA744" s="18"/>
      <c r="BO744" s="11"/>
      <c r="BP744" s="11"/>
      <c r="BQ744" s="11"/>
      <c r="BR744" s="75"/>
      <c r="BS744" s="75"/>
    </row>
    <row r="745" spans="1:71">
      <c r="A745" s="18"/>
      <c r="B745" s="18"/>
      <c r="C745" s="18"/>
      <c r="E745" s="88"/>
      <c r="F745" s="88"/>
      <c r="G745" s="18"/>
      <c r="H745" s="89"/>
      <c r="I745" s="89"/>
      <c r="J745" s="89"/>
      <c r="K745" s="18"/>
      <c r="L745" s="18"/>
      <c r="M745" s="18"/>
      <c r="N745" s="18"/>
      <c r="O745" s="18"/>
      <c r="P745" s="138"/>
      <c r="Q745" s="138"/>
      <c r="R745" s="138"/>
      <c r="S745" s="138"/>
      <c r="T745" s="138"/>
      <c r="U745" s="138"/>
      <c r="V745" s="138"/>
      <c r="W745" s="138"/>
      <c r="X745" s="18"/>
      <c r="Y745" s="18"/>
      <c r="Z745" s="18"/>
      <c r="AA745" s="18"/>
      <c r="AB745" s="18"/>
      <c r="AC745" s="18"/>
      <c r="AD745" s="18"/>
      <c r="AE745" s="18"/>
      <c r="AF745" s="18"/>
      <c r="AG745" s="18"/>
      <c r="AH745" s="18"/>
      <c r="AI745" s="18"/>
      <c r="AJ745" s="18"/>
      <c r="AK745" s="18"/>
      <c r="AL745" s="18"/>
      <c r="AM745" s="18"/>
      <c r="AN745" s="18"/>
      <c r="AO745" s="18"/>
      <c r="AP745" s="7"/>
      <c r="AQ745" s="18"/>
      <c r="AR745" s="18"/>
      <c r="AS745" s="18"/>
      <c r="AT745" s="18"/>
      <c r="AU745" s="18"/>
      <c r="AV745" s="18"/>
      <c r="AW745" s="18"/>
      <c r="AX745" s="18"/>
      <c r="AY745" s="18"/>
      <c r="AZ745" s="18"/>
      <c r="BA745" s="18"/>
      <c r="BO745" s="11"/>
      <c r="BP745" s="11"/>
      <c r="BQ745" s="11"/>
      <c r="BR745" s="75"/>
      <c r="BS745" s="75"/>
    </row>
    <row r="746" spans="1:71">
      <c r="A746" s="18"/>
      <c r="B746" s="18"/>
      <c r="C746" s="18"/>
      <c r="E746" s="88"/>
      <c r="F746" s="88"/>
      <c r="G746" s="18"/>
      <c r="H746" s="89"/>
      <c r="I746" s="89"/>
      <c r="J746" s="89"/>
      <c r="K746" s="18"/>
      <c r="L746" s="18"/>
      <c r="M746" s="18"/>
      <c r="N746" s="18"/>
      <c r="O746" s="18"/>
      <c r="P746" s="138"/>
      <c r="Q746" s="138"/>
      <c r="R746" s="138"/>
      <c r="S746" s="138"/>
      <c r="T746" s="138"/>
      <c r="U746" s="138"/>
      <c r="V746" s="138"/>
      <c r="W746" s="138"/>
      <c r="X746" s="18"/>
      <c r="Y746" s="18"/>
      <c r="Z746" s="18"/>
      <c r="AA746" s="18"/>
      <c r="AB746" s="18"/>
      <c r="AC746" s="18"/>
      <c r="AD746" s="18"/>
      <c r="AE746" s="18"/>
      <c r="AF746" s="18"/>
      <c r="AG746" s="18"/>
      <c r="AH746" s="18"/>
      <c r="AI746" s="18"/>
      <c r="AJ746" s="18"/>
      <c r="AK746" s="18"/>
      <c r="AL746" s="18"/>
      <c r="AM746" s="18"/>
      <c r="AN746" s="18"/>
      <c r="AO746" s="18"/>
      <c r="AP746" s="7"/>
      <c r="AQ746" s="18"/>
      <c r="AR746" s="18"/>
      <c r="AS746" s="18"/>
      <c r="AT746" s="18"/>
      <c r="AU746" s="18"/>
      <c r="AV746" s="18"/>
      <c r="AW746" s="18"/>
      <c r="AX746" s="18"/>
      <c r="AY746" s="18"/>
      <c r="AZ746" s="18"/>
      <c r="BA746" s="18"/>
      <c r="BO746" s="11"/>
      <c r="BP746" s="11"/>
      <c r="BQ746" s="11"/>
      <c r="BR746" s="75"/>
      <c r="BS746" s="75"/>
    </row>
    <row r="747" spans="1:71">
      <c r="A747" s="18"/>
      <c r="B747" s="18"/>
      <c r="C747" s="18"/>
      <c r="E747" s="88"/>
      <c r="F747" s="88"/>
      <c r="G747" s="18"/>
      <c r="H747" s="89"/>
      <c r="I747" s="89"/>
      <c r="J747" s="89"/>
      <c r="K747" s="18"/>
      <c r="L747" s="18"/>
      <c r="M747" s="18"/>
      <c r="N747" s="18"/>
      <c r="O747" s="18"/>
      <c r="P747" s="138"/>
      <c r="Q747" s="138"/>
      <c r="R747" s="138"/>
      <c r="S747" s="138"/>
      <c r="T747" s="138"/>
      <c r="U747" s="138"/>
      <c r="V747" s="138"/>
      <c r="W747" s="138"/>
      <c r="X747" s="18"/>
      <c r="Y747" s="18"/>
      <c r="Z747" s="18"/>
      <c r="AA747" s="18"/>
      <c r="AB747" s="18"/>
      <c r="AC747" s="18"/>
      <c r="AD747" s="18"/>
      <c r="AE747" s="18"/>
      <c r="AF747" s="18"/>
      <c r="AG747" s="18"/>
      <c r="AH747" s="18"/>
      <c r="AI747" s="18"/>
      <c r="AJ747" s="18"/>
      <c r="AK747" s="18"/>
      <c r="AL747" s="18"/>
      <c r="AM747" s="18"/>
      <c r="AN747" s="18"/>
      <c r="AO747" s="18"/>
      <c r="AP747" s="7"/>
      <c r="AQ747" s="18"/>
      <c r="AR747" s="18"/>
      <c r="AS747" s="18"/>
      <c r="AT747" s="18"/>
      <c r="AU747" s="18"/>
      <c r="AV747" s="18"/>
      <c r="AW747" s="18"/>
      <c r="AX747" s="18"/>
      <c r="AY747" s="18"/>
      <c r="AZ747" s="18"/>
      <c r="BA747" s="18"/>
      <c r="BO747" s="11"/>
      <c r="BP747" s="11"/>
      <c r="BQ747" s="11"/>
      <c r="BR747" s="75"/>
      <c r="BS747" s="75"/>
    </row>
    <row r="748" spans="1:71">
      <c r="A748" s="18"/>
      <c r="B748" s="18"/>
      <c r="C748" s="18"/>
      <c r="E748" s="88"/>
      <c r="F748" s="88"/>
      <c r="G748" s="18"/>
      <c r="H748" s="89"/>
      <c r="I748" s="89"/>
      <c r="J748" s="89"/>
      <c r="K748" s="18"/>
      <c r="L748" s="18"/>
      <c r="M748" s="18"/>
      <c r="N748" s="18"/>
      <c r="O748" s="18"/>
      <c r="P748" s="138"/>
      <c r="Q748" s="138"/>
      <c r="R748" s="138"/>
      <c r="S748" s="138"/>
      <c r="T748" s="138"/>
      <c r="U748" s="138"/>
      <c r="V748" s="138"/>
      <c r="W748" s="138"/>
      <c r="X748" s="18"/>
      <c r="Y748" s="18"/>
      <c r="Z748" s="18"/>
      <c r="AA748" s="18"/>
      <c r="AB748" s="18"/>
      <c r="AC748" s="18"/>
      <c r="AD748" s="18"/>
      <c r="AE748" s="18"/>
      <c r="AF748" s="18"/>
      <c r="AG748" s="18"/>
      <c r="AH748" s="18"/>
      <c r="AI748" s="18"/>
      <c r="AJ748" s="18"/>
      <c r="AK748" s="18"/>
      <c r="AL748" s="18"/>
      <c r="AM748" s="18"/>
      <c r="AN748" s="18"/>
      <c r="AO748" s="18"/>
      <c r="AP748" s="7"/>
      <c r="AQ748" s="18"/>
      <c r="AR748" s="18"/>
      <c r="AS748" s="18"/>
      <c r="AT748" s="18"/>
      <c r="AU748" s="18"/>
      <c r="AV748" s="18"/>
      <c r="AW748" s="18"/>
      <c r="AX748" s="18"/>
      <c r="AY748" s="18"/>
      <c r="AZ748" s="18"/>
      <c r="BA748" s="18"/>
      <c r="BO748" s="11"/>
      <c r="BP748" s="11"/>
      <c r="BQ748" s="11"/>
      <c r="BR748" s="75"/>
      <c r="BS748" s="75"/>
    </row>
    <row r="749" spans="1:71">
      <c r="A749" s="18"/>
      <c r="B749" s="18"/>
      <c r="C749" s="18"/>
      <c r="E749" s="88"/>
      <c r="F749" s="88"/>
      <c r="G749" s="18"/>
      <c r="H749" s="89"/>
      <c r="I749" s="89"/>
      <c r="J749" s="89"/>
      <c r="K749" s="18"/>
      <c r="L749" s="18"/>
      <c r="M749" s="18"/>
      <c r="N749" s="18"/>
      <c r="O749" s="18"/>
      <c r="P749" s="138"/>
      <c r="Q749" s="138"/>
      <c r="R749" s="138"/>
      <c r="S749" s="138"/>
      <c r="T749" s="138"/>
      <c r="U749" s="138"/>
      <c r="V749" s="138"/>
      <c r="W749" s="138"/>
      <c r="X749" s="18"/>
      <c r="Y749" s="18"/>
      <c r="Z749" s="18"/>
      <c r="AA749" s="18"/>
      <c r="AB749" s="18"/>
      <c r="AC749" s="18"/>
      <c r="AD749" s="18"/>
      <c r="AE749" s="18"/>
      <c r="AF749" s="18"/>
      <c r="AG749" s="18"/>
      <c r="AH749" s="18"/>
      <c r="AI749" s="18"/>
      <c r="AJ749" s="18"/>
      <c r="AK749" s="18"/>
      <c r="AL749" s="18"/>
      <c r="AM749" s="18"/>
      <c r="AN749" s="18"/>
      <c r="AO749" s="18"/>
      <c r="AP749" s="7"/>
      <c r="AQ749" s="18"/>
      <c r="AR749" s="18"/>
      <c r="AS749" s="18"/>
      <c r="AT749" s="18"/>
      <c r="AU749" s="18"/>
      <c r="AV749" s="18"/>
      <c r="AW749" s="18"/>
      <c r="AX749" s="18"/>
      <c r="AY749" s="18"/>
      <c r="AZ749" s="18"/>
      <c r="BA749" s="18"/>
      <c r="BO749" s="11"/>
      <c r="BP749" s="11"/>
      <c r="BQ749" s="11"/>
      <c r="BR749" s="75"/>
      <c r="BS749" s="75"/>
    </row>
    <row r="750" spans="1:71">
      <c r="A750" s="18"/>
      <c r="B750" s="18"/>
      <c r="C750" s="18"/>
      <c r="E750" s="88"/>
      <c r="F750" s="88"/>
      <c r="G750" s="18"/>
      <c r="H750" s="89"/>
      <c r="I750" s="89"/>
      <c r="J750" s="89"/>
      <c r="K750" s="18"/>
      <c r="L750" s="18"/>
      <c r="M750" s="18"/>
      <c r="N750" s="18"/>
      <c r="O750" s="18"/>
      <c r="P750" s="138"/>
      <c r="Q750" s="138"/>
      <c r="R750" s="138"/>
      <c r="S750" s="138"/>
      <c r="T750" s="138"/>
      <c r="U750" s="138"/>
      <c r="V750" s="138"/>
      <c r="W750" s="138"/>
      <c r="X750" s="18"/>
      <c r="Y750" s="18"/>
      <c r="Z750" s="18"/>
      <c r="AA750" s="18"/>
      <c r="AB750" s="18"/>
      <c r="AC750" s="18"/>
      <c r="AD750" s="18"/>
      <c r="AE750" s="18"/>
      <c r="AF750" s="18"/>
      <c r="AG750" s="18"/>
      <c r="AH750" s="18"/>
      <c r="AI750" s="18"/>
      <c r="AJ750" s="18"/>
      <c r="AK750" s="18"/>
      <c r="AL750" s="18"/>
      <c r="AM750" s="18"/>
      <c r="AN750" s="18"/>
      <c r="AO750" s="18"/>
      <c r="AP750" s="7"/>
      <c r="AQ750" s="18"/>
      <c r="AR750" s="18"/>
      <c r="AS750" s="18"/>
      <c r="AT750" s="18"/>
      <c r="AU750" s="18"/>
      <c r="AV750" s="18"/>
      <c r="AW750" s="18"/>
      <c r="AX750" s="18"/>
      <c r="AY750" s="18"/>
      <c r="AZ750" s="18"/>
      <c r="BA750" s="18"/>
      <c r="BO750" s="11"/>
      <c r="BP750" s="11"/>
      <c r="BQ750" s="11"/>
      <c r="BR750" s="75"/>
      <c r="BS750" s="75"/>
    </row>
    <row r="751" spans="1:71">
      <c r="A751" s="18"/>
      <c r="B751" s="18"/>
      <c r="C751" s="18"/>
      <c r="E751" s="88"/>
      <c r="F751" s="88"/>
      <c r="G751" s="18"/>
      <c r="H751" s="89"/>
      <c r="I751" s="89"/>
      <c r="J751" s="89"/>
      <c r="K751" s="18"/>
      <c r="L751" s="18"/>
      <c r="M751" s="18"/>
      <c r="N751" s="18"/>
      <c r="O751" s="18"/>
      <c r="P751" s="138"/>
      <c r="Q751" s="138"/>
      <c r="R751" s="138"/>
      <c r="S751" s="138"/>
      <c r="T751" s="138"/>
      <c r="U751" s="138"/>
      <c r="V751" s="138"/>
      <c r="W751" s="138"/>
      <c r="X751" s="18"/>
      <c r="Y751" s="18"/>
      <c r="Z751" s="18"/>
      <c r="AA751" s="18"/>
      <c r="AB751" s="18"/>
      <c r="AC751" s="18"/>
      <c r="AD751" s="18"/>
      <c r="AE751" s="18"/>
      <c r="AF751" s="18"/>
      <c r="AG751" s="18"/>
      <c r="AH751" s="18"/>
      <c r="AI751" s="18"/>
      <c r="AJ751" s="18"/>
      <c r="AK751" s="18"/>
      <c r="AL751" s="18"/>
      <c r="AM751" s="18"/>
      <c r="AN751" s="18"/>
      <c r="AO751" s="18"/>
      <c r="AP751" s="7"/>
      <c r="AQ751" s="18"/>
      <c r="AR751" s="18"/>
      <c r="AS751" s="18"/>
      <c r="AT751" s="18"/>
      <c r="AU751" s="18"/>
      <c r="AV751" s="18"/>
      <c r="AW751" s="18"/>
      <c r="AX751" s="18"/>
      <c r="AY751" s="18"/>
      <c r="AZ751" s="18"/>
      <c r="BA751" s="18"/>
      <c r="BO751" s="11"/>
      <c r="BP751" s="11"/>
      <c r="BQ751" s="11"/>
      <c r="BR751" s="75"/>
      <c r="BS751" s="75"/>
    </row>
    <row r="752" spans="1:71">
      <c r="A752" s="18"/>
      <c r="B752" s="18"/>
      <c r="C752" s="18"/>
      <c r="E752" s="88"/>
      <c r="F752" s="88"/>
      <c r="G752" s="18"/>
      <c r="H752" s="89"/>
      <c r="I752" s="89"/>
      <c r="J752" s="89"/>
      <c r="K752" s="18"/>
      <c r="L752" s="18"/>
      <c r="M752" s="18"/>
      <c r="N752" s="18"/>
      <c r="O752" s="18"/>
      <c r="P752" s="138"/>
      <c r="Q752" s="138"/>
      <c r="R752" s="138"/>
      <c r="S752" s="138"/>
      <c r="T752" s="138"/>
      <c r="U752" s="138"/>
      <c r="V752" s="138"/>
      <c r="W752" s="138"/>
      <c r="X752" s="18"/>
      <c r="Y752" s="18"/>
      <c r="Z752" s="18"/>
      <c r="AA752" s="18"/>
      <c r="AB752" s="18"/>
      <c r="AC752" s="18"/>
      <c r="AD752" s="18"/>
      <c r="AE752" s="18"/>
      <c r="AF752" s="18"/>
      <c r="AG752" s="18"/>
      <c r="AH752" s="18"/>
      <c r="AI752" s="18"/>
      <c r="AJ752" s="18"/>
      <c r="AK752" s="18"/>
      <c r="AL752" s="18"/>
      <c r="AM752" s="18"/>
      <c r="AN752" s="18"/>
      <c r="AO752" s="18"/>
      <c r="AP752" s="7"/>
      <c r="AQ752" s="18"/>
      <c r="AR752" s="18"/>
      <c r="AS752" s="18"/>
      <c r="AT752" s="18"/>
      <c r="AU752" s="18"/>
      <c r="AV752" s="18"/>
      <c r="AW752" s="18"/>
      <c r="AX752" s="18"/>
      <c r="AY752" s="18"/>
      <c r="AZ752" s="18"/>
      <c r="BA752" s="18"/>
      <c r="BO752" s="11"/>
      <c r="BP752" s="11"/>
      <c r="BQ752" s="11"/>
      <c r="BR752" s="75"/>
      <c r="BS752" s="75"/>
    </row>
    <row r="753" spans="1:71">
      <c r="A753" s="18"/>
      <c r="B753" s="18"/>
      <c r="C753" s="18"/>
      <c r="E753" s="88"/>
      <c r="F753" s="88"/>
      <c r="G753" s="18"/>
      <c r="H753" s="89"/>
      <c r="I753" s="89"/>
      <c r="J753" s="89"/>
      <c r="K753" s="18"/>
      <c r="L753" s="18"/>
      <c r="M753" s="18"/>
      <c r="N753" s="18"/>
      <c r="O753" s="18"/>
      <c r="P753" s="138"/>
      <c r="Q753" s="138"/>
      <c r="R753" s="138"/>
      <c r="S753" s="138"/>
      <c r="T753" s="138"/>
      <c r="U753" s="138"/>
      <c r="V753" s="138"/>
      <c r="W753" s="138"/>
      <c r="X753" s="18"/>
      <c r="Y753" s="18"/>
      <c r="Z753" s="18"/>
      <c r="AA753" s="18"/>
      <c r="AB753" s="18"/>
      <c r="AC753" s="18"/>
      <c r="AD753" s="18"/>
      <c r="AE753" s="18"/>
      <c r="AF753" s="18"/>
      <c r="AG753" s="18"/>
      <c r="AH753" s="18"/>
      <c r="AI753" s="18"/>
      <c r="AJ753" s="18"/>
      <c r="AK753" s="18"/>
      <c r="AL753" s="18"/>
      <c r="AM753" s="18"/>
      <c r="AN753" s="18"/>
      <c r="AO753" s="18"/>
      <c r="AP753" s="7"/>
      <c r="AQ753" s="18"/>
      <c r="AR753" s="18"/>
      <c r="AS753" s="18"/>
      <c r="AT753" s="18"/>
      <c r="AU753" s="18"/>
      <c r="AV753" s="18"/>
      <c r="AW753" s="18"/>
      <c r="AX753" s="18"/>
      <c r="AY753" s="18"/>
      <c r="AZ753" s="18"/>
      <c r="BA753" s="18"/>
      <c r="BO753" s="11"/>
      <c r="BP753" s="11"/>
      <c r="BQ753" s="11"/>
      <c r="BR753" s="75"/>
      <c r="BS753" s="75"/>
    </row>
    <row r="754" spans="1:71">
      <c r="A754" s="18"/>
      <c r="B754" s="18"/>
      <c r="C754" s="18"/>
      <c r="E754" s="88"/>
      <c r="F754" s="88"/>
      <c r="G754" s="18"/>
      <c r="H754" s="89"/>
      <c r="I754" s="89"/>
      <c r="J754" s="89"/>
      <c r="K754" s="18"/>
      <c r="L754" s="18"/>
      <c r="M754" s="18"/>
      <c r="N754" s="18"/>
      <c r="O754" s="18"/>
      <c r="P754" s="138"/>
      <c r="Q754" s="138"/>
      <c r="R754" s="138"/>
      <c r="S754" s="138"/>
      <c r="T754" s="138"/>
      <c r="U754" s="138"/>
      <c r="V754" s="138"/>
      <c r="W754" s="138"/>
      <c r="X754" s="18"/>
      <c r="Y754" s="18"/>
      <c r="Z754" s="18"/>
      <c r="AA754" s="18"/>
      <c r="AB754" s="18"/>
      <c r="AC754" s="18"/>
      <c r="AD754" s="18"/>
      <c r="AE754" s="18"/>
      <c r="AF754" s="18"/>
      <c r="AG754" s="18"/>
      <c r="AH754" s="18"/>
      <c r="AI754" s="18"/>
      <c r="AJ754" s="18"/>
      <c r="AK754" s="18"/>
      <c r="AL754" s="18"/>
      <c r="AM754" s="18"/>
      <c r="AN754" s="18"/>
      <c r="AO754" s="18"/>
      <c r="AP754" s="7"/>
      <c r="AQ754" s="18"/>
      <c r="AR754" s="18"/>
      <c r="AS754" s="18"/>
      <c r="AT754" s="18"/>
      <c r="AU754" s="18"/>
      <c r="AV754" s="18"/>
      <c r="AW754" s="18"/>
      <c r="AX754" s="18"/>
      <c r="AY754" s="18"/>
      <c r="AZ754" s="18"/>
      <c r="BA754" s="18"/>
      <c r="BO754" s="11"/>
      <c r="BP754" s="11"/>
      <c r="BQ754" s="11"/>
      <c r="BR754" s="75"/>
      <c r="BS754" s="75"/>
    </row>
    <row r="755" spans="1:71">
      <c r="A755" s="18"/>
      <c r="B755" s="18"/>
      <c r="C755" s="18"/>
      <c r="E755" s="88"/>
      <c r="F755" s="88"/>
      <c r="G755" s="18"/>
      <c r="H755" s="89"/>
      <c r="I755" s="89"/>
      <c r="J755" s="89"/>
      <c r="K755" s="18"/>
      <c r="L755" s="18"/>
      <c r="M755" s="18"/>
      <c r="N755" s="18"/>
      <c r="O755" s="18"/>
      <c r="P755" s="138"/>
      <c r="Q755" s="138"/>
      <c r="R755" s="138"/>
      <c r="S755" s="138"/>
      <c r="T755" s="138"/>
      <c r="U755" s="138"/>
      <c r="V755" s="138"/>
      <c r="W755" s="138"/>
      <c r="X755" s="18"/>
      <c r="Y755" s="18"/>
      <c r="Z755" s="18"/>
      <c r="AA755" s="18"/>
      <c r="AB755" s="18"/>
      <c r="AC755" s="18"/>
      <c r="AD755" s="18"/>
      <c r="AE755" s="18"/>
      <c r="AF755" s="18"/>
      <c r="AG755" s="18"/>
      <c r="AH755" s="18"/>
      <c r="AI755" s="18"/>
      <c r="AJ755" s="18"/>
      <c r="AK755" s="18"/>
      <c r="AL755" s="18"/>
      <c r="AM755" s="18"/>
      <c r="AN755" s="18"/>
      <c r="AO755" s="18"/>
      <c r="AP755" s="7"/>
      <c r="AQ755" s="18"/>
      <c r="AR755" s="18"/>
      <c r="AS755" s="18"/>
      <c r="AT755" s="18"/>
      <c r="AU755" s="18"/>
      <c r="AV755" s="18"/>
      <c r="AW755" s="18"/>
      <c r="AX755" s="18"/>
      <c r="AY755" s="18"/>
      <c r="AZ755" s="18"/>
      <c r="BA755" s="18"/>
      <c r="BO755" s="11"/>
      <c r="BP755" s="11"/>
      <c r="BQ755" s="11"/>
      <c r="BR755" s="75"/>
      <c r="BS755" s="75"/>
    </row>
    <row r="756" spans="1:71">
      <c r="A756" s="18"/>
      <c r="B756" s="18"/>
      <c r="C756" s="18"/>
      <c r="E756" s="88"/>
      <c r="F756" s="88"/>
      <c r="G756" s="18"/>
      <c r="H756" s="89"/>
      <c r="I756" s="89"/>
      <c r="J756" s="89"/>
      <c r="K756" s="18"/>
      <c r="L756" s="18"/>
      <c r="M756" s="18"/>
      <c r="N756" s="18"/>
      <c r="O756" s="18"/>
      <c r="P756" s="138"/>
      <c r="Q756" s="138"/>
      <c r="R756" s="138"/>
      <c r="S756" s="138"/>
      <c r="T756" s="138"/>
      <c r="U756" s="138"/>
      <c r="V756" s="138"/>
      <c r="W756" s="138"/>
      <c r="X756" s="18"/>
      <c r="Y756" s="18"/>
      <c r="Z756" s="18"/>
      <c r="AA756" s="18"/>
      <c r="AB756" s="18"/>
      <c r="AC756" s="18"/>
      <c r="AD756" s="18"/>
      <c r="AE756" s="18"/>
      <c r="AF756" s="18"/>
      <c r="AG756" s="18"/>
      <c r="AH756" s="18"/>
      <c r="AI756" s="18"/>
      <c r="AJ756" s="18"/>
      <c r="AK756" s="18"/>
      <c r="AL756" s="18"/>
      <c r="AM756" s="18"/>
      <c r="AN756" s="18"/>
      <c r="AO756" s="18"/>
      <c r="AP756" s="7"/>
      <c r="AQ756" s="18"/>
      <c r="AR756" s="18"/>
      <c r="AS756" s="18"/>
      <c r="AT756" s="18"/>
      <c r="AU756" s="18"/>
      <c r="AV756" s="18"/>
      <c r="AW756" s="18"/>
      <c r="AX756" s="18"/>
      <c r="AY756" s="18"/>
      <c r="AZ756" s="18"/>
      <c r="BA756" s="18"/>
      <c r="BO756" s="11"/>
      <c r="BP756" s="11"/>
      <c r="BQ756" s="11"/>
      <c r="BR756" s="75"/>
      <c r="BS756" s="75"/>
    </row>
    <row r="757" spans="1:71">
      <c r="A757" s="18"/>
      <c r="B757" s="18"/>
      <c r="C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7"/>
      <c r="AQ757" s="18"/>
      <c r="AR757" s="18"/>
      <c r="AS757" s="18"/>
      <c r="AT757" s="18"/>
      <c r="AU757" s="18"/>
      <c r="AV757" s="18"/>
      <c r="AW757" s="18"/>
      <c r="AX757" s="18"/>
      <c r="AY757" s="18"/>
      <c r="AZ757" s="18"/>
      <c r="BA757" s="18"/>
      <c r="BE757" s="11"/>
      <c r="BF757" s="11"/>
      <c r="BG757" s="11"/>
      <c r="BH757" s="11"/>
      <c r="BI757" s="11"/>
      <c r="BJ757" s="11"/>
      <c r="BK757" s="11"/>
      <c r="BL757" s="11"/>
      <c r="BM757" s="11"/>
      <c r="BN757" s="11"/>
      <c r="BO757" s="11"/>
      <c r="BP757" s="11"/>
      <c r="BQ757" s="11"/>
      <c r="BR757" s="75"/>
      <c r="BS757" s="75"/>
    </row>
    <row r="758" spans="1:71">
      <c r="A758" s="18"/>
      <c r="B758" s="18"/>
      <c r="C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7"/>
      <c r="AQ758" s="18"/>
      <c r="AR758" s="18"/>
      <c r="AS758" s="18"/>
      <c r="AT758" s="18"/>
      <c r="AU758" s="18"/>
      <c r="AV758" s="18"/>
      <c r="AW758" s="18"/>
      <c r="AX758" s="18"/>
      <c r="AY758" s="18"/>
      <c r="AZ758" s="18"/>
      <c r="BA758" s="18"/>
      <c r="BE758" s="11"/>
      <c r="BF758" s="11"/>
      <c r="BG758" s="11"/>
      <c r="BH758" s="11"/>
      <c r="BI758" s="11"/>
      <c r="BJ758" s="11"/>
      <c r="BK758" s="11"/>
      <c r="BL758" s="11"/>
      <c r="BM758" s="11"/>
      <c r="BN758" s="11"/>
      <c r="BO758" s="11"/>
      <c r="BP758" s="11"/>
      <c r="BQ758" s="11"/>
      <c r="BR758" s="75"/>
      <c r="BS758" s="75"/>
    </row>
    <row r="759" spans="1:71">
      <c r="A759" s="18"/>
      <c r="B759" s="18"/>
      <c r="C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7"/>
      <c r="AQ759" s="18"/>
      <c r="AR759" s="18"/>
      <c r="AS759" s="18"/>
      <c r="AT759" s="18"/>
      <c r="AU759" s="18"/>
      <c r="AV759" s="18"/>
      <c r="AW759" s="18"/>
      <c r="AX759" s="18"/>
      <c r="AY759" s="18"/>
      <c r="AZ759" s="18"/>
      <c r="BA759" s="18"/>
      <c r="BE759" s="11"/>
      <c r="BF759" s="11"/>
      <c r="BG759" s="11"/>
      <c r="BH759" s="11"/>
      <c r="BI759" s="11"/>
      <c r="BJ759" s="11"/>
      <c r="BK759" s="11"/>
      <c r="BL759" s="11"/>
      <c r="BM759" s="11"/>
      <c r="BN759" s="11"/>
      <c r="BO759" s="11"/>
      <c r="BP759" s="11"/>
      <c r="BQ759" s="11"/>
      <c r="BR759" s="75"/>
      <c r="BS759" s="75"/>
    </row>
    <row r="760" spans="1:71">
      <c r="A760" s="18"/>
      <c r="B760" s="18"/>
      <c r="C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7"/>
      <c r="AQ760" s="18"/>
      <c r="AR760" s="18"/>
      <c r="AS760" s="18"/>
      <c r="AT760" s="18"/>
      <c r="AU760" s="18"/>
      <c r="AV760" s="18"/>
      <c r="AW760" s="18"/>
      <c r="AX760" s="18"/>
      <c r="AY760" s="18"/>
      <c r="AZ760" s="18"/>
      <c r="BA760" s="18"/>
      <c r="BE760" s="11"/>
      <c r="BF760" s="11"/>
      <c r="BG760" s="11"/>
      <c r="BH760" s="11"/>
      <c r="BI760" s="11"/>
      <c r="BJ760" s="11"/>
      <c r="BK760" s="11"/>
      <c r="BL760" s="11"/>
      <c r="BM760" s="11"/>
      <c r="BN760" s="11"/>
      <c r="BO760" s="11"/>
      <c r="BP760" s="11"/>
      <c r="BQ760" s="11"/>
      <c r="BR760" s="75"/>
      <c r="BS760" s="75"/>
    </row>
    <row r="761" spans="1:71">
      <c r="A761" s="18"/>
      <c r="B761" s="18"/>
      <c r="C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23"/>
      <c r="AP761" s="7"/>
      <c r="AQ761" s="18"/>
      <c r="AR761" s="18"/>
      <c r="AS761" s="18"/>
      <c r="AT761" s="18"/>
      <c r="AU761" s="18"/>
      <c r="AV761" s="18"/>
      <c r="AW761" s="18"/>
      <c r="AX761" s="18"/>
      <c r="AY761" s="18"/>
      <c r="AZ761" s="18"/>
      <c r="BA761" s="18"/>
      <c r="BE761" s="11"/>
      <c r="BF761" s="11"/>
      <c r="BG761" s="11"/>
      <c r="BH761" s="11"/>
      <c r="BI761" s="11"/>
      <c r="BJ761" s="11"/>
      <c r="BK761" s="11"/>
      <c r="BL761" s="11"/>
      <c r="BM761" s="11"/>
      <c r="BN761" s="11"/>
      <c r="BO761" s="11"/>
      <c r="BP761" s="11"/>
      <c r="BQ761" s="11"/>
      <c r="BR761" s="75"/>
      <c r="BS761" s="75"/>
    </row>
    <row r="762" spans="1:71" ht="15.75">
      <c r="A762" s="18"/>
      <c r="B762" s="18"/>
      <c r="C762" s="18"/>
      <c r="E762" s="18"/>
      <c r="F762" s="18"/>
      <c r="G762" s="18"/>
      <c r="H762" s="18"/>
      <c r="I762" s="18"/>
      <c r="J762" s="18"/>
      <c r="K762" s="18"/>
      <c r="L762" s="18"/>
      <c r="M762" s="18"/>
      <c r="N762" s="18"/>
      <c r="O762" s="18"/>
      <c r="P762" s="18"/>
      <c r="Q762" s="18"/>
      <c r="R762" s="18"/>
      <c r="S762" s="18"/>
      <c r="T762" s="18"/>
      <c r="U762" s="18"/>
      <c r="V762" s="18"/>
      <c r="W762" s="18"/>
      <c r="X762" s="18"/>
      <c r="Y762" s="241"/>
      <c r="Z762" s="18"/>
      <c r="AA762" s="646" t="s">
        <v>100</v>
      </c>
      <c r="AB762" s="646"/>
      <c r="AC762" s="117"/>
      <c r="AD762" s="117"/>
      <c r="AE762" s="117"/>
      <c r="AF762" s="117"/>
      <c r="AG762" s="117"/>
      <c r="AH762" s="117"/>
      <c r="AI762" s="117"/>
      <c r="AJ762" s="117"/>
      <c r="AK762" s="117"/>
      <c r="AL762" s="117"/>
      <c r="AM762" s="117"/>
      <c r="AN762" s="117"/>
      <c r="AO762" s="117"/>
      <c r="AP762" s="7"/>
      <c r="AQ762" s="18"/>
      <c r="AR762" s="18"/>
      <c r="AS762" s="18"/>
      <c r="AT762" s="18"/>
      <c r="AU762" s="18"/>
      <c r="AV762" s="18"/>
      <c r="AW762" s="18"/>
      <c r="AX762" s="18"/>
      <c r="AY762" s="18"/>
      <c r="AZ762" s="18"/>
      <c r="BA762" s="18"/>
      <c r="BE762" s="11"/>
      <c r="BF762" s="11"/>
      <c r="BG762" s="11"/>
      <c r="BH762" s="11"/>
      <c r="BI762" s="11"/>
      <c r="BJ762" s="11"/>
      <c r="BK762" s="11"/>
      <c r="BL762" s="11"/>
      <c r="BM762" s="11"/>
      <c r="BN762" s="11"/>
      <c r="BO762" s="11"/>
      <c r="BP762" s="11"/>
      <c r="BQ762" s="11"/>
      <c r="BR762" s="75"/>
      <c r="BS762" s="75"/>
    </row>
    <row r="763" spans="1:71" ht="15.75">
      <c r="A763" s="18"/>
      <c r="B763" s="18"/>
      <c r="C763" s="18"/>
      <c r="E763" s="18"/>
      <c r="F763" s="18"/>
      <c r="G763" s="18"/>
      <c r="H763" s="18"/>
      <c r="I763" s="18"/>
      <c r="J763" s="18"/>
      <c r="K763" s="18"/>
      <c r="L763" s="18"/>
      <c r="M763" s="18"/>
      <c r="N763" s="18"/>
      <c r="O763" s="18"/>
      <c r="P763" s="18"/>
      <c r="Q763" s="18"/>
      <c r="R763" s="18"/>
      <c r="S763" s="18"/>
      <c r="T763" s="18"/>
      <c r="U763" s="18"/>
      <c r="V763" s="18"/>
      <c r="W763" s="18"/>
      <c r="X763" s="18"/>
      <c r="Y763" s="329"/>
      <c r="Z763" s="18"/>
      <c r="AA763" s="330"/>
      <c r="AB763" s="330"/>
      <c r="AC763" s="117"/>
      <c r="AD763" s="117"/>
      <c r="AE763" s="117"/>
      <c r="AF763" s="117"/>
      <c r="AG763" s="117"/>
      <c r="AH763" s="117"/>
      <c r="AI763" s="117"/>
      <c r="AJ763" s="117"/>
      <c r="AK763" s="117"/>
      <c r="AL763" s="117"/>
      <c r="AM763" s="117"/>
      <c r="AN763" s="117"/>
      <c r="AO763" s="117"/>
      <c r="AP763" s="7"/>
      <c r="AQ763" s="18"/>
      <c r="AR763" s="18"/>
      <c r="AS763" s="18"/>
      <c r="AT763" s="18"/>
      <c r="AU763" s="18"/>
      <c r="AV763" s="18"/>
      <c r="AW763" s="18"/>
      <c r="AX763" s="18"/>
      <c r="AY763" s="18"/>
      <c r="AZ763" s="18"/>
      <c r="BA763" s="18"/>
      <c r="BE763" s="11"/>
      <c r="BF763" s="11"/>
      <c r="BG763" s="11"/>
      <c r="BH763" s="11"/>
      <c r="BI763" s="11"/>
      <c r="BJ763" s="11"/>
      <c r="BK763" s="11"/>
      <c r="BL763" s="11"/>
      <c r="BM763" s="11"/>
      <c r="BN763" s="11"/>
      <c r="BO763" s="11"/>
      <c r="BP763" s="11"/>
      <c r="BQ763" s="11"/>
      <c r="BR763" s="75"/>
      <c r="BS763" s="75"/>
    </row>
    <row r="764" spans="1:71" ht="15.75">
      <c r="A764" s="18"/>
      <c r="B764" s="18"/>
      <c r="C764" s="18"/>
      <c r="E764" s="18"/>
      <c r="F764" s="18"/>
      <c r="G764" s="18"/>
      <c r="H764" s="18"/>
      <c r="I764" s="18"/>
      <c r="J764" s="18"/>
      <c r="K764" s="18"/>
      <c r="L764" s="18"/>
      <c r="M764" s="18"/>
      <c r="N764" s="18"/>
      <c r="O764" s="18"/>
      <c r="P764" s="18"/>
      <c r="Q764" s="18"/>
      <c r="R764" s="18"/>
      <c r="S764" s="18"/>
      <c r="T764" s="18"/>
      <c r="U764" s="18"/>
      <c r="V764" s="18"/>
      <c r="W764" s="18"/>
      <c r="X764" s="18"/>
      <c r="Y764" s="209"/>
      <c r="Z764" s="18"/>
      <c r="AA764" s="330"/>
      <c r="AB764" s="330"/>
      <c r="AC764" s="117"/>
      <c r="AD764" s="117"/>
      <c r="AE764" s="117"/>
      <c r="AF764" s="117"/>
      <c r="AG764" s="117"/>
      <c r="AH764" s="117"/>
      <c r="AI764" s="117"/>
      <c r="AJ764" s="117"/>
      <c r="AK764" s="117"/>
      <c r="AL764" s="117"/>
      <c r="AM764" s="117"/>
      <c r="AN764" s="117"/>
      <c r="AO764" s="117"/>
      <c r="AP764" s="7"/>
      <c r="AQ764" s="18"/>
      <c r="AR764" s="18"/>
      <c r="AS764" s="18"/>
      <c r="AT764" s="18"/>
      <c r="AU764" s="18"/>
      <c r="AV764" s="18"/>
      <c r="AW764" s="18"/>
      <c r="AX764" s="18"/>
      <c r="AY764" s="18"/>
      <c r="AZ764" s="18"/>
      <c r="BA764" s="18"/>
      <c r="BE764" s="11"/>
      <c r="BF764" s="11"/>
      <c r="BG764" s="11"/>
      <c r="BH764" s="11"/>
      <c r="BI764" s="11"/>
      <c r="BJ764" s="11"/>
      <c r="BK764" s="11"/>
      <c r="BL764" s="11"/>
      <c r="BM764" s="11"/>
      <c r="BN764" s="11"/>
      <c r="BO764" s="11"/>
      <c r="BP764" s="11"/>
      <c r="BQ764" s="11"/>
      <c r="BR764" s="75"/>
      <c r="BS764" s="75"/>
    </row>
    <row r="765" spans="1:71" ht="15.75">
      <c r="A765" s="18"/>
      <c r="B765" s="18"/>
      <c r="C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330"/>
      <c r="AB765" s="330"/>
      <c r="AC765" s="117"/>
      <c r="AD765" s="117"/>
      <c r="AE765" s="117"/>
      <c r="AF765" s="117"/>
      <c r="AG765" s="117"/>
      <c r="AH765" s="117"/>
      <c r="AI765" s="117"/>
      <c r="AJ765" s="117"/>
      <c r="AK765" s="117"/>
      <c r="AL765" s="117"/>
      <c r="AM765" s="117"/>
      <c r="AN765" s="117"/>
      <c r="AO765" s="117"/>
      <c r="AP765" s="7"/>
      <c r="AQ765" s="18"/>
      <c r="AR765" s="18"/>
      <c r="AS765" s="18"/>
      <c r="AT765" s="18"/>
      <c r="AU765" s="18"/>
      <c r="AV765" s="18"/>
      <c r="AW765" s="18"/>
      <c r="AX765" s="18"/>
      <c r="AY765" s="18"/>
      <c r="AZ765" s="18"/>
      <c r="BA765" s="18"/>
      <c r="BE765" s="11"/>
      <c r="BF765" s="11"/>
      <c r="BG765" s="11"/>
      <c r="BH765" s="11"/>
      <c r="BI765" s="11"/>
      <c r="BJ765" s="11"/>
      <c r="BK765" s="11"/>
      <c r="BL765" s="11"/>
      <c r="BM765" s="11"/>
      <c r="BN765" s="11"/>
      <c r="BO765" s="11"/>
      <c r="BP765" s="11"/>
      <c r="BQ765" s="11"/>
      <c r="BR765" s="75"/>
      <c r="BS765" s="75"/>
    </row>
    <row r="766" spans="1:71">
      <c r="A766" s="18"/>
      <c r="B766" s="18"/>
      <c r="C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17"/>
      <c r="AB766" s="117"/>
      <c r="AC766" s="117"/>
      <c r="AD766" s="117"/>
      <c r="AE766" s="117"/>
      <c r="AF766" s="117"/>
      <c r="AG766" s="117"/>
      <c r="AH766" s="117"/>
      <c r="AI766" s="117"/>
      <c r="AJ766" s="117"/>
      <c r="AK766" s="117"/>
      <c r="AL766" s="117"/>
      <c r="AM766" s="117"/>
      <c r="AN766" s="117"/>
      <c r="AO766" s="117"/>
      <c r="AP766" s="7"/>
      <c r="AQ766" s="18"/>
      <c r="AR766" s="18"/>
      <c r="AS766" s="18"/>
      <c r="AT766" s="18"/>
      <c r="AU766" s="18"/>
      <c r="AV766" s="18"/>
      <c r="AW766" s="18"/>
      <c r="AX766" s="18"/>
      <c r="AY766" s="18"/>
      <c r="AZ766" s="18"/>
      <c r="BA766" s="18"/>
      <c r="BE766" s="11"/>
      <c r="BF766" s="11"/>
      <c r="BG766" s="11"/>
      <c r="BH766" s="11"/>
      <c r="BI766" s="11"/>
      <c r="BJ766" s="11"/>
      <c r="BK766" s="11"/>
      <c r="BL766" s="11"/>
      <c r="BM766" s="11"/>
      <c r="BN766" s="11"/>
      <c r="BO766" s="11"/>
      <c r="BP766" s="11"/>
      <c r="BQ766" s="11"/>
      <c r="BR766" s="75"/>
      <c r="BS766" s="75"/>
    </row>
    <row r="767" spans="1:71">
      <c r="A767" s="18"/>
      <c r="B767" s="18"/>
      <c r="C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424" t="s">
        <v>102</v>
      </c>
      <c r="AB767" s="425"/>
      <c r="AC767" s="425"/>
      <c r="AD767" s="425"/>
      <c r="AE767" s="425"/>
      <c r="AF767" s="425"/>
      <c r="AG767" s="425"/>
      <c r="AH767" s="425"/>
      <c r="AI767" s="425"/>
      <c r="AJ767" s="425"/>
      <c r="AK767" s="425"/>
      <c r="AL767" s="425"/>
      <c r="AM767" s="425"/>
      <c r="AN767" s="425"/>
      <c r="AO767" s="426"/>
      <c r="AP767" s="18"/>
      <c r="AQ767" s="18"/>
      <c r="AR767" s="18"/>
      <c r="AS767" s="18"/>
      <c r="AT767" s="18"/>
      <c r="AU767" s="18"/>
      <c r="AV767" s="18"/>
      <c r="AW767" s="18"/>
      <c r="AX767" s="18"/>
      <c r="AY767" s="18"/>
      <c r="AZ767" s="18"/>
      <c r="BA767" s="18"/>
      <c r="BE767" s="11"/>
      <c r="BF767" s="11"/>
      <c r="BG767" s="11"/>
      <c r="BH767" s="11"/>
      <c r="BI767" s="11"/>
      <c r="BJ767" s="11"/>
      <c r="BK767" s="11"/>
      <c r="BL767" s="11"/>
      <c r="BM767" s="11"/>
      <c r="BN767" s="11"/>
      <c r="BO767" s="11"/>
      <c r="BP767" s="11"/>
      <c r="BQ767" s="11"/>
      <c r="BR767" s="75"/>
      <c r="BS767" s="75"/>
    </row>
    <row r="768" spans="1:71">
      <c r="A768" s="18"/>
      <c r="B768" s="18"/>
      <c r="C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E768" s="11"/>
      <c r="BF768" s="11"/>
      <c r="BG768" s="11"/>
      <c r="BH768" s="11"/>
      <c r="BI768" s="11"/>
      <c r="BJ768" s="11"/>
      <c r="BK768" s="11"/>
      <c r="BL768" s="11"/>
      <c r="BM768" s="11"/>
      <c r="BN768" s="11"/>
      <c r="BO768" s="11"/>
      <c r="BP768" s="11"/>
      <c r="BQ768" s="11"/>
      <c r="BR768" s="75"/>
      <c r="BS768" s="75"/>
    </row>
    <row r="769" spans="1:71">
      <c r="A769" s="18"/>
      <c r="B769" s="18"/>
      <c r="C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E769" s="11"/>
      <c r="BF769" s="11"/>
      <c r="BG769" s="11"/>
      <c r="BH769" s="11"/>
      <c r="BI769" s="11"/>
      <c r="BJ769" s="11"/>
      <c r="BK769" s="11"/>
      <c r="BL769" s="11"/>
      <c r="BM769" s="11"/>
      <c r="BN769" s="11"/>
      <c r="BO769" s="11"/>
      <c r="BP769" s="11"/>
      <c r="BQ769" s="11"/>
      <c r="BR769" s="75"/>
      <c r="BS769" s="75"/>
    </row>
    <row r="770" spans="1:71">
      <c r="A770" s="18"/>
      <c r="B770" s="18"/>
      <c r="C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7"/>
      <c r="AQ770" s="18"/>
      <c r="AR770" s="18"/>
      <c r="AS770" s="18"/>
      <c r="AT770" s="18"/>
      <c r="AU770" s="18"/>
      <c r="AV770" s="18"/>
      <c r="AW770" s="18"/>
      <c r="AX770" s="18"/>
      <c r="AY770" s="18"/>
      <c r="AZ770" s="18"/>
      <c r="BA770" s="18"/>
      <c r="BE770" s="11"/>
      <c r="BF770" s="11"/>
      <c r="BG770" s="11"/>
      <c r="BH770" s="11"/>
      <c r="BI770" s="11"/>
      <c r="BJ770" s="11"/>
      <c r="BK770" s="11"/>
      <c r="BL770" s="11"/>
      <c r="BM770" s="11"/>
      <c r="BN770" s="11"/>
      <c r="BO770" s="11"/>
      <c r="BP770" s="11"/>
      <c r="BQ770" s="11"/>
      <c r="BR770" s="75"/>
      <c r="BS770" s="75"/>
    </row>
    <row r="771" spans="1:71">
      <c r="A771" s="18"/>
      <c r="B771" s="18"/>
      <c r="C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17"/>
      <c r="AB771" s="427" t="s">
        <v>103</v>
      </c>
      <c r="AC771" s="201"/>
      <c r="AD771" s="395"/>
      <c r="AE771" s="117"/>
      <c r="AF771" s="117"/>
      <c r="AG771" s="117"/>
      <c r="AH771" s="117"/>
      <c r="AI771" s="117"/>
      <c r="AJ771" s="117"/>
      <c r="AK771" s="117"/>
      <c r="AL771" s="117"/>
      <c r="AM771" s="117"/>
      <c r="AN771" s="117"/>
      <c r="AO771" s="117"/>
      <c r="AP771" s="117"/>
      <c r="AQ771" s="117"/>
      <c r="AR771" s="18"/>
      <c r="AS771" s="18"/>
      <c r="AT771" s="18"/>
      <c r="AU771" s="18"/>
      <c r="AV771" s="18"/>
      <c r="AW771" s="18"/>
      <c r="AX771" s="18"/>
      <c r="AY771" s="18"/>
      <c r="AZ771" s="18"/>
      <c r="BA771" s="18"/>
      <c r="BE771" s="11"/>
      <c r="BF771" s="11"/>
      <c r="BG771" s="11"/>
      <c r="BH771" s="11"/>
      <c r="BI771" s="11"/>
      <c r="BJ771" s="11"/>
      <c r="BK771" s="11"/>
      <c r="BL771" s="11"/>
      <c r="BM771" s="11"/>
      <c r="BN771" s="11"/>
      <c r="BO771" s="11"/>
      <c r="BP771" s="11"/>
      <c r="BQ771" s="11"/>
      <c r="BR771" s="75"/>
      <c r="BS771" s="75"/>
    </row>
    <row r="772" spans="1:71">
      <c r="A772" s="18"/>
      <c r="B772" s="18"/>
      <c r="C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17"/>
      <c r="AB772" s="393">
        <v>0</v>
      </c>
      <c r="AC772" s="428">
        <v>1</v>
      </c>
      <c r="AD772" s="428">
        <v>2</v>
      </c>
      <c r="AE772" s="428">
        <v>3</v>
      </c>
      <c r="AF772" s="428">
        <v>4</v>
      </c>
      <c r="AG772" s="428">
        <v>5</v>
      </c>
      <c r="AH772" s="428">
        <v>6</v>
      </c>
      <c r="AI772" s="428">
        <v>7</v>
      </c>
      <c r="AJ772" s="428">
        <v>8</v>
      </c>
      <c r="AK772" s="428">
        <v>9</v>
      </c>
      <c r="AL772" s="428">
        <v>10</v>
      </c>
      <c r="AM772" s="428">
        <v>11</v>
      </c>
      <c r="AN772" s="428">
        <v>12</v>
      </c>
      <c r="AO772" s="428">
        <v>13</v>
      </c>
      <c r="AP772" s="428">
        <v>14</v>
      </c>
      <c r="AQ772" s="429">
        <v>15</v>
      </c>
      <c r="AR772" s="429">
        <v>16</v>
      </c>
      <c r="AS772" s="429">
        <v>17</v>
      </c>
      <c r="AT772" s="429">
        <v>18</v>
      </c>
      <c r="AU772" s="429">
        <v>19</v>
      </c>
      <c r="AV772" s="429">
        <v>20</v>
      </c>
      <c r="AW772" s="18"/>
      <c r="AX772" s="18"/>
      <c r="AY772" s="18"/>
      <c r="AZ772" s="18"/>
      <c r="BA772" s="18"/>
      <c r="BE772" s="11"/>
      <c r="BF772" s="11"/>
      <c r="BG772" s="11"/>
      <c r="BH772" s="11"/>
      <c r="BI772" s="11"/>
      <c r="BJ772" s="11"/>
      <c r="BK772" s="11"/>
      <c r="BL772" s="11"/>
      <c r="BM772" s="11"/>
      <c r="BN772" s="11"/>
      <c r="BO772" s="11"/>
      <c r="BP772" s="11"/>
      <c r="BQ772" s="11"/>
      <c r="BR772" s="75"/>
      <c r="BS772" s="75"/>
    </row>
    <row r="773" spans="1:71">
      <c r="A773" s="18"/>
      <c r="B773" s="18"/>
      <c r="C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231" t="str">
        <f>$G$121</f>
        <v>MODAL</v>
      </c>
      <c r="AB773" s="431"/>
      <c r="AC773" s="431"/>
      <c r="AD773" s="431"/>
      <c r="AE773" s="431"/>
      <c r="AF773" s="431"/>
      <c r="AG773" s="431"/>
      <c r="AH773" s="431"/>
      <c r="AI773" s="431"/>
      <c r="AJ773" s="431"/>
      <c r="AK773" s="431"/>
      <c r="AL773" s="431"/>
      <c r="AM773" s="431"/>
      <c r="AN773" s="431"/>
      <c r="AO773" s="431"/>
      <c r="AP773" s="431"/>
      <c r="AQ773" s="431"/>
      <c r="AR773" s="18"/>
      <c r="AS773" s="18"/>
      <c r="AT773" s="18"/>
      <c r="AU773" s="18"/>
      <c r="AV773" s="18"/>
      <c r="AW773" s="18"/>
      <c r="AX773" s="18"/>
      <c r="AY773" s="18"/>
      <c r="AZ773" s="18"/>
      <c r="BA773" s="18"/>
      <c r="BE773" s="11"/>
      <c r="BF773" s="11"/>
      <c r="BG773" s="11"/>
      <c r="BH773" s="11"/>
      <c r="BI773" s="11"/>
      <c r="BJ773" s="11"/>
      <c r="BK773" s="11"/>
      <c r="BL773" s="11"/>
      <c r="BM773" s="11"/>
      <c r="BN773" s="11"/>
      <c r="BO773" s="11"/>
      <c r="BP773" s="11"/>
      <c r="BQ773" s="11"/>
      <c r="BR773" s="75"/>
      <c r="BS773" s="75"/>
    </row>
    <row r="774" spans="1:71">
      <c r="A774" s="18"/>
      <c r="B774" s="18"/>
      <c r="C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230" t="str">
        <f>$G$122</f>
        <v>(R1-R5)</v>
      </c>
      <c r="AB774" s="393">
        <v>-7</v>
      </c>
      <c r="AC774" s="428">
        <v>-6</v>
      </c>
      <c r="AD774" s="428">
        <v>-5</v>
      </c>
      <c r="AE774" s="428">
        <v>-4</v>
      </c>
      <c r="AF774" s="428">
        <v>-3</v>
      </c>
      <c r="AG774" s="428">
        <v>-2</v>
      </c>
      <c r="AH774" s="428">
        <v>-1</v>
      </c>
      <c r="AI774" s="428">
        <v>0</v>
      </c>
      <c r="AJ774" s="428">
        <v>1</v>
      </c>
      <c r="AK774" s="428">
        <v>2</v>
      </c>
      <c r="AL774" s="428">
        <v>3</v>
      </c>
      <c r="AM774" s="428">
        <v>4</v>
      </c>
      <c r="AN774" s="428">
        <v>5</v>
      </c>
      <c r="AO774" s="428">
        <v>6</v>
      </c>
      <c r="AP774" s="432">
        <v>7</v>
      </c>
      <c r="AQ774" s="429">
        <v>8</v>
      </c>
      <c r="AR774" s="18"/>
      <c r="AS774" s="18"/>
      <c r="AT774" s="18"/>
      <c r="AU774" s="18"/>
      <c r="AV774" s="18"/>
      <c r="AW774" s="18"/>
      <c r="AX774" s="18"/>
      <c r="AY774" s="18"/>
      <c r="AZ774" s="18"/>
      <c r="BA774" s="18"/>
      <c r="BE774" s="11"/>
      <c r="BF774" s="11"/>
      <c r="BG774" s="11"/>
      <c r="BH774" s="11"/>
      <c r="BI774" s="11"/>
      <c r="BJ774" s="11"/>
      <c r="BK774" s="11"/>
      <c r="BL774" s="11"/>
      <c r="BM774" s="11"/>
      <c r="BN774" s="11"/>
      <c r="BO774" s="11"/>
      <c r="BP774" s="11"/>
      <c r="BQ774" s="11"/>
      <c r="BR774" s="75"/>
      <c r="BS774" s="75"/>
    </row>
    <row r="775" spans="1:71">
      <c r="A775" s="18"/>
      <c r="B775" s="18"/>
      <c r="C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433">
        <v>0</v>
      </c>
      <c r="AB775" s="434"/>
      <c r="AC775" s="435"/>
      <c r="AD775" s="435"/>
      <c r="AE775" s="435"/>
      <c r="AF775" s="435"/>
      <c r="AG775" s="435"/>
      <c r="AH775" s="435"/>
      <c r="AI775" s="436" t="str">
        <f t="array" ref="AI775">IF($P123="-","-",COUNT(IF($P$5:$P$104=$AA775,IF($H$5:$O$104=AB$772,$H$5:$O$104,"-"),"-"))/$P123)</f>
        <v>-</v>
      </c>
      <c r="AJ775" s="437" t="str">
        <f t="array" ref="AJ775">IF($P123="-","-",COUNT(IF($P$5:$P$104=$AA775,IF($H$5:$O$104=AC$772,$H$5:$O$104,"-"),"-"))/$P123)</f>
        <v>-</v>
      </c>
      <c r="AK775" s="437" t="str">
        <f t="array" ref="AK775">IF($P123="-","-",COUNT(IF($P$5:$P$104=$AA775,IF($H$5:$O$104=AD$772,$H$5:$O$104,"-"),"-"))/$P123)</f>
        <v>-</v>
      </c>
      <c r="AL775" s="437" t="str">
        <f t="array" ref="AL775">IF($P123="-","-",COUNT(IF($P$5:$P$104=$AA775,IF($H$5:$O$104=AE$772,$H$5:$O$104,"-"),"-"))/$P123)</f>
        <v>-</v>
      </c>
      <c r="AM775" s="437" t="str">
        <f t="array" ref="AM775">IF($P123="-","-",COUNT(IF($P$5:$P$104=$AA775,IF($H$5:$O$104=AF$772,$H$5:$O$104,"-"),"-"))/$P123)</f>
        <v>-</v>
      </c>
      <c r="AN775" s="437" t="str">
        <f t="array" ref="AN775">IF($P123="-","-",COUNT(IF($P$5:$P$104=$AA775,IF($H$5:$O$104=AG$772,$H$5:$O$104,"-"),"-"))/$P123)</f>
        <v>-</v>
      </c>
      <c r="AO775" s="437" t="str">
        <f t="array" ref="AO775">IF($P123="-","-",COUNT(IF($P$5:$P$104=$AA775,IF($H$5:$O$104=AH$772,$H$5:$O$104,"-"),"-"))/$P123)</f>
        <v>-</v>
      </c>
      <c r="AP775" s="437" t="str">
        <f t="array" ref="AP775">IF($P123="-","-",COUNT(IF($P$5:$P$104=$AA775,IF($H$5:$O$104=AI$772,$H$5:$O$104,"-"),"-"))/$P123)</f>
        <v>-</v>
      </c>
      <c r="AQ775" s="437" t="str">
        <f t="array" ref="AQ775">IF($P123="-","-",COUNT(IF($P$5:$P$104=$AA775,IF($H$5:$O$104=AJ$772,$H$5:$O$104,"-"),"-"))/$P123)</f>
        <v>-</v>
      </c>
      <c r="AR775" s="438" t="str">
        <f t="shared" ref="AR775:AR790" si="104">IF(SUM(AB775:AQ775)=0,"-",SUM(AB775:AQ775))</f>
        <v>-</v>
      </c>
      <c r="AS775" s="18"/>
      <c r="AT775" s="18"/>
      <c r="AU775" s="18"/>
      <c r="AV775" s="18"/>
      <c r="AW775" s="18"/>
      <c r="AX775" s="18"/>
      <c r="AY775" s="18"/>
      <c r="AZ775" s="18"/>
      <c r="BA775" s="18"/>
      <c r="BE775" s="11"/>
      <c r="BF775" s="11"/>
      <c r="BG775" s="11"/>
      <c r="BH775" s="11"/>
      <c r="BI775" s="11"/>
      <c r="BJ775" s="11"/>
      <c r="BK775" s="11"/>
      <c r="BL775" s="11"/>
      <c r="BM775" s="11"/>
      <c r="BN775" s="11"/>
      <c r="BO775" s="11"/>
      <c r="BP775" s="11"/>
      <c r="BQ775" s="11"/>
      <c r="BR775" s="75"/>
      <c r="BS775" s="75"/>
    </row>
    <row r="776" spans="1:71">
      <c r="A776" s="18"/>
      <c r="B776" s="18"/>
      <c r="C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50">
        <v>1</v>
      </c>
      <c r="AB776" s="439"/>
      <c r="AC776" s="440"/>
      <c r="AD776" s="440"/>
      <c r="AE776" s="440"/>
      <c r="AF776" s="440"/>
      <c r="AG776" s="440"/>
      <c r="AH776" s="441" t="str">
        <f t="array" ref="AH776">IF($P124="-","-",COUNT(IF($P$5:$P$104=$AA776,IF($H$5:$O$104=AB$772,$H$5:$O$104,"-"),"-"))/$P124)</f>
        <v>-</v>
      </c>
      <c r="AI776" s="442" t="str">
        <f t="array" ref="AI776">IF($P124="-","-",COUNT(IF($P$5:$P$104=$AA776,IF($H$5:$O$104=AC$772,$H$5:$O$104,"-"),"-"))/$P124)</f>
        <v>-</v>
      </c>
      <c r="AJ776" s="441" t="str">
        <f t="array" ref="AJ776">IF($P124="-","-",COUNT(IF($P$5:$P$104=$AA776,IF($H$5:$O$104=AD$772,$H$5:$O$104,"-"),"-"))/$P124)</f>
        <v>-</v>
      </c>
      <c r="AK776" s="441" t="str">
        <f t="array" ref="AK776">IF($P124="-","-",COUNT(IF($P$5:$P$104=$AA776,IF($H$5:$O$104=AE$772,$H$5:$O$104,"-"),"-"))/$P124)</f>
        <v>-</v>
      </c>
      <c r="AL776" s="441" t="str">
        <f t="array" ref="AL776">IF($P124="-","-",COUNT(IF($P$5:$P$104=$AA776,IF($H$5:$O$104=AF$772,$H$5:$O$104,"-"),"-"))/$P124)</f>
        <v>-</v>
      </c>
      <c r="AM776" s="441" t="str">
        <f t="array" ref="AM776">IF($P124="-","-",COUNT(IF($P$5:$P$104=$AA776,IF($H$5:$O$104=AG$772,$H$5:$O$104,"-"),"-"))/$P124)</f>
        <v>-</v>
      </c>
      <c r="AN776" s="441" t="str">
        <f t="array" ref="AN776">IF($P124="-","-",COUNT(IF($P$5:$P$104=$AA776,IF($H$5:$O$104=AH$772,$H$5:$O$104,"-"),"-"))/$P124)</f>
        <v>-</v>
      </c>
      <c r="AO776" s="441" t="str">
        <f t="array" ref="AO776">IF($P124="-","-",COUNT(IF($P$5:$P$104=$AA776,IF($H$5:$O$104=AI$772,$H$5:$O$104,"-"),"-"))/$P124)</f>
        <v>-</v>
      </c>
      <c r="AP776" s="441" t="str">
        <f t="array" ref="AP776">IF($P124="-","-",COUNT(IF($P$5:$P$104=$AA776,IF($H$5:$O$104=AJ$772,$H$5:$O$104,"-"),"-"))/$P124)</f>
        <v>-</v>
      </c>
      <c r="AQ776" s="441" t="str">
        <f t="array" ref="AQ776">IF($P124="-","-",COUNT(IF($P$5:$P$104=$AA776,IF($H$5:$O$104=AK$772,$H$5:$O$104,"-"),"-"))/$P124)</f>
        <v>-</v>
      </c>
      <c r="AR776" s="443" t="str">
        <f t="shared" si="104"/>
        <v>-</v>
      </c>
      <c r="AS776" s="18"/>
      <c r="AT776" s="18"/>
      <c r="AU776" s="18"/>
      <c r="AV776" s="18"/>
      <c r="AW776" s="18"/>
      <c r="AX776" s="18"/>
      <c r="AY776" s="18"/>
      <c r="AZ776" s="18"/>
      <c r="BA776" s="18"/>
      <c r="BE776" s="11"/>
      <c r="BF776" s="11"/>
      <c r="BG776" s="11"/>
      <c r="BH776" s="11"/>
      <c r="BI776" s="11"/>
      <c r="BJ776" s="11"/>
      <c r="BK776" s="11"/>
      <c r="BL776" s="11"/>
      <c r="BM776" s="11"/>
      <c r="BN776" s="11"/>
      <c r="BO776" s="11"/>
      <c r="BP776" s="11"/>
      <c r="BQ776" s="11"/>
      <c r="BR776" s="75"/>
      <c r="BS776" s="75"/>
    </row>
    <row r="777" spans="1:71">
      <c r="A777" s="18"/>
      <c r="B777" s="18"/>
      <c r="C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50">
        <v>2</v>
      </c>
      <c r="AB777" s="439"/>
      <c r="AC777" s="440"/>
      <c r="AD777" s="440"/>
      <c r="AE777" s="440"/>
      <c r="AF777" s="440"/>
      <c r="AG777" s="441" t="str">
        <f t="array" ref="AG777">IF($P125="-","-",COUNT(IF($P$5:$P$104=$AA777,IF($H$5:$O$104=AB$772,$H$5:$O$104,"-"),"-"))/$P125)</f>
        <v>-</v>
      </c>
      <c r="AH777" s="441" t="str">
        <f t="array" ref="AH777">IF($P125="-","-",COUNT(IF($P$5:$P$104=$AA777,IF($H$5:$O$104=AC$772,$H$5:$O$104,"-"),"-"))/$P125)</f>
        <v>-</v>
      </c>
      <c r="AI777" s="442" t="str">
        <f t="array" ref="AI777">IF($P125="-","-",COUNT(IF($P$5:$P$104=$AA777,IF($H$5:$O$104=AD$772,$H$5:$O$104,"-"),"-"))/$P125)</f>
        <v>-</v>
      </c>
      <c r="AJ777" s="441" t="str">
        <f t="array" ref="AJ777">IF($P125="-","-",COUNT(IF($P$5:$P$104=$AA777,IF($H$5:$O$104=AE$772,$H$5:$O$104,"-"),"-"))/$P125)</f>
        <v>-</v>
      </c>
      <c r="AK777" s="441" t="str">
        <f t="array" ref="AK777">IF($P125="-","-",COUNT(IF($P$5:$P$104=$AA777,IF($H$5:$O$104=AF$772,$H$5:$O$104,"-"),"-"))/$P125)</f>
        <v>-</v>
      </c>
      <c r="AL777" s="441" t="str">
        <f t="array" ref="AL777">IF($P125="-","-",COUNT(IF($P$5:$P$104=$AA777,IF($H$5:$O$104=AG$772,$H$5:$O$104,"-"),"-"))/$P125)</f>
        <v>-</v>
      </c>
      <c r="AM777" s="441" t="str">
        <f t="array" ref="AM777">IF($P125="-","-",COUNT(IF($P$5:$P$104=$AA777,IF($H$5:$O$104=AH$772,$H$5:$O$104,"-"),"-"))/$P125)</f>
        <v>-</v>
      </c>
      <c r="AN777" s="441" t="str">
        <f t="array" ref="AN777">IF($P125="-","-",COUNT(IF($P$5:$P$104=$AA777,IF($H$5:$O$104=AI$772,$H$5:$O$104,"-"),"-"))/$P125)</f>
        <v>-</v>
      </c>
      <c r="AO777" s="441" t="str">
        <f t="array" ref="AO777">IF($P125="-","-",COUNT(IF($P$5:$P$104=$AA777,IF($H$5:$O$104=AJ$772,$H$5:$O$104,"-"),"-"))/$P125)</f>
        <v>-</v>
      </c>
      <c r="AP777" s="441" t="str">
        <f t="array" ref="AP777">IF($P125="-","-",COUNT(IF($P$5:$P$104=$AA777,IF($H$5:$O$104=AK$772,$H$5:$O$104,"-"),"-"))/$P125)</f>
        <v>-</v>
      </c>
      <c r="AQ777" s="441" t="str">
        <f t="array" ref="AQ777">IF($P125="-","-",COUNT(IF($P$5:$P$104=$AA777,IF($H$5:$O$104=AL$772,$H$5:$O$104,"-"),"-"))/$P125)</f>
        <v>-</v>
      </c>
      <c r="AR777" s="443" t="str">
        <f t="shared" si="104"/>
        <v>-</v>
      </c>
      <c r="AS777" s="18"/>
      <c r="AT777" s="18"/>
      <c r="AU777" s="18"/>
      <c r="AV777" s="18"/>
      <c r="AW777" s="18"/>
      <c r="AX777" s="18"/>
      <c r="AY777" s="18"/>
      <c r="AZ777" s="18"/>
      <c r="BA777" s="18"/>
      <c r="BE777" s="11"/>
      <c r="BF777" s="11"/>
      <c r="BG777" s="11"/>
      <c r="BH777" s="11"/>
      <c r="BI777" s="11"/>
      <c r="BJ777" s="11"/>
      <c r="BK777" s="11"/>
      <c r="BL777" s="11"/>
      <c r="BM777" s="11"/>
      <c r="BN777" s="11"/>
      <c r="BO777" s="11"/>
      <c r="BP777" s="11"/>
      <c r="BQ777" s="11"/>
      <c r="BR777" s="75"/>
      <c r="BS777" s="75"/>
    </row>
    <row r="778" spans="1:71">
      <c r="A778" s="18"/>
      <c r="B778" s="18"/>
      <c r="C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50">
        <v>3</v>
      </c>
      <c r="AB778" s="439"/>
      <c r="AC778" s="440"/>
      <c r="AD778" s="440"/>
      <c r="AE778" s="440"/>
      <c r="AF778" s="441">
        <f t="array" ref="AF778">IF($P126="-","-",COUNT(IF($P$5:$P$104=$AA778,IF($H$5:$O$104=AB$772,$H$5:$O$104,"-"),"-"))/$P126)</f>
        <v>0</v>
      </c>
      <c r="AG778" s="441">
        <f t="array" ref="AG778">IF($P126="-","-",COUNT(IF($P$5:$P$104=$AA778,IF($H$5:$O$104=AC$772,$H$5:$O$104,"-"),"-"))/$P126)</f>
        <v>0</v>
      </c>
      <c r="AH778" s="441">
        <f t="array" ref="AH778">IF($P126="-","-",COUNT(IF($P$5:$P$104=$AA778,IF($H$5:$O$104=AD$772,$H$5:$O$104,"-"),"-"))/$P126)</f>
        <v>0</v>
      </c>
      <c r="AI778" s="442">
        <f t="array" ref="AI778">IF($P126="-","-",COUNT(IF($P$5:$P$104=$AA778,IF($H$5:$O$104=AE$772,$H$5:$O$104,"-"),"-"))/$P126)</f>
        <v>0.91666666666666663</v>
      </c>
      <c r="AJ778" s="441">
        <f t="array" ref="AJ778">IF($P126="-","-",COUNT(IF($P$5:$P$104=$AA778,IF($H$5:$O$104=AF$772,$H$5:$O$104,"-"),"-"))/$P126)</f>
        <v>8.3333333333333329E-2</v>
      </c>
      <c r="AK778" s="441">
        <f t="array" ref="AK778">IF($P126="-","-",COUNT(IF($P$5:$P$104=$AA778,IF($H$5:$O$104=AG$772,$H$5:$O$104,"-"),"-"))/$P126)</f>
        <v>0</v>
      </c>
      <c r="AL778" s="441">
        <f t="array" ref="AL778">IF($P126="-","-",COUNT(IF($P$5:$P$104=$AA778,IF($H$5:$O$104=AH$772,$H$5:$O$104,"-"),"-"))/$P126)</f>
        <v>0</v>
      </c>
      <c r="AM778" s="441">
        <f t="array" ref="AM778">IF($P126="-","-",COUNT(IF($P$5:$P$104=$AA778,IF($H$5:$O$104=AI$772,$H$5:$O$104,"-"),"-"))/$P126)</f>
        <v>0</v>
      </c>
      <c r="AN778" s="441">
        <f t="array" ref="AN778">IF($P126="-","-",COUNT(IF($P$5:$P$104=$AA778,IF($H$5:$O$104=AJ$772,$H$5:$O$104,"-"),"-"))/$P126)</f>
        <v>0</v>
      </c>
      <c r="AO778" s="441">
        <f t="array" ref="AO778">IF($P126="-","-",COUNT(IF($P$5:$P$104=$AA778,IF($H$5:$O$104=AK$772,$H$5:$O$104,"-"),"-"))/$P126)</f>
        <v>0</v>
      </c>
      <c r="AP778" s="441">
        <f t="array" ref="AP778">IF($P126="-","-",COUNT(IF($P$5:$P$104=$AA778,IF($H$5:$O$104=AL$772,$H$5:$O$104,"-"),"-"))/$P126)</f>
        <v>0</v>
      </c>
      <c r="AQ778" s="441">
        <f t="array" ref="AQ778">IF($P126="-","-",COUNT(IF($P$5:$P$104=$AA778,IF($H$5:$O$104=AM$772,$H$5:$O$104,"-"),"-"))/$P126)</f>
        <v>0</v>
      </c>
      <c r="AR778" s="443">
        <f t="shared" si="104"/>
        <v>1</v>
      </c>
      <c r="AS778" s="18"/>
      <c r="AT778" s="18"/>
      <c r="AU778" s="18"/>
      <c r="AV778" s="18"/>
      <c r="AW778" s="18"/>
      <c r="AX778" s="18"/>
      <c r="AY778" s="18"/>
      <c r="AZ778" s="18"/>
      <c r="BA778" s="18"/>
      <c r="BE778" s="11"/>
      <c r="BF778" s="11"/>
      <c r="BG778" s="11"/>
      <c r="BH778" s="11"/>
      <c r="BI778" s="11"/>
      <c r="BJ778" s="11"/>
      <c r="BK778" s="11"/>
      <c r="BL778" s="11"/>
      <c r="BM778" s="11"/>
      <c r="BN778" s="11"/>
      <c r="BO778" s="11"/>
      <c r="BP778" s="11"/>
      <c r="BQ778" s="11"/>
      <c r="BR778" s="75"/>
      <c r="BS778" s="75"/>
    </row>
    <row r="779" spans="1:71">
      <c r="A779" s="18"/>
      <c r="B779" s="18"/>
      <c r="C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50">
        <v>4</v>
      </c>
      <c r="AB779" s="439"/>
      <c r="AC779" s="440"/>
      <c r="AD779" s="440"/>
      <c r="AE779" s="441">
        <f t="array" ref="AE779">IF($P127="-","-",COUNT(IF($P$5:$P$104=$AA779,IF($H$5:$O$104=AB$772,$H$5:$O$104,"-"),"-"))/$P127)</f>
        <v>0</v>
      </c>
      <c r="AF779" s="441">
        <f t="array" ref="AF779">IF($P127="-","-",COUNT(IF($P$5:$P$104=$AA779,IF($H$5:$O$104=AC$772,$H$5:$O$104,"-"),"-"))/$P127)</f>
        <v>0</v>
      </c>
      <c r="AG779" s="441">
        <f t="array" ref="AG779">IF($P127="-","-",COUNT(IF($P$5:$P$104=$AA779,IF($H$5:$O$104=AD$772,$H$5:$O$104,"-"),"-"))/$P127)</f>
        <v>0</v>
      </c>
      <c r="AH779" s="441">
        <f t="array" ref="AH779">IF($P127="-","-",COUNT(IF($P$5:$P$104=$AA779,IF($H$5:$O$104=AE$772,$H$5:$O$104,"-"),"-"))/$P127)</f>
        <v>3.125E-2</v>
      </c>
      <c r="AI779" s="442">
        <f t="array" ref="AI779">IF($P127="-","-",COUNT(IF($P$5:$P$104=$AA779,IF($H$5:$O$104=AF$772,$H$5:$O$104,"-"),"-"))/$P127)</f>
        <v>0.96875</v>
      </c>
      <c r="AJ779" s="441">
        <f t="array" ref="AJ779">IF($P127="-","-",COUNT(IF($P$5:$P$104=$AA779,IF($H$5:$O$104=AG$772,$H$5:$O$104,"-"),"-"))/$P127)</f>
        <v>0</v>
      </c>
      <c r="AK779" s="441">
        <f t="array" ref="AK779">IF($P127="-","-",COUNT(IF($P$5:$P$104=$AA779,IF($H$5:$O$104=AH$772,$H$5:$O$104,"-"),"-"))/$P127)</f>
        <v>0</v>
      </c>
      <c r="AL779" s="441">
        <f t="array" ref="AL779">IF($P127="-","-",COUNT(IF($P$5:$P$104=$AA779,IF($H$5:$O$104=AI$772,$H$5:$O$104,"-"),"-"))/$P127)</f>
        <v>0</v>
      </c>
      <c r="AM779" s="441">
        <f t="array" ref="AM779">IF($P127="-","-",COUNT(IF($P$5:$P$104=$AA779,IF($H$5:$O$104=AJ$772,$H$5:$O$104,"-"),"-"))/$P127)</f>
        <v>0</v>
      </c>
      <c r="AN779" s="441">
        <f t="array" ref="AN779">IF($P127="-","-",COUNT(IF($P$5:$P$104=$AA779,IF($H$5:$O$104=AK$772,$H$5:$O$104,"-"),"-"))/$P127)</f>
        <v>0</v>
      </c>
      <c r="AO779" s="441">
        <f t="array" ref="AO779">IF($P127="-","-",COUNT(IF($P$5:$P$104=$AA779,IF($H$5:$O$104=AL$772,$H$5:$O$104,"-"),"-"))/$P127)</f>
        <v>0</v>
      </c>
      <c r="AP779" s="441">
        <f t="array" ref="AP779">IF($P127="-","-",COUNT(IF($P$5:$P$104=$AA779,IF($H$5:$O$104=AM$772,$H$5:$O$104,"-"),"-"))/$P127)</f>
        <v>0</v>
      </c>
      <c r="AQ779" s="441">
        <f t="array" ref="AQ779">IF($P127="-","-",COUNT(IF($P$5:$P$104=$AA779,IF($H$5:$O$104=AN$772,$H$5:$O$104,"-"),"-"))/$P127)</f>
        <v>0</v>
      </c>
      <c r="AR779" s="443">
        <f t="shared" si="104"/>
        <v>1</v>
      </c>
      <c r="AS779" s="18"/>
      <c r="AT779" s="18"/>
      <c r="AU779" s="18"/>
      <c r="AV779" s="18"/>
      <c r="AW779" s="18"/>
      <c r="AX779" s="18"/>
      <c r="AY779" s="18"/>
      <c r="AZ779" s="18"/>
      <c r="BA779" s="18"/>
      <c r="BE779" s="11"/>
      <c r="BF779" s="11"/>
      <c r="BG779" s="11"/>
      <c r="BH779" s="11"/>
      <c r="BI779" s="11"/>
      <c r="BJ779" s="11"/>
      <c r="BK779" s="11"/>
      <c r="BL779" s="11"/>
      <c r="BM779" s="11"/>
      <c r="BN779" s="11"/>
      <c r="BO779" s="11"/>
      <c r="BP779" s="11"/>
      <c r="BQ779" s="11"/>
      <c r="BR779" s="75"/>
      <c r="BS779" s="75"/>
    </row>
    <row r="780" spans="1:71">
      <c r="A780" s="18"/>
      <c r="B780" s="18"/>
      <c r="C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50">
        <v>5</v>
      </c>
      <c r="AB780" s="439"/>
      <c r="AC780" s="440"/>
      <c r="AD780" s="441">
        <f t="array" ref="AD780">IF($P128="-","-",COUNT(IF($P$5:$P$104=$AA780,IF($H$5:$O$104=AB$772,$H$5:$O$104,"-"),"-"))/$P128)</f>
        <v>0</v>
      </c>
      <c r="AE780" s="441">
        <f t="array" ref="AE780">IF($P128="-","-",COUNT(IF($P$5:$P$104=$AA780,IF($H$5:$O$104=AC$772,$H$5:$O$104,"-"),"-"))/$P128)</f>
        <v>0</v>
      </c>
      <c r="AF780" s="441">
        <f t="array" ref="AF780">IF($P128="-","-",COUNT(IF($P$5:$P$104=$AA780,IF($H$5:$O$104=AD$772,$H$5:$O$104,"-"),"-"))/$P128)</f>
        <v>0</v>
      </c>
      <c r="AG780" s="441">
        <f t="array" ref="AG780">IF($P128="-","-",COUNT(IF($P$5:$P$104=$AA780,IF($H$5:$O$104=AE$772,$H$5:$O$104,"-"),"-"))/$P128)</f>
        <v>0</v>
      </c>
      <c r="AH780" s="441">
        <f t="array" ref="AH780">IF($P128="-","-",COUNT(IF($P$5:$P$104=$AA780,IF($H$5:$O$104=AF$772,$H$5:$O$104,"-"),"-"))/$P128)</f>
        <v>8.3333333333333329E-2</v>
      </c>
      <c r="AI780" s="442">
        <f t="array" ref="AI780">IF($P128="-","-",COUNT(IF($P$5:$P$104=$AA780,IF($H$5:$O$104=AG$772,$H$5:$O$104,"-"),"-"))/$P128)</f>
        <v>0.91666666666666663</v>
      </c>
      <c r="AJ780" s="441">
        <f t="array" ref="AJ780">IF($P128="-","-",COUNT(IF($P$5:$P$104=$AA780,IF($H$5:$O$104=AH$772,$H$5:$O$104,"-"),"-"))/$P128)</f>
        <v>0</v>
      </c>
      <c r="AK780" s="441">
        <f t="array" ref="AK780">IF($P128="-","-",COUNT(IF($P$5:$P$104=$AA780,IF($H$5:$O$104=AI$772,$H$5:$O$104,"-"),"-"))/$P128)</f>
        <v>0</v>
      </c>
      <c r="AL780" s="441">
        <f t="array" ref="AL780">IF($P128="-","-",COUNT(IF($P$5:$P$104=$AA780,IF($H$5:$O$104=AJ$772,$H$5:$O$104,"-"),"-"))/$P128)</f>
        <v>0</v>
      </c>
      <c r="AM780" s="441">
        <f t="array" ref="AM780">IF($P128="-","-",COUNT(IF($P$5:$P$104=$AA780,IF($H$5:$O$104=AK$772,$H$5:$O$104,"-"),"-"))/$P128)</f>
        <v>0</v>
      </c>
      <c r="AN780" s="441">
        <f t="array" ref="AN780">IF($P128="-","-",COUNT(IF($P$5:$P$104=$AA780,IF($H$5:$O$104=AL$772,$H$5:$O$104,"-"),"-"))/$P128)</f>
        <v>0</v>
      </c>
      <c r="AO780" s="441">
        <f t="array" ref="AO780">IF($P128="-","-",COUNT(IF($P$5:$P$104=$AA780,IF($H$5:$O$104=AM$772,$H$5:$O$104,"-"),"-"))/$P128)</f>
        <v>0</v>
      </c>
      <c r="AP780" s="441">
        <f t="array" ref="AP780">IF($P128="-","-",COUNT(IF($P$5:$P$104=$AA780,IF($H$5:$O$104=AN$772,$H$5:$O$104,"-"),"-"))/$P128)</f>
        <v>0</v>
      </c>
      <c r="AQ780" s="441">
        <f t="array" ref="AQ780">IF($P128="-","-",COUNT(IF($P$5:$P$104=$AA780,IF($H$5:$O$104=AO$772,$H$5:$O$104,"-"),"-"))/$P128)</f>
        <v>0</v>
      </c>
      <c r="AR780" s="443">
        <f t="shared" si="104"/>
        <v>1</v>
      </c>
      <c r="AS780" s="18"/>
      <c r="AT780" s="18"/>
      <c r="AU780" s="18"/>
      <c r="AV780" s="18"/>
      <c r="AW780" s="18"/>
      <c r="AX780" s="18"/>
      <c r="AY780" s="18"/>
      <c r="AZ780" s="18"/>
      <c r="BA780" s="18"/>
      <c r="BE780" s="11"/>
      <c r="BF780" s="11"/>
      <c r="BG780" s="11"/>
      <c r="BH780" s="11"/>
      <c r="BI780" s="11"/>
      <c r="BJ780" s="11"/>
      <c r="BK780" s="11"/>
      <c r="BL780" s="11"/>
      <c r="BM780" s="11"/>
      <c r="BN780" s="11"/>
      <c r="BO780" s="11"/>
      <c r="BP780" s="11"/>
      <c r="BQ780" s="11"/>
      <c r="BR780" s="75"/>
      <c r="BS780" s="75"/>
    </row>
    <row r="781" spans="1:71">
      <c r="A781" s="18"/>
      <c r="B781" s="18"/>
      <c r="C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50">
        <v>6</v>
      </c>
      <c r="AB781" s="439"/>
      <c r="AC781" s="441">
        <f t="array" ref="AC781">IF($P129="-","-",COUNT(IF($P$5:$P$104=$AA781,IF($H$5:$O$104=AB$772,$H$5:$O$104,"-"),"-"))/$P129)</f>
        <v>0</v>
      </c>
      <c r="AD781" s="441">
        <f t="array" ref="AD781">IF($P129="-","-",COUNT(IF($P$5:$P$104=$AA781,IF($H$5:$O$104=AC$772,$H$5:$O$104,"-"),"-"))/$P129)</f>
        <v>0</v>
      </c>
      <c r="AE781" s="441">
        <f t="array" ref="AE781">IF($P129="-","-",COUNT(IF($P$5:$P$104=$AA781,IF($H$5:$O$104=AD$772,$H$5:$O$104,"-"),"-"))/$P129)</f>
        <v>0</v>
      </c>
      <c r="AF781" s="441">
        <f t="array" ref="AF781">IF($P129="-","-",COUNT(IF($P$5:$P$104=$AA781,IF($H$5:$O$104=AE$772,$H$5:$O$104,"-"),"-"))/$P129)</f>
        <v>0</v>
      </c>
      <c r="AG781" s="441">
        <f t="array" ref="AG781">IF($P129="-","-",COUNT(IF($P$5:$P$104=$AA781,IF($H$5:$O$104=AF$772,$H$5:$O$104,"-"),"-"))/$P129)</f>
        <v>0</v>
      </c>
      <c r="AH781" s="441">
        <f t="array" ref="AH781">IF($P129="-","-",COUNT(IF($P$5:$P$104=$AA781,IF($H$5:$O$104=AG$772,$H$5:$O$104,"-"),"-"))/$P129)</f>
        <v>4.6875E-2</v>
      </c>
      <c r="AI781" s="442">
        <f t="array" ref="AI781">IF($P129="-","-",COUNT(IF($P$5:$P$104=$AA781,IF($H$5:$O$104=AH$772,$H$5:$O$104,"-"),"-"))/$P129)</f>
        <v>0.94270833333333337</v>
      </c>
      <c r="AJ781" s="441">
        <f t="array" ref="AJ781">IF($P129="-","-",COUNT(IF($P$5:$P$104=$AA781,IF($H$5:$O$104=AI$772,$H$5:$O$104,"-"),"-"))/$P129)</f>
        <v>1.0416666666666666E-2</v>
      </c>
      <c r="AK781" s="441">
        <f t="array" ref="AK781">IF($P129="-","-",COUNT(IF($P$5:$P$104=$AA781,IF($H$5:$O$104=AJ$772,$H$5:$O$104,"-"),"-"))/$P129)</f>
        <v>0</v>
      </c>
      <c r="AL781" s="441">
        <f t="array" ref="AL781">IF($P129="-","-",COUNT(IF($P$5:$P$104=$AA781,IF($H$5:$O$104=AK$772,$H$5:$O$104,"-"),"-"))/$P129)</f>
        <v>0</v>
      </c>
      <c r="AM781" s="441">
        <f t="array" ref="AM781">IF($P129="-","-",COUNT(IF($P$5:$P$104=$AA781,IF($H$5:$O$104=AL$772,$H$5:$O$104,"-"),"-"))/$P129)</f>
        <v>0</v>
      </c>
      <c r="AN781" s="441">
        <f t="array" ref="AN781">IF($P129="-","-",COUNT(IF($P$5:$P$104=$AA781,IF($H$5:$O$104=AM$772,$H$5:$O$104,"-"),"-"))/$P129)</f>
        <v>0</v>
      </c>
      <c r="AO781" s="441">
        <f t="array" ref="AO781">IF($P129="-","-",COUNT(IF($P$5:$P$104=$AA781,IF($H$5:$O$104=AN$772,$H$5:$O$104,"-"),"-"))/$P129)</f>
        <v>0</v>
      </c>
      <c r="AP781" s="441">
        <f t="array" ref="AP781">IF($P129="-","-",COUNT(IF($P$5:$P$104=$AA781,IF($H$5:$O$104=AO$772,$H$5:$O$104,"-"),"-"))/$P129)</f>
        <v>0</v>
      </c>
      <c r="AQ781" s="441">
        <f t="array" ref="AQ781">IF($P129="-","-",COUNT(IF($P$5:$P$104=$AA781,IF($H$5:$O$104=AP$772,$H$5:$O$104,"-"),"-"))/$P129)</f>
        <v>0</v>
      </c>
      <c r="AR781" s="443">
        <f t="shared" si="104"/>
        <v>1</v>
      </c>
      <c r="AS781" s="18"/>
      <c r="AT781" s="18"/>
      <c r="AU781" s="18"/>
      <c r="AV781" s="18"/>
      <c r="AW781" s="18"/>
      <c r="AX781" s="18"/>
      <c r="AY781" s="18"/>
      <c r="AZ781" s="18"/>
      <c r="BA781" s="18"/>
      <c r="BE781" s="11"/>
      <c r="BF781" s="11"/>
      <c r="BG781" s="11"/>
      <c r="BH781" s="11"/>
      <c r="BI781" s="11"/>
      <c r="BJ781" s="11"/>
      <c r="BK781" s="11"/>
      <c r="BL781" s="11"/>
      <c r="BM781" s="11"/>
      <c r="BN781" s="11"/>
      <c r="BO781" s="11"/>
      <c r="BP781" s="11"/>
      <c r="BQ781" s="11"/>
      <c r="BR781" s="75"/>
      <c r="BS781" s="75"/>
    </row>
    <row r="782" spans="1:71">
      <c r="A782" s="18"/>
      <c r="B782" s="18"/>
      <c r="C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50">
        <v>7</v>
      </c>
      <c r="AB782" s="444">
        <f t="array" ref="AB782">IF($P130="-","-",COUNT(IF($P$5:$P$104=$AA782,IF($H$5:$O$104=AB$772,$H$5:$O$104,"-"),"-"))/$P130)</f>
        <v>0</v>
      </c>
      <c r="AC782" s="441">
        <f t="array" ref="AC782">IF($P130="-","-",COUNT(IF($P$5:$P$104=$AA782,IF($H$5:$O$104=AC$772,$H$5:$O$104,"-"),"-"))/$P130)</f>
        <v>0</v>
      </c>
      <c r="AD782" s="441">
        <f t="array" ref="AD782">IF($P130="-","-",COUNT(IF($P$5:$P$104=$AA782,IF($H$5:$O$104=AD$772,$H$5:$O$104,"-"),"-"))/$P130)</f>
        <v>0</v>
      </c>
      <c r="AE782" s="441">
        <f t="array" ref="AE782">IF($P130="-","-",COUNT(IF($P$5:$P$104=$AA782,IF($H$5:$O$104=AE$772,$H$5:$O$104,"-"),"-"))/$P130)</f>
        <v>0</v>
      </c>
      <c r="AF782" s="441">
        <f t="array" ref="AF782">IF($P130="-","-",COUNT(IF($P$5:$P$104=$AA782,IF($H$5:$O$104=AF$772,$H$5:$O$104,"-"),"-"))/$P130)</f>
        <v>0</v>
      </c>
      <c r="AG782" s="441">
        <f t="array" ref="AG782">IF($P130="-","-",COUNT(IF($P$5:$P$104=$AA782,IF($H$5:$O$104=AG$772,$H$5:$O$104,"-"),"-"))/$P130)</f>
        <v>0</v>
      </c>
      <c r="AH782" s="441">
        <f t="array" ref="AH782">IF($P130="-","-",COUNT(IF($P$5:$P$104=$AA782,IF($H$5:$O$104=AH$772,$H$5:$O$104,"-"),"-"))/$P130)</f>
        <v>8.9285714285714281E-3</v>
      </c>
      <c r="AI782" s="442">
        <f t="array" ref="AI782">IF($P130="-","-",COUNT(IF($P$5:$P$104=$AA782,IF($H$5:$O$104=AI$772,$H$5:$O$104,"-"),"-"))/$P130)</f>
        <v>0.9553571428571429</v>
      </c>
      <c r="AJ782" s="441">
        <f t="array" ref="AJ782">IF($P130="-","-",COUNT(IF($P$5:$P$104=$AA782,IF($H$5:$O$104=AJ$772,$H$5:$O$104,"-"),"-"))/$P130)</f>
        <v>3.5714285714285712E-2</v>
      </c>
      <c r="AK782" s="441">
        <f t="array" ref="AK782">IF($P130="-","-",COUNT(IF($P$5:$P$104=$AA782,IF($H$5:$O$104=AK$772,$H$5:$O$104,"-"),"-"))/$P130)</f>
        <v>0</v>
      </c>
      <c r="AL782" s="441">
        <f t="array" ref="AL782">IF($P130="-","-",COUNT(IF($P$5:$P$104=$AA782,IF($H$5:$O$104=AL$772,$H$5:$O$104,"-"),"-"))/$P130)</f>
        <v>0</v>
      </c>
      <c r="AM782" s="441">
        <f t="array" ref="AM782">IF($P130="-","-",COUNT(IF($P$5:$P$104=$AA782,IF($H$5:$O$104=AM$772,$H$5:$O$104,"-"),"-"))/$P130)</f>
        <v>0</v>
      </c>
      <c r="AN782" s="441">
        <f t="array" ref="AN782">IF($P130="-","-",COUNT(IF($P$5:$P$104=$AA782,IF($H$5:$O$104=AN$772,$H$5:$O$104,"-"),"-"))/$P130)</f>
        <v>0</v>
      </c>
      <c r="AO782" s="441">
        <f t="array" ref="AO782">IF($P130="-","-",COUNT(IF($P$5:$P$104=$AA782,IF($H$5:$O$104=AO$772,$H$5:$O$104,"-"),"-"))/$P130)</f>
        <v>0</v>
      </c>
      <c r="AP782" s="441">
        <f t="array" ref="AP782">IF($P130="-","-",COUNT(IF($P$5:$P$104=$AA782,IF($H$5:$O$104=AP$772,$H$5:$O$104,"-"),"-"))/$P130)</f>
        <v>0</v>
      </c>
      <c r="AQ782" s="441">
        <f t="array" ref="AQ782">IF($P130="-","-",COUNT(IF($P$5:$P$104=$AA782,IF($H$5:$O$104=AQ$772,$H$5:$O$104,"-"),"-"))/$P130)</f>
        <v>0</v>
      </c>
      <c r="AR782" s="443">
        <f t="shared" si="104"/>
        <v>1</v>
      </c>
      <c r="AS782" s="18"/>
      <c r="AT782" s="18"/>
      <c r="AU782" s="18"/>
      <c r="AV782" s="18"/>
      <c r="AW782" s="18"/>
      <c r="AX782" s="18"/>
      <c r="AY782" s="18"/>
      <c r="AZ782" s="18"/>
      <c r="BA782" s="18"/>
      <c r="BE782" s="11"/>
      <c r="BF782" s="11"/>
      <c r="BG782" s="11"/>
      <c r="BH782" s="11"/>
      <c r="BI782" s="11"/>
      <c r="BJ782" s="11"/>
      <c r="BK782" s="11"/>
      <c r="BL782" s="11"/>
      <c r="BM782" s="11"/>
      <c r="BN782" s="11"/>
      <c r="BO782" s="11"/>
      <c r="BP782" s="11"/>
      <c r="BQ782" s="11"/>
      <c r="BR782" s="75"/>
      <c r="BS782" s="75"/>
    </row>
    <row r="783" spans="1:71">
      <c r="A783" s="18"/>
      <c r="B783" s="18"/>
      <c r="C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50">
        <v>8</v>
      </c>
      <c r="AB783" s="444">
        <f t="array" ref="AB783">IF($P131="-","-",COUNT(IF($P$5:$P$104=$AA783,IF($H$5:$O$104=AC$772,$H$5:$O$104,"-"),"-"))/$P131)</f>
        <v>0</v>
      </c>
      <c r="AC783" s="441">
        <f t="array" ref="AC783">IF($P131="-","-",COUNT(IF($P$5:$P$104=$AA783,IF($H$5:$O$104=AD$772,$H$5:$O$104,"-"),"-"))/$P131)</f>
        <v>0</v>
      </c>
      <c r="AD783" s="441">
        <f t="array" ref="AD783">IF($P131="-","-",COUNT(IF($P$5:$P$104=$AA783,IF($H$5:$O$104=AE$772,$H$5:$O$104,"-"),"-"))/$P131)</f>
        <v>0</v>
      </c>
      <c r="AE783" s="441">
        <f t="array" ref="AE783">IF($P131="-","-",COUNT(IF($P$5:$P$104=$AA783,IF($H$5:$O$104=AF$772,$H$5:$O$104,"-"),"-"))/$P131)</f>
        <v>0</v>
      </c>
      <c r="AF783" s="441">
        <f t="array" ref="AF783">IF($P131="-","-",COUNT(IF($P$5:$P$104=$AA783,IF($H$5:$O$104=AG$772,$H$5:$O$104,"-"),"-"))/$P131)</f>
        <v>0</v>
      </c>
      <c r="AG783" s="441">
        <f t="array" ref="AG783">IF($P131="-","-",COUNT(IF($P$5:$P$104=$AA783,IF($H$5:$O$104=AH$772,$H$5:$O$104,"-"),"-"))/$P131)</f>
        <v>0</v>
      </c>
      <c r="AH783" s="441">
        <f t="array" ref="AH783">IF($P131="-","-",COUNT(IF($P$5:$P$104=$AA783,IF($H$5:$O$104=AI$772,$H$5:$O$104,"-"),"-"))/$P131)</f>
        <v>0.11666666666666667</v>
      </c>
      <c r="AI783" s="442">
        <f t="array" ref="AI783">IF($P131="-","-",COUNT(IF($P$5:$P$104=$AA783,IF($H$5:$O$104=AJ$772,$H$5:$O$104,"-"),"-"))/$P131)</f>
        <v>0.75</v>
      </c>
      <c r="AJ783" s="441">
        <f t="array" ref="AJ783">IF($P131="-","-",COUNT(IF($P$5:$P$104=$AA783,IF($H$5:$O$104=AK$772,$H$5:$O$104,"-"),"-"))/$P131)</f>
        <v>0.13333333333333333</v>
      </c>
      <c r="AK783" s="441">
        <f t="array" ref="AK783">IF($P131="-","-",COUNT(IF($P$5:$P$104=$AA783,IF($H$5:$O$104=AL$772,$H$5:$O$104,"-"),"-"))/$P131)</f>
        <v>0</v>
      </c>
      <c r="AL783" s="441">
        <f t="array" ref="AL783">IF($P131="-","-",COUNT(IF($P$5:$P$104=$AA783,IF($H$5:$O$104=AM$772,$H$5:$O$104,"-"),"-"))/$P131)</f>
        <v>0</v>
      </c>
      <c r="AM783" s="441">
        <f t="array" ref="AM783">IF($P131="-","-",COUNT(IF($P$5:$P$104=$AA783,IF($H$5:$O$104=AN$772,$H$5:$O$104,"-"),"-"))/$P131)</f>
        <v>0</v>
      </c>
      <c r="AN783" s="441">
        <f t="array" ref="AN783">IF($P131="-","-",COUNT(IF($P$5:$P$104=$AA783,IF($H$5:$O$104=AO$772,$H$5:$O$104,"-"),"-"))/$P131)</f>
        <v>0</v>
      </c>
      <c r="AO783" s="441">
        <f t="array" ref="AO783">IF($P131="-","-",COUNT(IF($P$5:$P$104=$AA783,IF($H$5:$O$104=AP$772,$H$5:$O$104,"-"),"-"))/$P131)</f>
        <v>0</v>
      </c>
      <c r="AP783" s="441">
        <f t="array" ref="AP783">IF($P131="-","-",COUNT(IF($P$5:$P$104=$AA783,IF($H$5:$O$104=AQ$772,$H$5:$O$104,"-"),"-"))/$P131)</f>
        <v>0</v>
      </c>
      <c r="AQ783" s="441">
        <f t="array" ref="AQ783">IF($P131="-","-",COUNT(IF($P$5:$P$104=$AA783,IF($H$5:$O$104=AR$772,$H$5:$O$104,"-"),"-"))/$P131)</f>
        <v>0</v>
      </c>
      <c r="AR783" s="443">
        <f t="shared" si="104"/>
        <v>1</v>
      </c>
      <c r="AS783" s="18"/>
      <c r="AT783" s="18"/>
      <c r="AU783" s="18"/>
      <c r="AV783" s="18"/>
      <c r="AW783" s="18"/>
      <c r="AX783" s="18"/>
      <c r="AY783" s="18"/>
      <c r="AZ783" s="18"/>
      <c r="BA783" s="18"/>
      <c r="BE783" s="11"/>
      <c r="BF783" s="11"/>
      <c r="BG783" s="11"/>
      <c r="BH783" s="11"/>
      <c r="BI783" s="11"/>
      <c r="BJ783" s="11"/>
      <c r="BK783" s="11"/>
      <c r="BL783" s="11"/>
      <c r="BM783" s="11"/>
      <c r="BN783" s="11"/>
      <c r="BO783" s="11"/>
      <c r="BP783" s="11"/>
      <c r="BQ783" s="11"/>
      <c r="BR783" s="75"/>
      <c r="BS783" s="75"/>
    </row>
    <row r="784" spans="1:71">
      <c r="A784" s="18"/>
      <c r="B784" s="18"/>
      <c r="C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50">
        <v>9</v>
      </c>
      <c r="AB784" s="444">
        <f t="array" ref="AB784">IF($P132="-","-",COUNT(IF($P$5:$P$104=$AA784,IF($H$5:$O$104=AD$772,$H$5:$O$104,"-"),"-"))/$P132)</f>
        <v>0</v>
      </c>
      <c r="AC784" s="441">
        <f t="array" ref="AC784">IF($P132="-","-",COUNT(IF($P$5:$P$104=$AA784,IF($H$5:$O$104=AE$772,$H$5:$O$104,"-"),"-"))/$P132)</f>
        <v>0</v>
      </c>
      <c r="AD784" s="441">
        <f t="array" ref="AD784">IF($P132="-","-",COUNT(IF($P$5:$P$104=$AA784,IF($H$5:$O$104=AF$772,$H$5:$O$104,"-"),"-"))/$P132)</f>
        <v>0</v>
      </c>
      <c r="AE784" s="441">
        <f t="array" ref="AE784">IF($P132="-","-",COUNT(IF($P$5:$P$104=$AA784,IF($H$5:$O$104=AG$772,$H$5:$O$104,"-"),"-"))/$P132)</f>
        <v>1.1494252873563218E-2</v>
      </c>
      <c r="AF784" s="441">
        <f t="array" ref="AF784">IF($P132="-","-",COUNT(IF($P$5:$P$104=$AA784,IF($H$5:$O$104=AH$772,$H$5:$O$104,"-"),"-"))/$P132)</f>
        <v>0</v>
      </c>
      <c r="AG784" s="441">
        <f t="array" ref="AG784">IF($P132="-","-",COUNT(IF($P$5:$P$104=$AA784,IF($H$5:$O$104=AI$772,$H$5:$O$104,"-"),"-"))/$P132)</f>
        <v>3.4482758620689655E-2</v>
      </c>
      <c r="AH784" s="441">
        <f t="array" ref="AH784">IF($P132="-","-",COUNT(IF($P$5:$P$104=$AA784,IF($H$5:$O$104=AJ$772,$H$5:$O$104,"-"),"-"))/$P132)</f>
        <v>0.13793103448275862</v>
      </c>
      <c r="AI784" s="442">
        <f t="array" ref="AI784">IF($P132="-","-",COUNT(IF($P$5:$P$104=$AA784,IF($H$5:$O$104=AK$772,$H$5:$O$104,"-"),"-"))/$P132)</f>
        <v>0.74712643678160917</v>
      </c>
      <c r="AJ784" s="441">
        <f t="array" ref="AJ784">IF($P132="-","-",COUNT(IF($P$5:$P$104=$AA784,IF($H$5:$O$104=AL$772,$H$5:$O$104,"-"),"-"))/$P132)</f>
        <v>4.5977011494252873E-2</v>
      </c>
      <c r="AK784" s="441">
        <f t="array" ref="AK784">IF($P132="-","-",COUNT(IF($P$5:$P$104=$AA784,IF($H$5:$O$104=AM$772,$H$5:$O$104,"-"),"-"))/$P132)</f>
        <v>2.2988505747126436E-2</v>
      </c>
      <c r="AL784" s="441">
        <f t="array" ref="AL784">IF($P132="-","-",COUNT(IF($P$5:$P$104=$AA784,IF($H$5:$O$104=AN$772,$H$5:$O$104,"-"),"-"))/$P132)</f>
        <v>0</v>
      </c>
      <c r="AM784" s="441">
        <f t="array" ref="AM784">IF($P132="-","-",COUNT(IF($P$5:$P$104=$AA784,IF($H$5:$O$104=AO$772,$H$5:$O$104,"-"),"-"))/$P132)</f>
        <v>0</v>
      </c>
      <c r="AN784" s="441">
        <f t="array" ref="AN784">IF($P132="-","-",COUNT(IF($P$5:$P$104=$AA784,IF($H$5:$O$104=AP$772,$H$5:$O$104,"-"),"-"))/$P132)</f>
        <v>0</v>
      </c>
      <c r="AO784" s="441">
        <f t="array" ref="AO784">IF($P132="-","-",COUNT(IF($P$5:$P$104=$AA784,IF($H$5:$O$104=AQ$772,$H$5:$O$104,"-"),"-"))/$P132)</f>
        <v>0</v>
      </c>
      <c r="AP784" s="441">
        <f t="array" ref="AP784">IF($P132="-","-",COUNT(IF($P$5:$P$104=$AA784,IF($H$5:$O$104=AR$772,$H$5:$O$104,"-"),"-"))/$P132)</f>
        <v>0</v>
      </c>
      <c r="AQ784" s="441">
        <f t="array" ref="AQ784">IF($P132="-","-",COUNT(IF($P$5:$P$104=$AA784,IF($H$5:$O$104=AS$772,$H$5:$O$104,"-"),"-"))/$P132)</f>
        <v>0</v>
      </c>
      <c r="AR784" s="443">
        <f t="shared" si="104"/>
        <v>1</v>
      </c>
      <c r="AS784" s="18"/>
      <c r="AT784" s="18"/>
      <c r="AU784" s="18"/>
      <c r="AV784" s="18"/>
      <c r="AW784" s="18"/>
      <c r="AX784" s="18"/>
      <c r="AY784" s="18"/>
      <c r="AZ784" s="18"/>
      <c r="BA784" s="18"/>
      <c r="BE784" s="11"/>
      <c r="BF784" s="11"/>
      <c r="BG784" s="11"/>
      <c r="BH784" s="11"/>
      <c r="BI784" s="11"/>
      <c r="BJ784" s="11"/>
      <c r="BK784" s="11"/>
      <c r="BL784" s="11"/>
      <c r="BM784" s="11"/>
      <c r="BN784" s="11"/>
      <c r="BO784" s="11"/>
      <c r="BP784" s="11"/>
      <c r="BQ784" s="11"/>
      <c r="BR784" s="75"/>
      <c r="BS784" s="75"/>
    </row>
    <row r="785" spans="1:71">
      <c r="A785" s="18"/>
      <c r="B785" s="18"/>
      <c r="C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50">
        <v>10</v>
      </c>
      <c r="AB785" s="444">
        <f t="array" ref="AB785">IF($P133="-","-",COUNT(IF($P$5:$P$104=$AA785,IF($H$5:$O$104=AE$772,$H$5:$O$104,"-"),"-"))/$P133)</f>
        <v>0</v>
      </c>
      <c r="AC785" s="441">
        <f t="array" ref="AC785">IF($P133="-","-",COUNT(IF($P$5:$P$104=$AA785,IF($H$5:$O$104=AF$772,$H$5:$O$104,"-"),"-"))/$P133)</f>
        <v>0</v>
      </c>
      <c r="AD785" s="441">
        <f t="array" ref="AD785">IF($P133="-","-",COUNT(IF($P$5:$P$104=$AA785,IF($H$5:$O$104=AG$772,$H$5:$O$104,"-"),"-"))/$P133)</f>
        <v>0</v>
      </c>
      <c r="AE785" s="441">
        <f t="array" ref="AE785">IF($P133="-","-",COUNT(IF($P$5:$P$104=$AA785,IF($H$5:$O$104=AH$772,$H$5:$O$104,"-"),"-"))/$P133)</f>
        <v>0</v>
      </c>
      <c r="AF785" s="441">
        <f t="array" ref="AF785">IF($P133="-","-",COUNT(IF($P$5:$P$104=$AA785,IF($H$5:$O$104=AI$772,$H$5:$O$104,"-"),"-"))/$P133)</f>
        <v>0</v>
      </c>
      <c r="AG785" s="441">
        <f t="array" ref="AG785">IF($P133="-","-",COUNT(IF($P$5:$P$104=$AA785,IF($H$5:$O$104=AJ$772,$H$5:$O$104,"-"),"-"))/$P133)</f>
        <v>4.1666666666666664E-2</v>
      </c>
      <c r="AH785" s="441">
        <f t="array" ref="AH785">IF($P133="-","-",COUNT(IF($P$5:$P$104=$AA785,IF($H$5:$O$104=AK$772,$H$5:$O$104,"-"),"-"))/$P133)</f>
        <v>0.1875</v>
      </c>
      <c r="AI785" s="442">
        <f t="array" ref="AI785">IF($P133="-","-",COUNT(IF($P$5:$P$104=$AA785,IF($H$5:$O$104=AL$772,$H$5:$O$104,"-"),"-"))/$P133)</f>
        <v>0.66666666666666663</v>
      </c>
      <c r="AJ785" s="441">
        <f t="array" ref="AJ785">IF($P133="-","-",COUNT(IF($P$5:$P$104=$AA785,IF($H$5:$O$104=AM$772,$H$5:$O$104,"-"),"-"))/$P133)</f>
        <v>6.25E-2</v>
      </c>
      <c r="AK785" s="441">
        <f t="array" ref="AK785">IF($P133="-","-",COUNT(IF($P$5:$P$104=$AA785,IF($H$5:$O$104=AN$772,$H$5:$O$104,"-"),"-"))/$P133)</f>
        <v>4.1666666666666664E-2</v>
      </c>
      <c r="AL785" s="441">
        <f t="array" ref="AL785">IF($P133="-","-",COUNT(IF($P$5:$P$104=$AA785,IF($H$5:$O$104=AO$772,$H$5:$O$104,"-"),"-"))/$P133)</f>
        <v>0</v>
      </c>
      <c r="AM785" s="441">
        <f t="array" ref="AM785">IF($P133="-","-",COUNT(IF($P$5:$P$104=$AA785,IF($H$5:$O$104=AP$772,$H$5:$O$104,"-"),"-"))/$P133)</f>
        <v>0</v>
      </c>
      <c r="AN785" s="441">
        <f t="array" ref="AN785">IF($P133="-","-",COUNT(IF($P$5:$P$104=$AA785,IF($H$5:$O$104=AQ$772,$H$5:$O$104,"-"),"-"))/$P133)</f>
        <v>0</v>
      </c>
      <c r="AO785" s="441">
        <f t="array" ref="AO785">IF($P133="-","-",COUNT(IF($P$5:$P$104=$AA785,IF($H$5:$O$104=AR$772,$H$5:$O$104,"-"),"-"))/$P133)</f>
        <v>0</v>
      </c>
      <c r="AP785" s="441">
        <f t="array" ref="AP785">IF($P133="-","-",COUNT(IF($P$5:$P$104=$AA785,IF($H$5:$O$104=AS$772,$H$5:$O$104,"-"),"-"))/$P133)</f>
        <v>0</v>
      </c>
      <c r="AQ785" s="441">
        <f t="array" ref="AQ785">IF($P133="-","-",COUNT(IF($P$5:$P$104=$AA785,IF($H$5:$O$104=AT$772,$H$5:$O$104,"-"),"-"))/$P133)</f>
        <v>0</v>
      </c>
      <c r="AR785" s="443">
        <f t="shared" si="104"/>
        <v>0.99999999999999989</v>
      </c>
      <c r="AS785" s="18"/>
      <c r="AT785" s="18"/>
      <c r="AU785" s="18"/>
      <c r="AV785" s="18"/>
      <c r="AW785" s="18"/>
      <c r="AX785" s="18"/>
      <c r="AY785" s="18"/>
      <c r="AZ785" s="18"/>
      <c r="BA785" s="18"/>
      <c r="BE785" s="11"/>
      <c r="BF785" s="11"/>
      <c r="BG785" s="11"/>
      <c r="BH785" s="11"/>
      <c r="BI785" s="11"/>
      <c r="BJ785" s="11"/>
      <c r="BK785" s="11"/>
      <c r="BL785" s="11"/>
      <c r="BM785" s="11"/>
      <c r="BN785" s="11"/>
      <c r="BO785" s="11"/>
      <c r="BP785" s="11"/>
      <c r="BQ785" s="11"/>
      <c r="BR785" s="75"/>
      <c r="BS785" s="75"/>
    </row>
    <row r="786" spans="1:71">
      <c r="A786" s="18"/>
      <c r="B786" s="18"/>
      <c r="C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50">
        <v>11</v>
      </c>
      <c r="AB786" s="444">
        <f t="array" ref="AB786">IF($P134="-","-",COUNT(IF($P$5:$P$104=$AA786,IF($H$5:$O$104=AF$772,$H$5:$O$104,"-"),"-"))/$P134)</f>
        <v>0</v>
      </c>
      <c r="AC786" s="441">
        <f t="array" ref="AC786">IF($P134="-","-",COUNT(IF($P$5:$P$104=$AA786,IF($H$5:$O$104=AG$772,$H$5:$O$104,"-"),"-"))/$P134)</f>
        <v>0</v>
      </c>
      <c r="AD786" s="441">
        <f t="array" ref="AD786">IF($P134="-","-",COUNT(IF($P$5:$P$104=$AA786,IF($H$5:$O$104=AH$772,$H$5:$O$104,"-"),"-"))/$P134)</f>
        <v>0</v>
      </c>
      <c r="AE786" s="441">
        <f t="array" ref="AE786">IF($P134="-","-",COUNT(IF($P$5:$P$104=$AA786,IF($H$5:$O$104=AI$772,$H$5:$O$104,"-"),"-"))/$P134)</f>
        <v>0</v>
      </c>
      <c r="AF786" s="441">
        <f t="array" ref="AF786">IF($P134="-","-",COUNT(IF($P$5:$P$104=$AA786,IF($H$5:$O$104=AJ$772,$H$5:$O$104,"-"),"-"))/$P134)</f>
        <v>3.7037037037037035E-2</v>
      </c>
      <c r="AG786" s="441">
        <f t="array" ref="AG786">IF($P134="-","-",COUNT(IF($P$5:$P$104=$AA786,IF($H$5:$O$104=AK$772,$H$5:$O$104,"-"),"-"))/$P134)</f>
        <v>7.407407407407407E-2</v>
      </c>
      <c r="AH786" s="441">
        <f t="array" ref="AH786">IF($P134="-","-",COUNT(IF($P$5:$P$104=$AA786,IF($H$5:$O$104=AL$772,$H$5:$O$104,"-"),"-"))/$P134)</f>
        <v>0.22222222222222221</v>
      </c>
      <c r="AI786" s="442">
        <f t="array" ref="AI786">IF($P134="-","-",COUNT(IF($P$5:$P$104=$AA786,IF($H$5:$O$104=AM$772,$H$5:$O$104,"-"),"-"))/$P134)</f>
        <v>0.53703703703703709</v>
      </c>
      <c r="AJ786" s="441">
        <f t="array" ref="AJ786">IF($P134="-","-",COUNT(IF($P$5:$P$104=$AA786,IF($H$5:$O$104=AN$772,$H$5:$O$104,"-"),"-"))/$P134)</f>
        <v>0.1111111111111111</v>
      </c>
      <c r="AK786" s="441">
        <f t="array" ref="AK786">IF($P134="-","-",COUNT(IF($P$5:$P$104=$AA786,IF($H$5:$O$104=AO$772,$H$5:$O$104,"-"),"-"))/$P134)</f>
        <v>0</v>
      </c>
      <c r="AL786" s="441">
        <f t="array" ref="AL786">IF($P134="-","-",COUNT(IF($P$5:$P$104=$AA786,IF($H$5:$O$104=AP$772,$H$5:$O$104,"-"),"-"))/$P134)</f>
        <v>1.8518518518518517E-2</v>
      </c>
      <c r="AM786" s="441">
        <f t="array" ref="AM786">IF($P134="-","-",COUNT(IF($P$5:$P$104=$AA786,IF($H$5:$O$104=AQ$772,$H$5:$O$104,"-"),"-"))/$P134)</f>
        <v>0</v>
      </c>
      <c r="AN786" s="441">
        <f t="array" ref="AN786">IF($P134="-","-",COUNT(IF($P$5:$P$104=$AA786,IF($H$5:$O$104=AR$772,$H$5:$O$104,"-"),"-"))/$P134)</f>
        <v>0</v>
      </c>
      <c r="AO786" s="441">
        <f t="array" ref="AO786">IF($P134="-","-",COUNT(IF($P$5:$P$104=$AA786,IF($H$5:$O$104=AS$772,$H$5:$O$104,"-"),"-"))/$P134)</f>
        <v>0</v>
      </c>
      <c r="AP786" s="441">
        <f t="array" ref="AP786">IF($P134="-","-",COUNT(IF($P$5:$P$104=$AA786,IF($H$5:$O$104=AT$772,$H$5:$O$104,"-"),"-"))/$P134)</f>
        <v>0</v>
      </c>
      <c r="AQ786" s="441">
        <f t="array" ref="AQ786">IF($P134="-","-",COUNT(IF($P$5:$P$104=$AA786,IF($H$5:$O$104=AU$772,$H$5:$O$104,"-"),"-"))/$P134)</f>
        <v>0</v>
      </c>
      <c r="AR786" s="443">
        <f t="shared" si="104"/>
        <v>1.0000000000000002</v>
      </c>
      <c r="AS786" s="18"/>
      <c r="AT786" s="18"/>
      <c r="AU786" s="18"/>
      <c r="AV786" s="18"/>
      <c r="AW786" s="18"/>
      <c r="AX786" s="18"/>
      <c r="AY786" s="18"/>
      <c r="AZ786" s="18"/>
      <c r="BA786" s="18"/>
      <c r="BE786" s="11"/>
      <c r="BF786" s="11"/>
      <c r="BG786" s="11"/>
      <c r="BH786" s="11"/>
      <c r="BI786" s="11"/>
      <c r="BJ786" s="11"/>
      <c r="BK786" s="11"/>
      <c r="BL786" s="11"/>
      <c r="BM786" s="11"/>
      <c r="BN786" s="11"/>
      <c r="BO786" s="11"/>
      <c r="BP786" s="11"/>
      <c r="BQ786" s="11"/>
      <c r="BR786" s="75"/>
      <c r="BS786" s="75"/>
    </row>
    <row r="787" spans="1:71">
      <c r="A787" s="18"/>
      <c r="B787" s="18"/>
      <c r="C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50">
        <v>12</v>
      </c>
      <c r="AB787" s="444">
        <f t="array" ref="AB787">IF($P135="-","-",COUNT(IF($P$5:$P$104=$AA787,IF($H$5:$O$104=AG$772,$H$5:$O$104,"-"),"-"))/$P135)</f>
        <v>0</v>
      </c>
      <c r="AC787" s="441">
        <f t="array" ref="AC787">IF($P135="-","-",COUNT(IF($P$5:$P$104=$AA787,IF($H$5:$O$104=AH$772,$H$5:$O$104,"-"),"-"))/$P135)</f>
        <v>0</v>
      </c>
      <c r="AD787" s="441">
        <f t="array" ref="AD787">IF($P135="-","-",COUNT(IF($P$5:$P$104=$AA787,IF($H$5:$O$104=AI$772,$H$5:$O$104,"-"),"-"))/$P135)</f>
        <v>0</v>
      </c>
      <c r="AE787" s="441">
        <f t="array" ref="AE787">IF($P135="-","-",COUNT(IF($P$5:$P$104=$AA787,IF($H$5:$O$104=AJ$772,$H$5:$O$104,"-"),"-"))/$P135)</f>
        <v>0</v>
      </c>
      <c r="AF787" s="441">
        <f t="array" ref="AF787">IF($P135="-","-",COUNT(IF($P$5:$P$104=$AA787,IF($H$5:$O$104=AK$772,$H$5:$O$104,"-"),"-"))/$P135)</f>
        <v>0.125</v>
      </c>
      <c r="AG787" s="441">
        <f t="array" ref="AG787">IF($P135="-","-",COUNT(IF($P$5:$P$104=$AA787,IF($H$5:$O$104=AL$772,$H$5:$O$104,"-"),"-"))/$P135)</f>
        <v>0.125</v>
      </c>
      <c r="AH787" s="441">
        <f t="array" ref="AH787">IF($P135="-","-",COUNT(IF($P$5:$P$104=$AA787,IF($H$5:$O$104=AM$772,$H$5:$O$104,"-"),"-"))/$P135)</f>
        <v>0.25</v>
      </c>
      <c r="AI787" s="442">
        <f t="array" ref="AI787">IF($P135="-","-",COUNT(IF($P$5:$P$104=$AA787,IF($H$5:$O$104=AN$772,$H$5:$O$104,"-"),"-"))/$P135)</f>
        <v>0.5</v>
      </c>
      <c r="AJ787" s="441">
        <f t="array" ref="AJ787">IF($P135="-","-",COUNT(IF($P$5:$P$104=$AA787,IF($H$5:$O$104=AO$772,$H$5:$O$104,"-"),"-"))/$P135)</f>
        <v>0</v>
      </c>
      <c r="AK787" s="441">
        <f t="array" ref="AK787">IF($P135="-","-",COUNT(IF($P$5:$P$104=$AA787,IF($H$5:$O$104=AP$772,$H$5:$O$104,"-"),"-"))/$P135)</f>
        <v>0</v>
      </c>
      <c r="AL787" s="441">
        <f t="array" ref="AL787">IF($P135="-","-",COUNT(IF($P$5:$P$104=$AA787,IF($H$5:$O$104=AQ$772,$H$5:$O$104,"-"),"-"))/$P135)</f>
        <v>0</v>
      </c>
      <c r="AM787" s="441">
        <f t="array" ref="AM787">IF($P135="-","-",COUNT(IF($P$5:$P$104=$AA787,IF($H$5:$O$104=AR$772,$H$5:$O$104,"-"),"-"))/$P135)</f>
        <v>0</v>
      </c>
      <c r="AN787" s="441">
        <f t="array" ref="AN787">IF($P135="-","-",COUNT(IF($P$5:$P$104=$AA787,IF($H$5:$O$104=AS$772,$H$5:$O$104,"-"),"-"))/$P135)</f>
        <v>0</v>
      </c>
      <c r="AO787" s="441">
        <f t="array" ref="AO787">IF($P135="-","-",COUNT(IF($P$5:$P$104=$AA787,IF($H$5:$O$104=AT$772,$H$5:$O$104,"-"),"-"))/$P135)</f>
        <v>0</v>
      </c>
      <c r="AP787" s="441">
        <f t="array" ref="AP787">IF($P135="-","-",COUNT(IF($P$5:$P$104=$AA787,IF($H$5:$O$104=AU$772,$H$5:$O$104,"-"),"-"))/$P135)</f>
        <v>0</v>
      </c>
      <c r="AQ787" s="441">
        <f t="array" ref="AQ787">IF($P135="-","-",COUNT(IF($P$5:$P$104=$AA787,IF($H$5:$O$104=AV$772,$H$5:$O$104,"-"),"-"))/$P135)</f>
        <v>0</v>
      </c>
      <c r="AR787" s="443">
        <f t="shared" si="104"/>
        <v>1</v>
      </c>
      <c r="AS787" s="18"/>
      <c r="AT787" s="18"/>
      <c r="AU787" s="18"/>
      <c r="AV787" s="18"/>
      <c r="AW787" s="18"/>
      <c r="AX787" s="18"/>
      <c r="AY787" s="18"/>
      <c r="AZ787" s="18"/>
      <c r="BA787" s="18"/>
      <c r="BE787" s="11"/>
      <c r="BF787" s="11"/>
      <c r="BG787" s="11"/>
      <c r="BH787" s="11"/>
      <c r="BI787" s="11"/>
      <c r="BJ787" s="11"/>
      <c r="BK787" s="11"/>
      <c r="BL787" s="11"/>
      <c r="BM787" s="11"/>
      <c r="BN787" s="11"/>
      <c r="BO787" s="11"/>
      <c r="BP787" s="11"/>
      <c r="BQ787" s="11"/>
      <c r="BR787" s="75"/>
      <c r="BS787" s="75"/>
    </row>
    <row r="788" spans="1:71">
      <c r="A788" s="18"/>
      <c r="B788" s="18"/>
      <c r="C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50">
        <v>13</v>
      </c>
      <c r="AB788" s="444" t="str">
        <f t="array" ref="AB788">IF($P136="-","-",COUNT(IF($P$5:$P$104=$AA788,IF($H$5:$O$104=AH$772,$H$5:$O$104,"-"),"-"))/$P136)</f>
        <v>-</v>
      </c>
      <c r="AC788" s="441" t="str">
        <f t="array" ref="AC788">IF($P136="-","-",COUNT(IF($P$5:$P$104=$AA788,IF($H$5:$O$104=AI$772,$H$5:$O$104,"-"),"-"))/$P136)</f>
        <v>-</v>
      </c>
      <c r="AD788" s="441" t="str">
        <f t="array" ref="AD788">IF($P136="-","-",COUNT(IF($P$5:$P$104=$AA788,IF($H$5:$O$104=AJ$772,$H$5:$O$104,"-"),"-"))/$P136)</f>
        <v>-</v>
      </c>
      <c r="AE788" s="441" t="str">
        <f t="array" ref="AE788">IF($P136="-","-",COUNT(IF($P$5:$P$104=$AA788,IF($H$5:$O$104=AK$772,$H$5:$O$104,"-"),"-"))/$P136)</f>
        <v>-</v>
      </c>
      <c r="AF788" s="441" t="str">
        <f t="array" ref="AF788">IF($P136="-","-",COUNT(IF($P$5:$P$104=$AA788,IF($H$5:$O$104=AL$772,$H$5:$O$104,"-"),"-"))/$P136)</f>
        <v>-</v>
      </c>
      <c r="AG788" s="441" t="str">
        <f t="array" ref="AG788">IF($P136="-","-",COUNT(IF($P$5:$P$104=$AA788,IF($H$5:$O$104=AM$772,$H$5:$O$104,"-"),"-"))/$P136)</f>
        <v>-</v>
      </c>
      <c r="AH788" s="441" t="str">
        <f t="array" ref="AH788">IF($P136="-","-",COUNT(IF($P$5:$P$104=$AA788,IF($H$5:$O$104=AN$772,$H$5:$O$104,"-"),"-"))/$P136)</f>
        <v>-</v>
      </c>
      <c r="AI788" s="442" t="str">
        <f t="array" ref="AI788">IF($P136="-","-",COUNT(IF($P$5:$P$104=$AA788,IF($H$5:$O$104=AO$772,$H$5:$O$104,"-"),"-"))/$P136)</f>
        <v>-</v>
      </c>
      <c r="AJ788" s="441" t="str">
        <f t="array" ref="AJ788">IF($P136="-","-",COUNT(IF($P$5:$P$104=$AA788,IF($H$5:$O$104=AP$772,$H$5:$O$104,"-"),"-"))/$P136)</f>
        <v>-</v>
      </c>
      <c r="AK788" s="441" t="str">
        <f t="array" ref="AK788">IF($P136="-","-",COUNT(IF($P$5:$P$104=$AA788,IF($H$5:$O$104=AQ$772,$H$5:$O$104,"-"),"-"))/$P136)</f>
        <v>-</v>
      </c>
      <c r="AL788" s="441" t="str">
        <f t="array" ref="AL788">IF($P136="-","-",COUNT(IF($P$5:$P$104=$AA788,IF($H$5:$O$104=AR$772,$H$5:$O$104,"-"),"-"))/$P136)</f>
        <v>-</v>
      </c>
      <c r="AM788" s="441" t="str">
        <f t="array" ref="AM788">IF($P136="-","-",COUNT(IF($P$5:$P$104=$AA788,IF($H$5:$O$104=AS$772,$H$5:$O$104,"-"),"-"))/$P136)</f>
        <v>-</v>
      </c>
      <c r="AN788" s="441" t="str">
        <f t="array" ref="AN788">IF($P136="-","-",COUNT(IF($P$5:$P$104=$AA788,IF($H$5:$O$104=AT$772,$H$5:$O$104,"-"),"-"))/$P136)</f>
        <v>-</v>
      </c>
      <c r="AO788" s="441" t="str">
        <f t="array" ref="AO788">IF($P136="-","-",COUNT(IF($P$5:$P$104=$AA788,IF($H$5:$O$104=AU$772,$H$5:$O$104,"-"),"-"))/$P136)</f>
        <v>-</v>
      </c>
      <c r="AP788" s="441" t="str">
        <f t="array" ref="AP788">IF($P136="-","-",COUNT(IF($P$5:$P$104=$AA788,IF($H$5:$O$104=AV$772,$H$5:$O$104,"-"),"-"))/$P136)</f>
        <v>-</v>
      </c>
      <c r="AQ788" s="441" t="str">
        <f t="array" ref="AQ788">IF($P136="-","-",COUNT(IF($P$5:$P$104=$AA788,IF($H$5:$O$104=AW$744,$H$5:$O$104,"-"),"-"))/$P136)</f>
        <v>-</v>
      </c>
      <c r="AR788" s="443" t="str">
        <f t="shared" si="104"/>
        <v>-</v>
      </c>
      <c r="AS788" s="18"/>
      <c r="AT788" s="18"/>
      <c r="AU788" s="18"/>
      <c r="AV788" s="18"/>
      <c r="AW788" s="18"/>
      <c r="AX788" s="18"/>
      <c r="AY788" s="18"/>
      <c r="AZ788" s="18"/>
      <c r="BA788" s="18"/>
      <c r="BE788" s="11"/>
      <c r="BF788" s="11"/>
      <c r="BG788" s="11"/>
      <c r="BH788" s="11"/>
      <c r="BI788" s="11"/>
      <c r="BJ788" s="11"/>
      <c r="BK788" s="11"/>
      <c r="BL788" s="11"/>
      <c r="BM788" s="11"/>
      <c r="BN788" s="11"/>
      <c r="BO788" s="11"/>
      <c r="BP788" s="11"/>
      <c r="BQ788" s="11"/>
      <c r="BR788" s="75"/>
      <c r="BS788" s="75"/>
    </row>
    <row r="789" spans="1:71">
      <c r="A789" s="18"/>
      <c r="B789" s="18"/>
      <c r="C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50">
        <v>14</v>
      </c>
      <c r="AB789" s="444">
        <f t="array" ref="AB789">IF($P137="-","-",COUNT(IF($P$5:$P$104=$AA789,IF($H$5:$O$104=AI$772,$H$5:$O$104,"-"),"-"))/$P137)</f>
        <v>0</v>
      </c>
      <c r="AC789" s="441">
        <f t="array" ref="AC789">IF($P137="-","-",COUNT(IF($P$5:$P$104=$AA789,IF($H$5:$O$104=AJ$772,$H$5:$O$104,"-"),"-"))/$P137)</f>
        <v>0</v>
      </c>
      <c r="AD789" s="441">
        <f t="array" ref="AD789">IF($P137="-","-",COUNT(IF($P$5:$P$104=$AA789,IF($H$5:$O$104=AK$772,$H$5:$O$104,"-"),"-"))/$P137)</f>
        <v>0</v>
      </c>
      <c r="AE789" s="441">
        <f t="array" ref="AE789">IF($P137="-","-",COUNT(IF($P$5:$P$104=$AA789,IF($H$5:$O$104=AL$772,$H$5:$O$104,"-"),"-"))/$P137)</f>
        <v>0</v>
      </c>
      <c r="AF789" s="441">
        <f t="array" ref="AF789">IF($P137="-","-",COUNT(IF($P$5:$P$104=$AA789,IF($H$5:$O$104=AM$772,$H$5:$O$104,"-"),"-"))/$P137)</f>
        <v>0</v>
      </c>
      <c r="AG789" s="441">
        <f t="array" ref="AG789">IF($P137="-","-",COUNT(IF($P$5:$P$104=$AA789,IF($H$5:$O$104=AN$772,$H$5:$O$104,"-"),"-"))/$P137)</f>
        <v>0</v>
      </c>
      <c r="AH789" s="441">
        <f t="array" ref="AH789">IF($P137="-","-",COUNT(IF($P$5:$P$104=$AA789,IF($H$5:$O$104=AO$772,$H$5:$O$104,"-"),"-"))/$P137)</f>
        <v>0.25</v>
      </c>
      <c r="AI789" s="442">
        <f t="array" ref="AI789">IF($P137="-","-",COUNT(IF($P$5:$P$104=$AA789,IF($H$5:$O$104=AP$772,$H$5:$O$104,"-"),"-"))/$P137)</f>
        <v>0.75</v>
      </c>
      <c r="AJ789" s="441">
        <f t="array" ref="AJ789">IF($P137="-","-",COUNT(IF($P$5:$P$104=$AA789,IF($H$5:$O$104=AQ$772,$H$5:$O$104,"-"),"-"))/$P137)</f>
        <v>0</v>
      </c>
      <c r="AK789" s="441">
        <f t="array" ref="AK789">IF($P137="-","-",COUNT(IF($P$5:$P$104=$AA789,IF($H$5:$O$104=AR$772,$H$5:$O$104,"-"),"-"))/$P137)</f>
        <v>0</v>
      </c>
      <c r="AL789" s="441">
        <f t="array" ref="AL789">IF($P137="-","-",COUNT(IF($P$5:$P$104=$AA789,IF($H$5:$O$104=AS$772,$H$5:$O$104,"-"),"-"))/$P137)</f>
        <v>0</v>
      </c>
      <c r="AM789" s="441">
        <f t="array" ref="AM789">IF($P137="-","-",COUNT(IF($P$5:$P$104=$AA789,IF($H$5:$O$104=AT$772,$H$5:$O$104,"-"),"-"))/$P137)</f>
        <v>0</v>
      </c>
      <c r="AN789" s="441">
        <f t="array" ref="AN789">IF($P137="-","-",COUNT(IF($P$5:$P$104=$AA789,IF($H$5:$O$104=AU$772,$H$5:$O$104,"-"),"-"))/$P137)</f>
        <v>0</v>
      </c>
      <c r="AO789" s="441">
        <f t="array" ref="AO789">IF($P137="-","-",COUNT(IF($P$5:$P$104=$AA789,IF($H$5:$O$104=AV$772,$H$5:$O$104,"-"),"-"))/$P137)</f>
        <v>0</v>
      </c>
      <c r="AP789" s="441">
        <f t="array" ref="AP789">IF($P137="-","-",COUNT(IF($P$5:$P$104=$AA789,IF($H$5:$O$104=AW$744,$H$5:$O$104,"-"),"-"))/$P137)</f>
        <v>0</v>
      </c>
      <c r="AQ789" s="441">
        <f t="array" ref="AQ789">IF($P137="-","-",COUNT(IF($P$5:$P$104=$AA789,IF($H$5:$O$104=AX$744,$H$5:$O$104,"-"),"-"))/$P137)</f>
        <v>0</v>
      </c>
      <c r="AR789" s="443">
        <f t="shared" si="104"/>
        <v>1</v>
      </c>
      <c r="AS789" s="18"/>
      <c r="AT789" s="18"/>
      <c r="AU789" s="18"/>
      <c r="AV789" s="18"/>
      <c r="AW789" s="18"/>
      <c r="AX789" s="18"/>
      <c r="AY789" s="18"/>
      <c r="AZ789" s="18"/>
      <c r="BA789" s="18"/>
      <c r="BE789" s="11"/>
      <c r="BF789" s="11"/>
      <c r="BG789" s="11"/>
      <c r="BH789" s="11"/>
      <c r="BI789" s="11"/>
      <c r="BJ789" s="11"/>
      <c r="BK789" s="11"/>
      <c r="BL789" s="11"/>
      <c r="BM789" s="11"/>
      <c r="BN789" s="11"/>
      <c r="BO789" s="11"/>
      <c r="BP789" s="11"/>
      <c r="BQ789" s="11"/>
      <c r="BR789" s="75"/>
      <c r="BS789" s="75"/>
    </row>
    <row r="790" spans="1:71">
      <c r="A790" s="18"/>
      <c r="B790" s="18"/>
      <c r="C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53">
        <v>15</v>
      </c>
      <c r="AB790" s="445" t="str">
        <f t="array" ref="AB790">IF($P139="-","-",COUNT(IF($P$5:$P$104=$AA790,IF($H$5:$O$104=AJ$772,$H$5:$O$104,"-"),"-"))/$P139)</f>
        <v>-</v>
      </c>
      <c r="AC790" s="446" t="str">
        <f t="array" ref="AC790">IF($P139="-","-",COUNT(IF($P$5:$P$104=$AA790,IF($H$5:$O$104=AK$772,$H$5:$O$104,"-"),"-"))/$P139)</f>
        <v>-</v>
      </c>
      <c r="AD790" s="446" t="str">
        <f t="array" ref="AD790">IF($P139="-","-",COUNT(IF($P$5:$P$104=$AA790,IF($H$5:$O$104=AL$772,$H$5:$O$104,"-"),"-"))/$P139)</f>
        <v>-</v>
      </c>
      <c r="AE790" s="446" t="str">
        <f t="array" ref="AE790">IF($P139="-","-",COUNT(IF($P$5:$P$104=$AA790,IF($H$5:$O$104=AM$772,$H$5:$O$104,"-"),"-"))/$P139)</f>
        <v>-</v>
      </c>
      <c r="AF790" s="446" t="str">
        <f t="array" ref="AF790">IF($P139="-","-",COUNT(IF($P$5:$P$104=$AA790,IF($H$5:$O$104=AN$772,$H$5:$O$104,"-"),"-"))/$P139)</f>
        <v>-</v>
      </c>
      <c r="AG790" s="446" t="str">
        <f t="array" ref="AG790">IF($P139="-","-",COUNT(IF($P$5:$P$104=$AA790,IF($H$5:$O$104=AO$772,$H$5:$O$104,"-"),"-"))/$P139)</f>
        <v>-</v>
      </c>
      <c r="AH790" s="446" t="str">
        <f t="array" ref="AH790">IF($P139="-","-",COUNT(IF($P$5:$P$104=$AA790,IF($H$5:$O$104=AP$772,$H$5:$O$104,"-"),"-"))/$P139)</f>
        <v>-</v>
      </c>
      <c r="AI790" s="447" t="str">
        <f t="array" ref="AI790">IF($P139="-","-",COUNT(IF($P$5:$P$104=$AA790,IF($H$5:$O$104=AQ$772,$H$5:$O$104,"-"),"-"))/$P139)</f>
        <v>-</v>
      </c>
      <c r="AJ790" s="446" t="str">
        <f t="array" ref="AJ790">IF($P139="-","-",COUNT(IF($P$5:$P$104=$AA790,IF($H$5:$O$104=AR$772,$H$5:$O$104,"-"),"-"))/$P139)</f>
        <v>-</v>
      </c>
      <c r="AK790" s="446" t="str">
        <f t="array" ref="AK790">IF($P139="-","-",COUNT(IF($P$5:$P$104=$AA790,IF($H$5:$O$104=AS$772,$H$5:$O$104,"-"),"-"))/$P139)</f>
        <v>-</v>
      </c>
      <c r="AL790" s="446" t="str">
        <f t="array" ref="AL790">IF($P139="-","-",COUNT(IF($P$5:$P$104=$AA790,IF($H$5:$O$104=AT$772,$H$5:$O$104,"-"),"-"))/$P139)</f>
        <v>-</v>
      </c>
      <c r="AM790" s="446" t="str">
        <f t="array" ref="AM790">IF($P139="-","-",COUNT(IF($P$5:$P$104=$AA790,IF($H$5:$O$104=AU$772,$H$5:$O$104,"-"),"-"))/$P139)</f>
        <v>-</v>
      </c>
      <c r="AN790" s="446" t="str">
        <f t="array" ref="AN790">IF($P139="-","-",COUNT(IF($P$5:$P$104=$AA790,IF($H$5:$O$104=AV$772,$H$5:$O$104,"-"),"-"))/$P139)</f>
        <v>-</v>
      </c>
      <c r="AO790" s="446" t="str">
        <f t="array" ref="AO790">IF($P139="-","-",COUNT(IF($P$5:$P$104=$AA790,IF($H$5:$O$104=AW$744,$H$5:$O$104,"-"),"-"))/$P139)</f>
        <v>-</v>
      </c>
      <c r="AP790" s="446" t="str">
        <f t="array" ref="AP790">IF($P139="-","-",COUNT(IF($P$5:$P$104=$AA790,IF($H$5:$O$104=AX$744,$H$5:$O$104,"-"),"-"))/$P139)</f>
        <v>-</v>
      </c>
      <c r="AQ790" s="446" t="str">
        <f t="array" ref="AQ790">IF($P139="-","-",COUNT(IF($P$5:$P$104=$AA790,IF($H$5:$O$104=AY$744,$H$5:$O$104,"-"),"-"))/$P139)</f>
        <v>-</v>
      </c>
      <c r="AR790" s="448" t="str">
        <f t="shared" si="104"/>
        <v>-</v>
      </c>
      <c r="AS790" s="18"/>
      <c r="AT790" s="18"/>
      <c r="AU790" s="18"/>
      <c r="AV790" s="18"/>
      <c r="AW790" s="18"/>
      <c r="AX790" s="18"/>
      <c r="AY790" s="18"/>
      <c r="AZ790" s="18"/>
      <c r="BA790" s="18"/>
      <c r="BE790" s="11"/>
      <c r="BF790" s="11"/>
      <c r="BG790" s="11"/>
      <c r="BH790" s="11"/>
      <c r="BI790" s="11"/>
      <c r="BJ790" s="11"/>
      <c r="BK790" s="11"/>
      <c r="BL790" s="11"/>
      <c r="BM790" s="11"/>
      <c r="BN790" s="11"/>
      <c r="BO790" s="11"/>
      <c r="BP790" s="11"/>
      <c r="BQ790" s="11"/>
      <c r="BR790" s="75"/>
      <c r="BS790" s="75"/>
    </row>
    <row r="791" spans="1:71">
      <c r="A791" s="18"/>
      <c r="B791" s="18"/>
      <c r="C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E791" s="11"/>
      <c r="BF791" s="11"/>
      <c r="BG791" s="11"/>
      <c r="BH791" s="11"/>
      <c r="BI791" s="11"/>
      <c r="BJ791" s="11"/>
      <c r="BK791" s="11"/>
      <c r="BL791" s="11"/>
      <c r="BM791" s="11"/>
      <c r="BN791" s="11"/>
      <c r="BO791" s="11"/>
      <c r="BP791" s="11"/>
      <c r="BQ791" s="11"/>
      <c r="BR791" s="75"/>
      <c r="BS791" s="75"/>
    </row>
    <row r="792" spans="1:71">
      <c r="A792" s="18"/>
      <c r="B792" s="18"/>
      <c r="C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E792" s="11"/>
      <c r="BF792" s="11"/>
      <c r="BG792" s="11"/>
      <c r="BH792" s="11"/>
      <c r="BI792" s="11"/>
      <c r="BJ792" s="11"/>
      <c r="BK792" s="11"/>
      <c r="BL792" s="11"/>
      <c r="BM792" s="11"/>
      <c r="BN792" s="11"/>
      <c r="BO792" s="11"/>
      <c r="BP792" s="11"/>
      <c r="BQ792" s="11"/>
      <c r="BR792" s="75"/>
      <c r="BS792" s="75"/>
    </row>
    <row r="793" spans="1:71" ht="20.25">
      <c r="A793" s="18"/>
      <c r="B793" s="18"/>
      <c r="C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91" t="str">
        <f>H1</f>
        <v>Seilesing HI 2016, ALDER</v>
      </c>
      <c r="AB793" s="117"/>
      <c r="AC793" s="117"/>
      <c r="AD793" s="117"/>
      <c r="AE793" s="117"/>
      <c r="AF793" s="117"/>
      <c r="AG793" s="117"/>
      <c r="AH793" s="117"/>
      <c r="AI793" s="117"/>
      <c r="AJ793" s="117"/>
      <c r="AK793" s="117"/>
      <c r="AL793" s="117"/>
      <c r="AM793" s="117"/>
      <c r="AN793" s="117"/>
      <c r="AO793" s="117"/>
      <c r="AP793" s="117"/>
      <c r="AQ793" s="18"/>
      <c r="AR793" s="18"/>
      <c r="AS793" s="18"/>
      <c r="AT793" s="18"/>
      <c r="AU793" s="18"/>
      <c r="AV793" s="18"/>
      <c r="AW793" s="18"/>
      <c r="AX793" s="18"/>
      <c r="AY793" s="18"/>
      <c r="AZ793" s="18"/>
      <c r="BA793" s="18"/>
      <c r="BE793" s="11"/>
      <c r="BF793" s="11"/>
      <c r="BG793" s="11"/>
      <c r="BH793" s="11"/>
      <c r="BI793" s="11"/>
      <c r="BJ793" s="11"/>
      <c r="BK793" s="11"/>
      <c r="BL793" s="11"/>
      <c r="BM793" s="11"/>
      <c r="BN793" s="11"/>
      <c r="BO793" s="11"/>
      <c r="BP793" s="11"/>
      <c r="BQ793" s="11"/>
      <c r="BR793" s="75"/>
      <c r="BS793" s="75"/>
    </row>
    <row r="794" spans="1:71">
      <c r="A794" s="18"/>
      <c r="B794" s="18"/>
      <c r="C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23"/>
      <c r="AB794" s="123"/>
      <c r="AC794" s="123"/>
      <c r="AD794" s="123"/>
      <c r="AE794" s="123"/>
      <c r="AF794" s="123"/>
      <c r="AG794" s="123"/>
      <c r="AH794" s="123"/>
      <c r="AI794" s="123"/>
      <c r="AJ794" s="123"/>
      <c r="AK794" s="123"/>
      <c r="AL794" s="123"/>
      <c r="AM794" s="123"/>
      <c r="AN794" s="123"/>
      <c r="AO794" s="123"/>
      <c r="AP794" s="123"/>
      <c r="AQ794" s="18"/>
      <c r="AR794" s="18"/>
      <c r="AS794" s="18"/>
      <c r="AT794" s="18"/>
      <c r="AU794" s="18"/>
      <c r="AV794" s="18"/>
      <c r="AW794" s="18"/>
      <c r="AX794" s="18"/>
      <c r="AY794" s="18"/>
      <c r="AZ794" s="18"/>
      <c r="BA794" s="18"/>
      <c r="BE794" s="11"/>
      <c r="BF794" s="11"/>
      <c r="BG794" s="11"/>
      <c r="BH794" s="11"/>
      <c r="BI794" s="11"/>
      <c r="BJ794" s="11"/>
      <c r="BK794" s="11"/>
      <c r="BL794" s="11"/>
      <c r="BM794" s="11"/>
      <c r="BN794" s="11"/>
      <c r="BO794" s="11"/>
      <c r="BP794" s="11"/>
      <c r="BQ794" s="11"/>
      <c r="BR794" s="75"/>
      <c r="BS794" s="75"/>
    </row>
    <row r="795" spans="1:71">
      <c r="A795" s="18"/>
      <c r="B795" s="18"/>
      <c r="C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23"/>
      <c r="AB795" s="123"/>
      <c r="AC795" s="123"/>
      <c r="AD795" s="123"/>
      <c r="AE795" s="123"/>
      <c r="AF795" s="123"/>
      <c r="AG795" s="123"/>
      <c r="AH795" s="123"/>
      <c r="AI795" s="123"/>
      <c r="AJ795" s="123"/>
      <c r="AK795" s="123"/>
      <c r="AL795" s="123"/>
      <c r="AM795" s="123"/>
      <c r="AN795" s="123"/>
      <c r="AO795" s="123"/>
      <c r="AP795" s="123"/>
      <c r="AQ795" s="18"/>
      <c r="AR795" s="18"/>
      <c r="AS795" s="18"/>
      <c r="AT795" s="18"/>
      <c r="AU795" s="18"/>
      <c r="AV795" s="18"/>
      <c r="AW795" s="18"/>
      <c r="AX795" s="18"/>
      <c r="AY795" s="18"/>
      <c r="AZ795" s="18"/>
      <c r="BA795" s="18"/>
      <c r="BE795" s="11"/>
      <c r="BF795" s="11"/>
      <c r="BG795" s="11"/>
      <c r="BH795" s="11"/>
      <c r="BI795" s="11"/>
      <c r="BJ795" s="11"/>
      <c r="BK795" s="11"/>
      <c r="BL795" s="11"/>
      <c r="BM795" s="11"/>
      <c r="BN795" s="11"/>
      <c r="BO795" s="11"/>
      <c r="BP795" s="11"/>
      <c r="BQ795" s="11"/>
      <c r="BR795" s="75"/>
      <c r="BS795" s="75"/>
    </row>
    <row r="796" spans="1:71">
      <c r="A796" s="18"/>
      <c r="B796" s="18"/>
      <c r="C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23"/>
      <c r="AB796" s="123"/>
      <c r="AC796" s="123"/>
      <c r="AD796" s="123"/>
      <c r="AE796" s="123"/>
      <c r="AF796" s="123"/>
      <c r="AG796" s="123"/>
      <c r="AH796" s="123"/>
      <c r="AI796" s="123"/>
      <c r="AJ796" s="123"/>
      <c r="AK796" s="123"/>
      <c r="AL796" s="123"/>
      <c r="AM796" s="123"/>
      <c r="AN796" s="123"/>
      <c r="AO796" s="123"/>
      <c r="AP796" s="123"/>
      <c r="AQ796" s="18"/>
      <c r="AR796" s="18"/>
      <c r="AS796" s="18"/>
      <c r="AT796" s="18"/>
      <c r="AU796" s="18"/>
      <c r="AV796" s="18"/>
      <c r="AW796" s="18"/>
      <c r="AX796" s="18"/>
      <c r="AY796" s="18"/>
      <c r="AZ796" s="18"/>
      <c r="BA796" s="18"/>
      <c r="BE796" s="11"/>
      <c r="BF796" s="11"/>
      <c r="BG796" s="11"/>
      <c r="BH796" s="11"/>
      <c r="BI796" s="11"/>
      <c r="BJ796" s="11"/>
      <c r="BK796" s="11"/>
      <c r="BL796" s="11"/>
      <c r="BM796" s="11"/>
      <c r="BN796" s="11"/>
      <c r="BO796" s="11"/>
      <c r="BP796" s="11"/>
      <c r="BQ796" s="11"/>
      <c r="BR796" s="75"/>
      <c r="BS796" s="75"/>
    </row>
    <row r="797" spans="1:71">
      <c r="A797" s="18"/>
      <c r="B797" s="18"/>
      <c r="C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23"/>
      <c r="AB797" s="123"/>
      <c r="AC797" s="123"/>
      <c r="AD797" s="123"/>
      <c r="AE797" s="123"/>
      <c r="AF797" s="123"/>
      <c r="AG797" s="123"/>
      <c r="AH797" s="123"/>
      <c r="AI797" s="123"/>
      <c r="AJ797" s="123"/>
      <c r="AK797" s="123"/>
      <c r="AL797" s="123"/>
      <c r="AM797" s="123"/>
      <c r="AN797" s="123"/>
      <c r="AO797" s="123"/>
      <c r="AP797" s="123"/>
      <c r="AQ797" s="18"/>
      <c r="AR797" s="18"/>
      <c r="AS797" s="18"/>
      <c r="AT797" s="18"/>
      <c r="AU797" s="18"/>
      <c r="AV797" s="18"/>
      <c r="AW797" s="18"/>
      <c r="AX797" s="18"/>
      <c r="AY797" s="18"/>
      <c r="AZ797" s="18"/>
      <c r="BA797" s="18"/>
      <c r="BE797" s="11"/>
      <c r="BF797" s="11"/>
      <c r="BG797" s="11"/>
      <c r="BH797" s="11"/>
      <c r="BI797" s="11"/>
      <c r="BJ797" s="11"/>
      <c r="BK797" s="11"/>
      <c r="BL797" s="11"/>
      <c r="BM797" s="11"/>
      <c r="BN797" s="11"/>
      <c r="BO797" s="11"/>
      <c r="BP797" s="11"/>
      <c r="BQ797" s="11"/>
      <c r="BR797" s="75"/>
      <c r="BS797" s="75"/>
    </row>
    <row r="798" spans="1:71">
      <c r="A798" s="18"/>
      <c r="B798" s="18"/>
      <c r="C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23"/>
      <c r="AB798" s="123"/>
      <c r="AC798" s="123"/>
      <c r="AD798" s="123"/>
      <c r="AE798" s="123"/>
      <c r="AF798" s="123"/>
      <c r="AG798" s="123"/>
      <c r="AH798" s="123"/>
      <c r="AI798" s="123"/>
      <c r="AJ798" s="123"/>
      <c r="AK798" s="123"/>
      <c r="AL798" s="123"/>
      <c r="AM798" s="123"/>
      <c r="AN798" s="123"/>
      <c r="AO798" s="123"/>
      <c r="AP798" s="123"/>
      <c r="AQ798" s="18"/>
      <c r="AR798" s="18"/>
      <c r="AS798" s="18"/>
      <c r="AT798" s="18"/>
      <c r="AU798" s="18"/>
      <c r="AV798" s="18"/>
      <c r="AW798" s="18"/>
      <c r="AX798" s="18"/>
      <c r="AY798" s="18"/>
      <c r="AZ798" s="18"/>
      <c r="BA798" s="18"/>
      <c r="BE798" s="11"/>
      <c r="BF798" s="11"/>
      <c r="BG798" s="11"/>
      <c r="BH798" s="11"/>
      <c r="BI798" s="11"/>
      <c r="BJ798" s="11"/>
      <c r="BK798" s="11"/>
      <c r="BL798" s="11"/>
      <c r="BM798" s="11"/>
      <c r="BN798" s="11"/>
      <c r="BO798" s="11"/>
      <c r="BP798" s="11"/>
      <c r="BQ798" s="11"/>
      <c r="BR798" s="75"/>
      <c r="BS798" s="75"/>
    </row>
    <row r="799" spans="1:71">
      <c r="A799" s="18"/>
      <c r="B799" s="18"/>
      <c r="C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23"/>
      <c r="AB799" s="123"/>
      <c r="AC799" s="123"/>
      <c r="AD799" s="123"/>
      <c r="AE799" s="123"/>
      <c r="AF799" s="123"/>
      <c r="AG799" s="123"/>
      <c r="AH799" s="123"/>
      <c r="AI799" s="123"/>
      <c r="AJ799" s="123"/>
      <c r="AK799" s="123"/>
      <c r="AL799" s="123"/>
      <c r="AM799" s="123"/>
      <c r="AN799" s="123"/>
      <c r="AO799" s="123"/>
      <c r="AP799" s="123"/>
      <c r="AQ799" s="18"/>
      <c r="AR799" s="18"/>
      <c r="AS799" s="18"/>
      <c r="AT799" s="18"/>
      <c r="AU799" s="18"/>
      <c r="AV799" s="18"/>
      <c r="AW799" s="18"/>
      <c r="AX799" s="18"/>
      <c r="AY799" s="18"/>
      <c r="AZ799" s="18"/>
      <c r="BA799" s="18"/>
      <c r="BE799" s="11"/>
      <c r="BF799" s="11"/>
      <c r="BG799" s="11"/>
      <c r="BH799" s="11"/>
      <c r="BI799" s="11"/>
      <c r="BJ799" s="11"/>
      <c r="BK799" s="11"/>
      <c r="BL799" s="11"/>
      <c r="BM799" s="11"/>
      <c r="BN799" s="11"/>
      <c r="BO799" s="11"/>
      <c r="BP799" s="11"/>
      <c r="BQ799" s="11"/>
      <c r="BR799" s="75"/>
      <c r="BS799" s="75"/>
    </row>
    <row r="800" spans="1:71">
      <c r="A800" s="18"/>
      <c r="B800" s="18"/>
      <c r="C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23"/>
      <c r="AB800" s="123"/>
      <c r="AC800" s="123"/>
      <c r="AD800" s="123"/>
      <c r="AE800" s="123"/>
      <c r="AF800" s="123"/>
      <c r="AG800" s="123"/>
      <c r="AH800" s="123"/>
      <c r="AI800" s="123"/>
      <c r="AJ800" s="123"/>
      <c r="AK800" s="123"/>
      <c r="AL800" s="123"/>
      <c r="AM800" s="123"/>
      <c r="AN800" s="123"/>
      <c r="AO800" s="123"/>
      <c r="AP800" s="123"/>
      <c r="AQ800" s="18"/>
      <c r="AR800" s="18"/>
      <c r="AS800" s="18"/>
      <c r="AT800" s="18"/>
      <c r="AU800" s="18"/>
      <c r="AV800" s="18"/>
      <c r="AW800" s="18"/>
      <c r="AX800" s="18"/>
      <c r="AY800" s="18"/>
      <c r="AZ800" s="18"/>
      <c r="BA800" s="18"/>
      <c r="BE800" s="11"/>
      <c r="BF800" s="11"/>
      <c r="BG800" s="11"/>
      <c r="BH800" s="11"/>
      <c r="BI800" s="11"/>
      <c r="BJ800" s="11"/>
      <c r="BK800" s="11"/>
      <c r="BL800" s="11"/>
      <c r="BM800" s="11"/>
      <c r="BN800" s="11"/>
      <c r="BO800" s="11"/>
      <c r="BP800" s="11"/>
      <c r="BQ800" s="11"/>
      <c r="BR800" s="75"/>
      <c r="BS800" s="75"/>
    </row>
    <row r="801" spans="1:72">
      <c r="A801" s="18"/>
      <c r="B801" s="18"/>
      <c r="C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23"/>
      <c r="AB801" s="123"/>
      <c r="AC801" s="123"/>
      <c r="AD801" s="123"/>
      <c r="AE801" s="123"/>
      <c r="AF801" s="123"/>
      <c r="AG801" s="123"/>
      <c r="AH801" s="123"/>
      <c r="AI801" s="123"/>
      <c r="AJ801" s="123"/>
      <c r="AK801" s="123"/>
      <c r="AL801" s="123"/>
      <c r="AM801" s="123"/>
      <c r="AN801" s="123"/>
      <c r="AO801" s="123"/>
      <c r="AP801" s="123"/>
      <c r="AQ801" s="18"/>
      <c r="AR801" s="18"/>
      <c r="AS801" s="18"/>
      <c r="AT801" s="18"/>
      <c r="AU801" s="18"/>
      <c r="AV801" s="18"/>
      <c r="AW801" s="18"/>
      <c r="AX801" s="18"/>
      <c r="AY801" s="18"/>
      <c r="AZ801" s="18"/>
      <c r="BA801" s="18"/>
      <c r="BE801" s="11"/>
      <c r="BF801" s="11"/>
      <c r="BG801" s="11"/>
      <c r="BH801" s="11"/>
      <c r="BI801" s="11"/>
      <c r="BJ801" s="11"/>
      <c r="BK801" s="11"/>
      <c r="BL801" s="11"/>
      <c r="BM801" s="11"/>
      <c r="BN801" s="11"/>
      <c r="BO801" s="11"/>
      <c r="BP801" s="11"/>
      <c r="BQ801" s="11"/>
      <c r="BR801" s="75"/>
      <c r="BS801" s="75"/>
    </row>
    <row r="802" spans="1:72">
      <c r="A802" s="18"/>
      <c r="B802" s="18"/>
      <c r="C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23"/>
      <c r="AB802" s="123"/>
      <c r="AC802" s="123"/>
      <c r="AD802" s="123"/>
      <c r="AE802" s="123"/>
      <c r="AF802" s="123"/>
      <c r="AG802" s="123"/>
      <c r="AH802" s="123"/>
      <c r="AI802" s="123"/>
      <c r="AJ802" s="123"/>
      <c r="AK802" s="123"/>
      <c r="AL802" s="123"/>
      <c r="AM802" s="123"/>
      <c r="AN802" s="123"/>
      <c r="AO802" s="123"/>
      <c r="AP802" s="123"/>
      <c r="AQ802" s="18"/>
      <c r="AR802" s="18"/>
      <c r="AS802" s="18"/>
      <c r="AT802" s="18"/>
      <c r="AU802" s="18"/>
      <c r="AV802" s="18"/>
      <c r="AW802" s="18"/>
      <c r="AX802" s="18"/>
      <c r="AY802" s="18"/>
      <c r="AZ802" s="18"/>
      <c r="BA802" s="18"/>
      <c r="BE802" s="11"/>
      <c r="BF802" s="11"/>
      <c r="BG802" s="11"/>
      <c r="BH802" s="11"/>
      <c r="BI802" s="11"/>
      <c r="BJ802" s="11"/>
      <c r="BK802" s="11"/>
      <c r="BL802" s="11"/>
      <c r="BM802" s="11"/>
      <c r="BN802" s="11"/>
      <c r="BO802" s="11"/>
      <c r="BP802" s="11"/>
      <c r="BQ802" s="11"/>
      <c r="BR802" s="75"/>
      <c r="BS802" s="75"/>
    </row>
    <row r="803" spans="1:72">
      <c r="A803" s="18"/>
      <c r="B803" s="18"/>
      <c r="C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23"/>
      <c r="AB803" s="123"/>
      <c r="AC803" s="123"/>
      <c r="AD803" s="123"/>
      <c r="AE803" s="123"/>
      <c r="AF803" s="123"/>
      <c r="AG803" s="123"/>
      <c r="AH803" s="123"/>
      <c r="AI803" s="123"/>
      <c r="AJ803" s="123"/>
      <c r="AK803" s="123"/>
      <c r="AL803" s="123"/>
      <c r="AM803" s="123"/>
      <c r="AN803" s="123"/>
      <c r="AO803" s="123"/>
      <c r="AP803" s="123"/>
      <c r="AQ803" s="18"/>
      <c r="AR803" s="18"/>
      <c r="AS803" s="18"/>
      <c r="AT803" s="18"/>
      <c r="AU803" s="18"/>
      <c r="AV803" s="18"/>
      <c r="AW803" s="18"/>
      <c r="AX803" s="18"/>
      <c r="AY803" s="18"/>
      <c r="AZ803" s="18"/>
      <c r="BA803" s="18"/>
      <c r="BE803" s="11"/>
      <c r="BF803" s="11"/>
      <c r="BG803" s="11"/>
      <c r="BH803" s="11"/>
      <c r="BI803" s="11"/>
      <c r="BJ803" s="11"/>
      <c r="BK803" s="11"/>
      <c r="BL803" s="11"/>
      <c r="BM803" s="11"/>
      <c r="BN803" s="11"/>
      <c r="BO803" s="11"/>
      <c r="BP803" s="11"/>
      <c r="BQ803" s="11"/>
      <c r="BR803" s="75"/>
      <c r="BS803" s="75"/>
    </row>
    <row r="804" spans="1:72">
      <c r="A804" s="18"/>
      <c r="B804" s="18"/>
      <c r="C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23"/>
      <c r="AB804" s="123"/>
      <c r="AC804" s="123"/>
      <c r="AD804" s="123"/>
      <c r="AE804" s="123"/>
      <c r="AF804" s="123"/>
      <c r="AG804" s="123"/>
      <c r="AH804" s="123"/>
      <c r="AI804" s="123"/>
      <c r="AJ804" s="123"/>
      <c r="AK804" s="123"/>
      <c r="AL804" s="123"/>
      <c r="AM804" s="123"/>
      <c r="AN804" s="123"/>
      <c r="AO804" s="123"/>
      <c r="AP804" s="123"/>
      <c r="AQ804" s="18"/>
      <c r="AR804" s="18"/>
      <c r="AS804" s="18"/>
      <c r="AT804" s="18"/>
      <c r="AU804" s="18"/>
      <c r="AV804" s="18"/>
      <c r="AW804" s="18"/>
      <c r="AX804" s="18"/>
      <c r="AY804" s="18"/>
      <c r="AZ804" s="18"/>
      <c r="BA804" s="18"/>
      <c r="BE804" s="11"/>
      <c r="BF804" s="11"/>
      <c r="BG804" s="11"/>
      <c r="BH804" s="11"/>
      <c r="BI804" s="11"/>
      <c r="BJ804" s="11"/>
      <c r="BK804" s="11"/>
      <c r="BL804" s="11"/>
      <c r="BM804" s="11"/>
      <c r="BN804" s="11"/>
      <c r="BO804" s="11"/>
      <c r="BP804" s="11"/>
      <c r="BQ804" s="11"/>
      <c r="BR804" s="75"/>
      <c r="BS804" s="75"/>
    </row>
    <row r="805" spans="1:72">
      <c r="A805" s="18"/>
      <c r="B805" s="18"/>
      <c r="C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23"/>
      <c r="AB805" s="123"/>
      <c r="AC805" s="123"/>
      <c r="AD805" s="123"/>
      <c r="AE805" s="123"/>
      <c r="AF805" s="123"/>
      <c r="AG805" s="123"/>
      <c r="AH805" s="123"/>
      <c r="AI805" s="123"/>
      <c r="AJ805" s="123"/>
      <c r="AK805" s="123"/>
      <c r="AL805" s="123"/>
      <c r="AM805" s="123"/>
      <c r="AN805" s="123"/>
      <c r="AO805" s="123"/>
      <c r="AP805" s="123"/>
      <c r="AQ805" s="18"/>
      <c r="AR805" s="18"/>
      <c r="AS805" s="18"/>
      <c r="AT805" s="18"/>
      <c r="AU805" s="18"/>
      <c r="AV805" s="18"/>
      <c r="AW805" s="18"/>
      <c r="AX805" s="18"/>
      <c r="AY805" s="18"/>
      <c r="AZ805" s="18"/>
      <c r="BA805" s="18"/>
      <c r="BE805" s="11"/>
      <c r="BF805" s="11"/>
      <c r="BG805" s="11"/>
      <c r="BH805" s="11"/>
      <c r="BI805" s="11"/>
      <c r="BJ805" s="11"/>
      <c r="BK805" s="11"/>
      <c r="BL805" s="11"/>
      <c r="BM805" s="11"/>
      <c r="BN805" s="11"/>
      <c r="BO805" s="11"/>
      <c r="BP805" s="11"/>
      <c r="BQ805" s="11"/>
      <c r="BR805" s="75"/>
      <c r="BS805" s="75"/>
    </row>
    <row r="806" spans="1:72">
      <c r="A806" s="18"/>
      <c r="B806" s="18"/>
      <c r="C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23"/>
      <c r="AB806" s="123"/>
      <c r="AC806" s="123"/>
      <c r="AD806" s="123"/>
      <c r="AE806" s="123"/>
      <c r="AF806" s="123"/>
      <c r="AG806" s="123"/>
      <c r="AH806" s="123"/>
      <c r="AI806" s="123"/>
      <c r="AJ806" s="123"/>
      <c r="AK806" s="123"/>
      <c r="AL806" s="123"/>
      <c r="AM806" s="123"/>
      <c r="AN806" s="123"/>
      <c r="AO806" s="123"/>
      <c r="AP806" s="123"/>
      <c r="AQ806" s="18"/>
      <c r="AR806" s="18"/>
      <c r="AS806" s="18"/>
      <c r="AT806" s="18"/>
      <c r="AU806" s="18"/>
      <c r="AV806" s="18"/>
      <c r="AW806" s="18"/>
      <c r="AX806" s="18"/>
      <c r="AY806" s="18"/>
      <c r="AZ806" s="18"/>
      <c r="BA806" s="18"/>
      <c r="BE806" s="11"/>
      <c r="BF806" s="11"/>
      <c r="BG806" s="11"/>
      <c r="BH806" s="11"/>
      <c r="BI806" s="11"/>
      <c r="BJ806" s="11"/>
      <c r="BK806" s="11"/>
      <c r="BL806" s="11"/>
      <c r="BM806" s="11"/>
      <c r="BN806" s="11"/>
      <c r="BO806" s="11"/>
      <c r="BP806" s="11"/>
      <c r="BQ806" s="11"/>
    </row>
    <row r="807" spans="1:72">
      <c r="A807" s="18"/>
      <c r="B807" s="18"/>
      <c r="C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23"/>
      <c r="AB807" s="123"/>
      <c r="AC807" s="123"/>
      <c r="AD807" s="123"/>
      <c r="AE807" s="123"/>
      <c r="AF807" s="123"/>
      <c r="AG807" s="123"/>
      <c r="AH807" s="123"/>
      <c r="AI807" s="123"/>
      <c r="AJ807" s="123"/>
      <c r="AK807" s="123"/>
      <c r="AL807" s="123"/>
      <c r="AM807" s="123"/>
      <c r="AN807" s="123"/>
      <c r="AO807" s="123"/>
      <c r="AP807" s="123"/>
      <c r="AQ807" s="18"/>
      <c r="AR807" s="18"/>
      <c r="AS807" s="18"/>
      <c r="AT807" s="18"/>
      <c r="AU807" s="18"/>
      <c r="AV807" s="18"/>
      <c r="AW807" s="18"/>
      <c r="AX807" s="18"/>
      <c r="AY807" s="18"/>
      <c r="AZ807" s="18"/>
      <c r="BA807" s="18"/>
      <c r="BE807" s="11"/>
      <c r="BF807" s="11"/>
      <c r="BG807" s="11"/>
      <c r="BH807" s="11"/>
      <c r="BI807" s="11"/>
      <c r="BJ807" s="11"/>
      <c r="BK807" s="11"/>
      <c r="BL807" s="11"/>
      <c r="BM807" s="11"/>
      <c r="BN807" s="11"/>
      <c r="BO807" s="11"/>
      <c r="BP807" s="11"/>
      <c r="BQ807" s="11"/>
    </row>
    <row r="808" spans="1:72">
      <c r="A808" s="209"/>
      <c r="B808" s="209"/>
      <c r="C808" s="209"/>
      <c r="E808" s="322"/>
      <c r="F808" s="322"/>
      <c r="G808" s="209"/>
      <c r="H808" s="323"/>
      <c r="I808" s="323"/>
      <c r="J808" s="323"/>
      <c r="K808" s="209"/>
      <c r="L808" s="209"/>
      <c r="M808" s="209"/>
      <c r="N808" s="209"/>
      <c r="O808" s="209"/>
      <c r="P808" s="241"/>
      <c r="Q808" s="241"/>
      <c r="R808" s="241"/>
      <c r="S808" s="241"/>
      <c r="T808" s="241"/>
      <c r="U808" s="241"/>
      <c r="V808" s="241"/>
      <c r="W808" s="241"/>
      <c r="X808" s="241"/>
      <c r="Y808" s="18"/>
      <c r="Z808" s="18"/>
      <c r="AA808" s="123"/>
      <c r="AB808" s="123"/>
      <c r="AC808" s="123"/>
      <c r="AD808" s="123"/>
      <c r="AE808" s="123"/>
      <c r="AF808" s="123"/>
      <c r="AG808" s="123"/>
      <c r="AH808" s="123"/>
      <c r="AI808" s="123"/>
      <c r="AJ808" s="123"/>
      <c r="AK808" s="123"/>
      <c r="AL808" s="123"/>
      <c r="AM808" s="123"/>
      <c r="AN808" s="123"/>
      <c r="AO808" s="123"/>
      <c r="AP808" s="123"/>
      <c r="AQ808" s="18"/>
      <c r="AR808" s="18"/>
      <c r="AS808" s="18"/>
      <c r="AT808" s="18"/>
      <c r="AU808" s="18"/>
      <c r="AV808" s="18"/>
      <c r="AW808" s="18"/>
      <c r="AX808" s="18"/>
      <c r="AY808" s="18"/>
      <c r="AZ808" s="18"/>
      <c r="BA808" s="18"/>
      <c r="BE808" s="11"/>
      <c r="BF808" s="11"/>
      <c r="BG808" s="11"/>
      <c r="BH808" s="11"/>
      <c r="BI808" s="11"/>
      <c r="BJ808" s="11"/>
      <c r="BK808" s="11"/>
      <c r="BL808" s="11"/>
      <c r="BM808" s="11"/>
      <c r="BN808" s="11"/>
      <c r="BO808" s="11"/>
      <c r="BP808" s="11"/>
      <c r="BQ808" s="11"/>
    </row>
    <row r="809" spans="1:72">
      <c r="A809" s="325" t="s">
        <v>104</v>
      </c>
      <c r="B809" s="326"/>
      <c r="C809" s="327"/>
      <c r="D809" s="637" t="s">
        <v>66</v>
      </c>
      <c r="E809" s="328"/>
      <c r="F809" s="326" t="s">
        <v>66</v>
      </c>
      <c r="G809" s="327"/>
      <c r="H809" s="326" t="s">
        <v>66</v>
      </c>
      <c r="I809" s="326"/>
      <c r="J809" s="326"/>
      <c r="K809" s="327"/>
      <c r="L809" s="327"/>
      <c r="M809" s="326"/>
      <c r="N809" s="327"/>
      <c r="O809" s="327"/>
      <c r="P809" s="329"/>
      <c r="Q809" s="326" t="s">
        <v>66</v>
      </c>
      <c r="R809" s="329"/>
      <c r="S809" s="326" t="s">
        <v>66</v>
      </c>
      <c r="T809" s="329"/>
      <c r="U809" s="326" t="s">
        <v>66</v>
      </c>
      <c r="V809" s="329"/>
      <c r="W809" s="329"/>
      <c r="X809" s="326" t="s">
        <v>66</v>
      </c>
      <c r="Y809" s="18"/>
      <c r="Z809" s="18"/>
      <c r="AA809" s="123"/>
      <c r="AB809" s="123"/>
      <c r="AC809" s="123"/>
      <c r="AD809" s="123"/>
      <c r="AE809" s="123"/>
      <c r="AF809" s="123"/>
      <c r="AG809" s="123"/>
      <c r="AH809" s="123"/>
      <c r="AI809" s="123"/>
      <c r="AJ809" s="123"/>
      <c r="AK809" s="123"/>
      <c r="AL809" s="123"/>
      <c r="AM809" s="123"/>
      <c r="AN809" s="123"/>
      <c r="AO809" s="123"/>
      <c r="AP809" s="123"/>
      <c r="AQ809" s="18"/>
      <c r="AR809" s="18"/>
      <c r="AS809" s="18"/>
      <c r="AT809" s="18"/>
      <c r="AU809" s="18"/>
      <c r="AV809" s="18"/>
      <c r="AW809" s="18"/>
      <c r="AX809" s="18"/>
      <c r="AY809" s="18"/>
      <c r="AZ809" s="18"/>
      <c r="BA809" s="18"/>
      <c r="BE809" s="11"/>
      <c r="BF809" s="11"/>
      <c r="BG809" s="11"/>
      <c r="BH809" s="11"/>
      <c r="BI809" s="11"/>
      <c r="BJ809" s="11"/>
      <c r="BK809" s="11"/>
      <c r="BL809" s="11"/>
      <c r="BM809" s="11"/>
      <c r="BN809" s="11"/>
      <c r="BO809" s="11"/>
      <c r="BP809" s="11"/>
      <c r="BQ809" s="11"/>
    </row>
    <row r="810" spans="1:72">
      <c r="A810" s="209"/>
      <c r="B810" s="209"/>
      <c r="C810" s="209"/>
      <c r="E810" s="322"/>
      <c r="F810" s="322"/>
      <c r="G810" s="209"/>
      <c r="H810" s="323"/>
      <c r="I810" s="323"/>
      <c r="J810" s="323"/>
      <c r="K810" s="209"/>
      <c r="L810" s="209"/>
      <c r="M810" s="209"/>
      <c r="N810" s="209"/>
      <c r="O810" s="209"/>
      <c r="P810" s="209"/>
      <c r="Q810" s="209"/>
      <c r="R810" s="209"/>
      <c r="S810" s="209"/>
      <c r="T810" s="209"/>
      <c r="U810" s="209"/>
      <c r="V810" s="209"/>
      <c r="W810" s="209"/>
      <c r="X810" s="209"/>
      <c r="Y810" s="18"/>
      <c r="Z810" s="18"/>
      <c r="AA810" s="123"/>
      <c r="AB810" s="123"/>
      <c r="AC810" s="123"/>
      <c r="AD810" s="123"/>
      <c r="AE810" s="123"/>
      <c r="AF810" s="123"/>
      <c r="AG810" s="123"/>
      <c r="AH810" s="123"/>
      <c r="AI810" s="123"/>
      <c r="AJ810" s="123"/>
      <c r="AK810" s="123"/>
      <c r="AL810" s="123"/>
      <c r="AM810" s="123"/>
      <c r="AN810" s="123"/>
      <c r="AO810" s="123"/>
      <c r="AP810" s="123"/>
      <c r="AQ810" s="18"/>
      <c r="AR810" s="18"/>
      <c r="AS810" s="18"/>
      <c r="AT810" s="18"/>
      <c r="AU810" s="18"/>
      <c r="AV810" s="18"/>
      <c r="AW810" s="18"/>
      <c r="AX810" s="18"/>
      <c r="AY810" s="18"/>
      <c r="AZ810" s="18"/>
      <c r="BA810" s="18"/>
      <c r="BE810" s="11"/>
      <c r="BF810" s="11"/>
      <c r="BG810" s="11"/>
      <c r="BH810" s="11"/>
      <c r="BI810" s="11"/>
      <c r="BJ810" s="11"/>
      <c r="BK810" s="11"/>
      <c r="BL810" s="11"/>
      <c r="BM810" s="11"/>
      <c r="BN810" s="11"/>
      <c r="BO810" s="11"/>
      <c r="BP810" s="11"/>
      <c r="BQ810" s="11"/>
    </row>
    <row r="811" spans="1:72">
      <c r="A811" s="18"/>
      <c r="B811" s="18"/>
      <c r="C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23"/>
      <c r="AB811" s="123"/>
      <c r="AC811" s="123"/>
      <c r="AD811" s="123"/>
      <c r="AE811" s="123"/>
      <c r="AF811" s="123"/>
      <c r="AG811" s="123"/>
      <c r="AH811" s="123"/>
      <c r="AI811" s="123"/>
      <c r="AJ811" s="123"/>
      <c r="AK811" s="123"/>
      <c r="AL811" s="123"/>
      <c r="AM811" s="123"/>
      <c r="AN811" s="123"/>
      <c r="AO811" s="123"/>
      <c r="AP811" s="123"/>
      <c r="AQ811" s="18"/>
      <c r="AR811" s="18"/>
      <c r="AS811" s="18"/>
      <c r="AT811" s="18"/>
      <c r="AU811" s="18"/>
      <c r="AV811" s="18"/>
      <c r="AW811" s="18"/>
      <c r="AX811" s="18"/>
      <c r="AY811" s="18"/>
      <c r="AZ811" s="18"/>
      <c r="BA811" s="18"/>
      <c r="BE811" s="11"/>
      <c r="BF811" s="11"/>
      <c r="BG811" s="11"/>
      <c r="BH811" s="11"/>
      <c r="BI811" s="11"/>
      <c r="BJ811" s="11"/>
      <c r="BK811" s="11"/>
      <c r="BL811" s="11"/>
      <c r="BM811" s="11"/>
      <c r="BN811" s="11"/>
      <c r="BO811" s="11"/>
      <c r="BP811" s="11"/>
      <c r="BQ811" s="11"/>
    </row>
    <row r="812" spans="1:72">
      <c r="A812" s="18"/>
      <c r="B812" s="18"/>
      <c r="C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23"/>
      <c r="AB812" s="123"/>
      <c r="AC812" s="123"/>
      <c r="AD812" s="123"/>
      <c r="AE812" s="123"/>
      <c r="AF812" s="123"/>
      <c r="AG812" s="123"/>
      <c r="AH812" s="123"/>
      <c r="AI812" s="123"/>
      <c r="AJ812" s="123"/>
      <c r="AK812" s="123"/>
      <c r="AL812" s="123"/>
      <c r="AM812" s="123"/>
      <c r="AN812" s="123"/>
      <c r="AO812" s="123"/>
      <c r="AP812" s="123"/>
      <c r="AQ812" s="18"/>
      <c r="AR812" s="18"/>
      <c r="AS812" s="18"/>
      <c r="AT812" s="18"/>
      <c r="AU812" s="18"/>
      <c r="AV812" s="18"/>
      <c r="AW812" s="18"/>
      <c r="AX812" s="18"/>
      <c r="AY812" s="18"/>
      <c r="AZ812" s="18"/>
      <c r="BA812" s="18"/>
      <c r="BE812" s="11"/>
      <c r="BF812" s="11"/>
      <c r="BG812" s="11"/>
      <c r="BH812" s="11"/>
      <c r="BI812" s="11"/>
      <c r="BJ812" s="11"/>
      <c r="BK812" s="11"/>
      <c r="BL812" s="11"/>
      <c r="BM812" s="11"/>
      <c r="BN812" s="11"/>
      <c r="BO812" s="11"/>
      <c r="BP812" s="11"/>
      <c r="BQ812" s="11"/>
    </row>
    <row r="813" spans="1:72">
      <c r="A813" s="18"/>
      <c r="B813" s="18"/>
      <c r="C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23"/>
      <c r="AB813" s="123"/>
      <c r="AC813" s="123"/>
      <c r="AD813" s="123"/>
      <c r="AE813" s="123"/>
      <c r="AF813" s="123"/>
      <c r="AG813" s="123"/>
      <c r="AH813" s="123"/>
      <c r="AI813" s="123"/>
      <c r="AJ813" s="123"/>
      <c r="AK813" s="123"/>
      <c r="AL813" s="123"/>
      <c r="AM813" s="123"/>
      <c r="AN813" s="123"/>
      <c r="AO813" s="123"/>
      <c r="AP813" s="123"/>
      <c r="AQ813" s="18"/>
      <c r="AR813" s="18"/>
      <c r="AS813" s="18"/>
      <c r="AT813" s="18"/>
      <c r="AU813" s="18"/>
      <c r="AV813" s="18"/>
      <c r="AW813" s="18"/>
      <c r="AX813" s="18"/>
      <c r="AY813" s="18"/>
      <c r="AZ813" s="18"/>
      <c r="BA813" s="18"/>
      <c r="BE813" s="11"/>
      <c r="BF813" s="11"/>
      <c r="BG813" s="11"/>
      <c r="BH813" s="11"/>
      <c r="BI813" s="11"/>
      <c r="BJ813" s="11"/>
      <c r="BK813" s="11"/>
      <c r="BL813" s="11"/>
      <c r="BM813" s="11"/>
      <c r="BN813" s="11"/>
      <c r="BO813" s="11"/>
      <c r="BP813" s="11"/>
      <c r="BQ813" s="11"/>
    </row>
    <row r="814" spans="1:72">
      <c r="A814" s="18"/>
      <c r="B814" s="18"/>
      <c r="C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23"/>
      <c r="AB814" s="123"/>
      <c r="AC814" s="123"/>
      <c r="AD814" s="123"/>
      <c r="AE814" s="123"/>
      <c r="AF814" s="123"/>
      <c r="AG814" s="123"/>
      <c r="AH814" s="123"/>
      <c r="AI814" s="123"/>
      <c r="AJ814" s="123"/>
      <c r="AK814" s="123"/>
      <c r="AL814" s="123"/>
      <c r="AM814" s="123"/>
      <c r="AN814" s="123"/>
      <c r="AO814" s="123"/>
      <c r="AP814" s="123"/>
      <c r="AQ814" s="18"/>
      <c r="AR814" s="18"/>
      <c r="AS814" s="18"/>
      <c r="AT814" s="18"/>
      <c r="AU814" s="18"/>
      <c r="AV814" s="18"/>
      <c r="AW814" s="18"/>
      <c r="AX814" s="18"/>
      <c r="AY814" s="18"/>
      <c r="AZ814" s="18"/>
      <c r="BA814" s="18"/>
      <c r="BE814" s="11"/>
      <c r="BF814" s="11"/>
      <c r="BG814" s="11"/>
      <c r="BH814" s="11"/>
      <c r="BI814" s="11"/>
      <c r="BJ814" s="11"/>
      <c r="BK814" s="11"/>
      <c r="BL814" s="11"/>
      <c r="BM814" s="11"/>
      <c r="BN814" s="11"/>
      <c r="BO814" s="11"/>
      <c r="BP814" s="11"/>
      <c r="BQ814" s="11"/>
    </row>
    <row r="815" spans="1:72">
      <c r="A815" s="18"/>
      <c r="B815" s="18"/>
      <c r="C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23"/>
      <c r="AB815" s="123"/>
      <c r="AC815" s="123"/>
      <c r="AD815" s="123"/>
      <c r="AE815" s="123"/>
      <c r="AF815" s="123"/>
      <c r="AG815" s="123"/>
      <c r="AH815" s="123"/>
      <c r="AI815" s="123"/>
      <c r="AJ815" s="123"/>
      <c r="AK815" s="123"/>
      <c r="AL815" s="123"/>
      <c r="AM815" s="123"/>
      <c r="AN815" s="123"/>
      <c r="AO815" s="123"/>
      <c r="AP815" s="123"/>
      <c r="AQ815" s="18"/>
      <c r="AR815" s="18"/>
      <c r="AS815" s="18"/>
      <c r="AT815" s="18"/>
      <c r="AU815" s="18"/>
      <c r="AV815" s="18"/>
      <c r="AW815" s="18"/>
      <c r="AX815" s="18"/>
      <c r="AY815" s="18"/>
      <c r="AZ815" s="18"/>
      <c r="BA815" s="18"/>
      <c r="BE815" s="11"/>
      <c r="BF815" s="11"/>
      <c r="BG815" s="11"/>
      <c r="BH815" s="11"/>
      <c r="BI815" s="11"/>
      <c r="BJ815" s="11"/>
      <c r="BK815" s="11"/>
      <c r="BL815" s="11"/>
      <c r="BM815" s="11"/>
      <c r="BN815" s="11"/>
      <c r="BO815" s="11"/>
      <c r="BP815" s="11"/>
      <c r="BQ815" s="11"/>
    </row>
    <row r="816" spans="1:72">
      <c r="A816" s="18"/>
      <c r="B816" s="18"/>
      <c r="C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23"/>
      <c r="AB816" s="123"/>
      <c r="AC816" s="123"/>
      <c r="AD816" s="123"/>
      <c r="AE816" s="123"/>
      <c r="AF816" s="123"/>
      <c r="AG816" s="123"/>
      <c r="AH816" s="123"/>
      <c r="AI816" s="123"/>
      <c r="AJ816" s="123"/>
      <c r="AK816" s="123"/>
      <c r="AL816" s="123"/>
      <c r="AM816" s="123"/>
      <c r="AN816" s="123"/>
      <c r="AO816" s="123"/>
      <c r="AP816" s="123"/>
      <c r="AQ816" s="18"/>
      <c r="AR816" s="18"/>
      <c r="AS816" s="18"/>
      <c r="AT816" s="18"/>
      <c r="AU816" s="18"/>
      <c r="AV816" s="18"/>
      <c r="AW816" s="18"/>
      <c r="AX816" s="18"/>
      <c r="AY816" s="18"/>
      <c r="AZ816" s="18"/>
      <c r="BA816" s="18"/>
      <c r="BF816" s="11"/>
      <c r="BG816" s="11"/>
      <c r="BH816" s="11"/>
      <c r="BI816" s="11"/>
      <c r="BJ816" s="11"/>
      <c r="BK816" s="11"/>
      <c r="BL816" s="11"/>
      <c r="BM816" s="11"/>
      <c r="BN816" s="11"/>
      <c r="BO816" s="11"/>
      <c r="BP816" s="11"/>
      <c r="BQ816" s="11"/>
      <c r="BR816" s="11"/>
      <c r="BT816" s="123"/>
    </row>
    <row r="817" spans="1:71">
      <c r="A817" s="18"/>
      <c r="B817" s="18"/>
      <c r="C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23"/>
      <c r="AB817" s="123"/>
      <c r="AC817" s="123"/>
      <c r="AD817" s="123"/>
      <c r="AE817" s="123"/>
      <c r="AF817" s="123"/>
      <c r="AG817" s="123"/>
      <c r="AH817" s="123"/>
      <c r="AI817" s="123"/>
      <c r="AJ817" s="123"/>
      <c r="AK817" s="123"/>
      <c r="AL817" s="123"/>
      <c r="AM817" s="123"/>
      <c r="AN817" s="123"/>
      <c r="AO817" s="123"/>
      <c r="AP817" s="123"/>
      <c r="AQ817" s="18"/>
      <c r="AR817" s="18"/>
      <c r="AS817" s="18"/>
      <c r="AT817" s="18"/>
      <c r="AU817" s="18"/>
      <c r="AV817" s="18"/>
      <c r="AW817" s="18"/>
      <c r="AX817" s="18"/>
      <c r="AY817" s="18"/>
      <c r="AZ817" s="18"/>
      <c r="BA817" s="18"/>
      <c r="BE817" s="11"/>
      <c r="BF817" s="11"/>
      <c r="BG817" s="11"/>
      <c r="BH817" s="11"/>
      <c r="BI817" s="11"/>
      <c r="BJ817" s="11"/>
      <c r="BK817" s="11"/>
      <c r="BL817" s="11"/>
      <c r="BM817" s="11"/>
      <c r="BN817" s="11"/>
      <c r="BO817" s="11"/>
      <c r="BP817" s="11"/>
      <c r="BQ817" s="11"/>
    </row>
    <row r="818" spans="1:71">
      <c r="A818" s="18"/>
      <c r="B818" s="18"/>
      <c r="C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23"/>
      <c r="AB818" s="123"/>
      <c r="AC818" s="123"/>
      <c r="AD818" s="123"/>
      <c r="AE818" s="123"/>
      <c r="AF818" s="123"/>
      <c r="AG818" s="123"/>
      <c r="AH818" s="123"/>
      <c r="AI818" s="123"/>
      <c r="AJ818" s="123"/>
      <c r="AK818" s="123"/>
      <c r="AL818" s="123"/>
      <c r="AM818" s="123"/>
      <c r="AN818" s="123"/>
      <c r="AO818" s="123"/>
      <c r="AP818" s="123"/>
      <c r="AQ818" s="18"/>
      <c r="AR818" s="18"/>
      <c r="AS818" s="18"/>
      <c r="AT818" s="18"/>
      <c r="AU818" s="18"/>
      <c r="AV818" s="18"/>
      <c r="AW818" s="18"/>
      <c r="AX818" s="18"/>
      <c r="AY818" s="18"/>
      <c r="AZ818" s="18"/>
      <c r="BA818" s="18"/>
      <c r="BE818" s="11"/>
      <c r="BF818" s="11"/>
      <c r="BG818" s="11"/>
      <c r="BH818" s="11"/>
      <c r="BI818" s="11"/>
      <c r="BJ818" s="11"/>
      <c r="BK818" s="11"/>
      <c r="BL818" s="11"/>
      <c r="BM818" s="11"/>
      <c r="BN818" s="11"/>
      <c r="BO818" s="11"/>
      <c r="BP818" s="11"/>
      <c r="BQ818" s="11"/>
    </row>
    <row r="819" spans="1:71">
      <c r="A819" s="18"/>
      <c r="B819" s="18"/>
      <c r="C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23"/>
      <c r="AB819" s="123"/>
      <c r="AC819" s="123"/>
      <c r="AD819" s="123"/>
      <c r="AE819" s="123"/>
      <c r="AF819" s="123"/>
      <c r="AG819" s="123"/>
      <c r="AH819" s="123"/>
      <c r="AI819" s="123"/>
      <c r="AJ819" s="123"/>
      <c r="AK819" s="123"/>
      <c r="AL819" s="123"/>
      <c r="AM819" s="123"/>
      <c r="AN819" s="123"/>
      <c r="AO819" s="123"/>
      <c r="AP819" s="123"/>
      <c r="AQ819" s="18"/>
      <c r="AR819" s="18"/>
      <c r="AS819" s="18"/>
      <c r="AT819" s="18"/>
      <c r="AU819" s="18"/>
      <c r="AV819" s="18"/>
      <c r="AW819" s="18"/>
      <c r="AX819" s="18"/>
      <c r="AY819" s="18"/>
      <c r="AZ819" s="18"/>
      <c r="BA819" s="18"/>
      <c r="BE819" s="11"/>
      <c r="BF819" s="11"/>
      <c r="BG819" s="11"/>
      <c r="BH819" s="11"/>
      <c r="BI819" s="11"/>
      <c r="BJ819" s="11"/>
      <c r="BK819" s="11"/>
      <c r="BL819" s="11"/>
      <c r="BM819" s="11"/>
      <c r="BN819" s="11"/>
      <c r="BO819" s="11"/>
      <c r="BP819" s="11"/>
      <c r="BQ819" s="11"/>
    </row>
    <row r="820" spans="1:71">
      <c r="A820" s="18"/>
      <c r="B820" s="18"/>
      <c r="C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23"/>
      <c r="AB820" s="123"/>
      <c r="AC820" s="123"/>
      <c r="AD820" s="123"/>
      <c r="AE820" s="123"/>
      <c r="AF820" s="123"/>
      <c r="AG820" s="123"/>
      <c r="AH820" s="123"/>
      <c r="AI820" s="123"/>
      <c r="AJ820" s="123"/>
      <c r="AK820" s="123"/>
      <c r="AL820" s="123"/>
      <c r="AM820" s="123"/>
      <c r="AN820" s="123"/>
      <c r="AO820" s="123"/>
      <c r="AP820" s="123"/>
      <c r="AQ820" s="18"/>
      <c r="AR820" s="18"/>
      <c r="AS820" s="18"/>
      <c r="AT820" s="18"/>
      <c r="AU820" s="18"/>
      <c r="AV820" s="18"/>
      <c r="AW820" s="18"/>
      <c r="AX820" s="18"/>
      <c r="AY820" s="18"/>
      <c r="AZ820" s="18"/>
      <c r="BA820" s="18"/>
      <c r="BE820" s="11"/>
      <c r="BF820" s="11"/>
      <c r="BG820" s="11"/>
      <c r="BH820" s="11"/>
      <c r="BI820" s="11"/>
      <c r="BJ820" s="11"/>
      <c r="BK820" s="11"/>
      <c r="BL820" s="11"/>
      <c r="BM820" s="11"/>
      <c r="BN820" s="11"/>
      <c r="BO820" s="11"/>
      <c r="BP820" s="11"/>
      <c r="BQ820" s="11"/>
    </row>
    <row r="821" spans="1:71">
      <c r="A821" s="18"/>
      <c r="B821" s="18"/>
      <c r="C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23"/>
      <c r="AB821" s="123"/>
      <c r="AC821" s="123"/>
      <c r="AD821" s="123"/>
      <c r="AE821" s="123"/>
      <c r="AF821" s="123"/>
      <c r="AG821" s="123"/>
      <c r="AH821" s="123"/>
      <c r="AI821" s="123"/>
      <c r="AJ821" s="123"/>
      <c r="AK821" s="123"/>
      <c r="AL821" s="123"/>
      <c r="AM821" s="123"/>
      <c r="AN821" s="123"/>
      <c r="AO821" s="123"/>
      <c r="AP821" s="123"/>
      <c r="AQ821" s="18"/>
      <c r="AR821" s="18"/>
      <c r="AS821" s="18"/>
      <c r="AT821" s="18"/>
      <c r="AU821" s="18"/>
      <c r="AV821" s="18"/>
      <c r="AW821" s="18"/>
      <c r="AX821" s="18"/>
      <c r="AY821" s="18"/>
      <c r="AZ821" s="18"/>
      <c r="BA821" s="18"/>
      <c r="BE821" s="11"/>
      <c r="BF821" s="11"/>
      <c r="BG821" s="11"/>
      <c r="BH821" s="11"/>
      <c r="BI821" s="11"/>
      <c r="BJ821" s="11"/>
      <c r="BK821" s="11"/>
      <c r="BL821" s="11"/>
      <c r="BM821" s="11"/>
      <c r="BN821" s="11"/>
      <c r="BO821" s="11"/>
      <c r="BP821" s="11"/>
      <c r="BQ821" s="11"/>
    </row>
    <row r="822" spans="1:71">
      <c r="A822" s="18"/>
      <c r="B822" s="18"/>
      <c r="C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23"/>
      <c r="AB822" s="123"/>
      <c r="AC822" s="123"/>
      <c r="AD822" s="123"/>
      <c r="AE822" s="123"/>
      <c r="AF822" s="123"/>
      <c r="AG822" s="123"/>
      <c r="AH822" s="123"/>
      <c r="AI822" s="123"/>
      <c r="AJ822" s="123"/>
      <c r="AK822" s="123"/>
      <c r="AL822" s="123"/>
      <c r="AM822" s="123"/>
      <c r="AN822" s="123"/>
      <c r="AO822" s="123"/>
      <c r="AP822" s="123"/>
      <c r="AQ822" s="18"/>
      <c r="AR822" s="18"/>
      <c r="AS822" s="18"/>
      <c r="AT822" s="18"/>
      <c r="AU822" s="18"/>
      <c r="AV822" s="18"/>
      <c r="AW822" s="18"/>
      <c r="AX822" s="18"/>
      <c r="AY822" s="18"/>
      <c r="AZ822" s="18"/>
      <c r="BA822" s="18"/>
      <c r="BE822" s="11"/>
      <c r="BF822" s="11"/>
      <c r="BG822" s="11"/>
      <c r="BH822" s="11"/>
      <c r="BI822" s="11"/>
      <c r="BJ822" s="11"/>
      <c r="BK822" s="11"/>
      <c r="BL822" s="11"/>
      <c r="BM822" s="11"/>
      <c r="BN822" s="11"/>
      <c r="BO822" s="11"/>
      <c r="BP822" s="11"/>
      <c r="BQ822" s="11"/>
      <c r="BR822" s="75"/>
      <c r="BS822" s="75"/>
    </row>
    <row r="823" spans="1:71">
      <c r="A823" s="18"/>
      <c r="B823" s="18"/>
      <c r="C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23"/>
      <c r="AB823" s="123"/>
      <c r="AC823" s="123"/>
      <c r="AD823" s="123"/>
      <c r="AE823" s="123"/>
      <c r="AF823" s="123"/>
      <c r="AG823" s="123"/>
      <c r="AH823" s="123"/>
      <c r="AI823" s="123"/>
      <c r="AJ823" s="123"/>
      <c r="AK823" s="123"/>
      <c r="AL823" s="123"/>
      <c r="AM823" s="123"/>
      <c r="AN823" s="123"/>
      <c r="AO823" s="123"/>
      <c r="AP823" s="123"/>
      <c r="AQ823" s="18"/>
      <c r="AR823" s="18"/>
      <c r="AS823" s="18"/>
      <c r="AT823" s="18"/>
      <c r="AU823" s="18"/>
      <c r="AV823" s="18"/>
      <c r="AW823" s="18"/>
      <c r="AX823" s="18"/>
      <c r="AY823" s="18"/>
      <c r="AZ823" s="18"/>
      <c r="BA823" s="18"/>
      <c r="BE823" s="11"/>
      <c r="BF823" s="11"/>
      <c r="BG823" s="11"/>
      <c r="BH823" s="11"/>
      <c r="BI823" s="11"/>
      <c r="BJ823" s="11"/>
      <c r="BK823" s="11"/>
      <c r="BL823" s="11"/>
      <c r="BM823" s="11"/>
      <c r="BN823" s="11"/>
      <c r="BO823" s="11"/>
      <c r="BP823" s="11"/>
      <c r="BQ823" s="11"/>
      <c r="BR823" s="75"/>
      <c r="BS823" s="75"/>
    </row>
    <row r="824" spans="1:71">
      <c r="A824" s="18"/>
      <c r="B824" s="18"/>
      <c r="C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23"/>
      <c r="AB824" s="123"/>
      <c r="AC824" s="123"/>
      <c r="AD824" s="123"/>
      <c r="AE824" s="123"/>
      <c r="AF824" s="123"/>
      <c r="AG824" s="123"/>
      <c r="AH824" s="123"/>
      <c r="AI824" s="123"/>
      <c r="AJ824" s="123"/>
      <c r="AK824" s="123"/>
      <c r="AL824" s="123"/>
      <c r="AM824" s="123"/>
      <c r="AN824" s="123"/>
      <c r="AO824" s="123"/>
      <c r="AP824" s="123"/>
      <c r="AQ824" s="18"/>
      <c r="AR824" s="18"/>
      <c r="AS824" s="18"/>
      <c r="AT824" s="18"/>
      <c r="AU824" s="18"/>
      <c r="AV824" s="18"/>
      <c r="AW824" s="18"/>
      <c r="AX824" s="18"/>
      <c r="AY824" s="18"/>
      <c r="AZ824" s="18"/>
      <c r="BA824" s="18"/>
      <c r="BE824" s="11"/>
      <c r="BF824" s="11"/>
      <c r="BG824" s="11"/>
      <c r="BH824" s="11"/>
      <c r="BI824" s="11"/>
      <c r="BJ824" s="11"/>
      <c r="BK824" s="11"/>
      <c r="BL824" s="11"/>
      <c r="BM824" s="11"/>
      <c r="BN824" s="11"/>
      <c r="BO824" s="11"/>
      <c r="BP824" s="11"/>
      <c r="BQ824" s="11"/>
      <c r="BR824" s="75"/>
      <c r="BS824" s="75"/>
    </row>
    <row r="825" spans="1:71">
      <c r="A825" s="18"/>
      <c r="B825" s="18"/>
      <c r="C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23"/>
      <c r="AB825" s="123"/>
      <c r="AC825" s="123"/>
      <c r="AD825" s="123"/>
      <c r="AE825" s="123"/>
      <c r="AF825" s="123"/>
      <c r="AG825" s="123"/>
      <c r="AH825" s="123"/>
      <c r="AI825" s="123"/>
      <c r="AJ825" s="123"/>
      <c r="AK825" s="123"/>
      <c r="AL825" s="123"/>
      <c r="AM825" s="123"/>
      <c r="AN825" s="123"/>
      <c r="AO825" s="123"/>
      <c r="AP825" s="123"/>
      <c r="AQ825" s="18"/>
      <c r="AR825" s="18"/>
      <c r="AS825" s="18"/>
      <c r="AT825" s="18"/>
      <c r="AU825" s="18"/>
      <c r="AV825" s="18"/>
      <c r="AW825" s="18"/>
      <c r="AX825" s="18"/>
      <c r="AY825" s="18"/>
      <c r="AZ825" s="18"/>
      <c r="BA825" s="18"/>
      <c r="BE825" s="11"/>
      <c r="BF825" s="11"/>
      <c r="BG825" s="11"/>
      <c r="BH825" s="11"/>
      <c r="BI825" s="11"/>
      <c r="BJ825" s="11"/>
      <c r="BK825" s="11"/>
      <c r="BL825" s="11"/>
      <c r="BM825" s="11"/>
      <c r="BN825" s="11"/>
      <c r="BO825" s="11"/>
      <c r="BP825" s="11"/>
      <c r="BQ825" s="11"/>
      <c r="BR825" s="75"/>
      <c r="BS825" s="75"/>
    </row>
    <row r="826" spans="1:71">
      <c r="A826" s="18"/>
      <c r="B826" s="18"/>
      <c r="C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23"/>
      <c r="AB826" s="123"/>
      <c r="AC826" s="123"/>
      <c r="AD826" s="123"/>
      <c r="AE826" s="123"/>
      <c r="AF826" s="123"/>
      <c r="AG826" s="123"/>
      <c r="AH826" s="123"/>
      <c r="AI826" s="123"/>
      <c r="AJ826" s="123"/>
      <c r="AK826" s="123"/>
      <c r="AL826" s="123"/>
      <c r="AM826" s="123"/>
      <c r="AN826" s="123"/>
      <c r="AO826" s="123"/>
      <c r="AP826" s="123"/>
      <c r="AQ826" s="18"/>
      <c r="AR826" s="18"/>
      <c r="AS826" s="18"/>
      <c r="AT826" s="18"/>
      <c r="AU826" s="18"/>
      <c r="AV826" s="18"/>
      <c r="AW826" s="18"/>
      <c r="AX826" s="18"/>
      <c r="AY826" s="18"/>
      <c r="AZ826" s="18"/>
      <c r="BA826" s="18"/>
      <c r="BE826" s="11"/>
      <c r="BF826" s="11"/>
      <c r="BG826" s="11"/>
      <c r="BH826" s="11"/>
      <c r="BI826" s="11"/>
      <c r="BJ826" s="11"/>
      <c r="BK826" s="11"/>
      <c r="BL826" s="11"/>
      <c r="BM826" s="11"/>
      <c r="BN826" s="11"/>
      <c r="BO826" s="11"/>
      <c r="BP826" s="11"/>
      <c r="BQ826" s="11"/>
      <c r="BR826" s="75"/>
      <c r="BS826" s="75"/>
    </row>
    <row r="827" spans="1:71">
      <c r="A827" s="18"/>
      <c r="B827" s="18"/>
      <c r="C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23"/>
      <c r="AB827" s="123"/>
      <c r="AC827" s="123"/>
      <c r="AD827" s="123"/>
      <c r="AE827" s="123"/>
      <c r="AF827" s="123"/>
      <c r="AG827" s="123"/>
      <c r="AH827" s="123"/>
      <c r="AI827" s="123"/>
      <c r="AJ827" s="123"/>
      <c r="AK827" s="123"/>
      <c r="AL827" s="123"/>
      <c r="AM827" s="123"/>
      <c r="AN827" s="123"/>
      <c r="AO827" s="123"/>
      <c r="AP827" s="123"/>
      <c r="AQ827" s="18"/>
      <c r="AR827" s="18"/>
      <c r="AS827" s="18"/>
      <c r="AT827" s="18"/>
      <c r="AU827" s="18"/>
      <c r="AV827" s="18"/>
      <c r="AW827" s="18"/>
      <c r="AX827" s="18"/>
      <c r="AY827" s="18"/>
      <c r="AZ827" s="18"/>
      <c r="BA827" s="18"/>
      <c r="BE827" s="11"/>
      <c r="BF827" s="11"/>
      <c r="BG827" s="11"/>
      <c r="BH827" s="11"/>
      <c r="BI827" s="11"/>
      <c r="BJ827" s="11"/>
      <c r="BK827" s="11"/>
      <c r="BL827" s="11"/>
      <c r="BM827" s="11"/>
      <c r="BN827" s="11"/>
      <c r="BO827" s="11"/>
      <c r="BP827" s="11"/>
      <c r="BQ827" s="11"/>
      <c r="BR827" s="75"/>
      <c r="BS827" s="75"/>
    </row>
    <row r="828" spans="1:71">
      <c r="A828" s="18"/>
      <c r="B828" s="18"/>
      <c r="C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23"/>
      <c r="AB828" s="123"/>
      <c r="AC828" s="123"/>
      <c r="AD828" s="123"/>
      <c r="AE828" s="123"/>
      <c r="AF828" s="123"/>
      <c r="AG828" s="123"/>
      <c r="AH828" s="123"/>
      <c r="AI828" s="123"/>
      <c r="AJ828" s="123"/>
      <c r="AK828" s="123"/>
      <c r="AL828" s="123"/>
      <c r="AM828" s="123"/>
      <c r="AN828" s="123"/>
      <c r="AO828" s="123"/>
      <c r="AP828" s="123"/>
      <c r="AQ828" s="18"/>
      <c r="AR828" s="18"/>
      <c r="AS828" s="18"/>
      <c r="AT828" s="18"/>
      <c r="AU828" s="18"/>
      <c r="AV828" s="18"/>
      <c r="AW828" s="18"/>
      <c r="AX828" s="18"/>
      <c r="AY828" s="18"/>
      <c r="AZ828" s="18"/>
      <c r="BA828" s="18"/>
      <c r="BE828" s="11"/>
      <c r="BF828" s="11"/>
      <c r="BG828" s="11"/>
      <c r="BH828" s="11"/>
      <c r="BI828" s="11"/>
      <c r="BJ828" s="11"/>
      <c r="BK828" s="11"/>
      <c r="BL828" s="11"/>
      <c r="BM828" s="11"/>
      <c r="BN828" s="11"/>
      <c r="BO828" s="11"/>
      <c r="BP828" s="11"/>
      <c r="BQ828" s="11"/>
      <c r="BR828" s="75"/>
      <c r="BS828" s="75"/>
    </row>
    <row r="829" spans="1:71">
      <c r="A829" s="18"/>
      <c r="B829" s="18"/>
      <c r="C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23"/>
      <c r="AB829" s="123"/>
      <c r="AC829" s="123"/>
      <c r="AD829" s="123"/>
      <c r="AE829" s="123"/>
      <c r="AF829" s="123"/>
      <c r="AG829" s="123"/>
      <c r="AH829" s="123"/>
      <c r="AI829" s="123"/>
      <c r="AJ829" s="123"/>
      <c r="AK829" s="123"/>
      <c r="AL829" s="123"/>
      <c r="AM829" s="123"/>
      <c r="AN829" s="123"/>
      <c r="AO829" s="123"/>
      <c r="AP829" s="123"/>
      <c r="AQ829" s="18"/>
      <c r="AR829" s="18"/>
      <c r="AS829" s="18"/>
      <c r="AT829" s="18"/>
      <c r="AU829" s="18"/>
      <c r="AV829" s="18"/>
      <c r="AW829" s="18"/>
      <c r="AX829" s="18"/>
      <c r="AY829" s="18"/>
      <c r="AZ829" s="18"/>
      <c r="BA829" s="18"/>
      <c r="BE829" s="11"/>
      <c r="BF829" s="11"/>
      <c r="BG829" s="11"/>
      <c r="BH829" s="11"/>
      <c r="BI829" s="11"/>
      <c r="BJ829" s="11"/>
      <c r="BK829" s="11"/>
      <c r="BL829" s="11"/>
      <c r="BM829" s="11"/>
      <c r="BN829" s="11"/>
      <c r="BO829" s="11"/>
      <c r="BP829" s="11"/>
      <c r="BQ829" s="11"/>
      <c r="BR829" s="75"/>
      <c r="BS829" s="75"/>
    </row>
    <row r="830" spans="1:71">
      <c r="A830" s="18"/>
      <c r="B830" s="18"/>
      <c r="C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23"/>
      <c r="AB830" s="123"/>
      <c r="AC830" s="123"/>
      <c r="AD830" s="123"/>
      <c r="AE830" s="123"/>
      <c r="AF830" s="123"/>
      <c r="AG830" s="123"/>
      <c r="AH830" s="123"/>
      <c r="AI830" s="123"/>
      <c r="AJ830" s="123"/>
      <c r="AK830" s="123"/>
      <c r="AL830" s="123"/>
      <c r="AM830" s="123"/>
      <c r="AN830" s="123"/>
      <c r="AO830" s="123"/>
      <c r="AP830" s="123"/>
      <c r="AQ830" s="18"/>
      <c r="AR830" s="18"/>
      <c r="AS830" s="18"/>
      <c r="AT830" s="18"/>
      <c r="AU830" s="18"/>
      <c r="AV830" s="18"/>
      <c r="AW830" s="18"/>
      <c r="AX830" s="18"/>
      <c r="AY830" s="18"/>
      <c r="AZ830" s="18"/>
      <c r="BA830" s="18"/>
      <c r="BE830" s="11"/>
      <c r="BF830" s="11"/>
      <c r="BG830" s="11"/>
      <c r="BH830" s="11"/>
      <c r="BI830" s="11"/>
      <c r="BJ830" s="11"/>
      <c r="BK830" s="11"/>
      <c r="BL830" s="11"/>
      <c r="BM830" s="11"/>
      <c r="BN830" s="11"/>
      <c r="BO830" s="11"/>
      <c r="BP830" s="11"/>
      <c r="BQ830" s="11"/>
      <c r="BR830" s="75"/>
      <c r="BS830" s="75"/>
    </row>
    <row r="831" spans="1:71">
      <c r="A831" s="18"/>
      <c r="B831" s="18"/>
      <c r="C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23"/>
      <c r="AB831" s="123"/>
      <c r="AC831" s="123"/>
      <c r="AD831" s="123"/>
      <c r="AE831" s="123"/>
      <c r="AF831" s="123"/>
      <c r="AG831" s="123"/>
      <c r="AH831" s="123"/>
      <c r="AI831" s="123"/>
      <c r="AJ831" s="123"/>
      <c r="AK831" s="123"/>
      <c r="AL831" s="123"/>
      <c r="AM831" s="123"/>
      <c r="AN831" s="123"/>
      <c r="AO831" s="123"/>
      <c r="AP831" s="123"/>
      <c r="AQ831" s="18"/>
      <c r="AR831" s="18"/>
      <c r="AS831" s="18"/>
      <c r="AT831" s="18"/>
      <c r="AU831" s="18"/>
      <c r="AV831" s="18"/>
      <c r="AW831" s="18"/>
      <c r="AX831" s="18"/>
      <c r="AY831" s="18"/>
      <c r="AZ831" s="18"/>
      <c r="BA831" s="18"/>
      <c r="BE831" s="11"/>
      <c r="BF831" s="11"/>
      <c r="BG831" s="11"/>
      <c r="BH831" s="11"/>
      <c r="BI831" s="11"/>
      <c r="BJ831" s="11"/>
      <c r="BK831" s="11"/>
      <c r="BL831" s="11"/>
      <c r="BM831" s="11"/>
      <c r="BN831" s="11"/>
      <c r="BO831" s="11"/>
      <c r="BP831" s="11"/>
      <c r="BQ831" s="11"/>
      <c r="BR831" s="75"/>
      <c r="BS831" s="75"/>
    </row>
    <row r="832" spans="1:71">
      <c r="A832" s="18"/>
      <c r="B832" s="18"/>
      <c r="C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23"/>
      <c r="AB832" s="123"/>
      <c r="AC832" s="123"/>
      <c r="AD832" s="123"/>
      <c r="AE832" s="123"/>
      <c r="AF832" s="123"/>
      <c r="AG832" s="123"/>
      <c r="AH832" s="123"/>
      <c r="AI832" s="123"/>
      <c r="AJ832" s="123"/>
      <c r="AK832" s="123"/>
      <c r="AL832" s="123"/>
      <c r="AM832" s="123"/>
      <c r="AN832" s="123"/>
      <c r="AO832" s="123"/>
      <c r="AP832" s="123"/>
      <c r="AQ832" s="18"/>
      <c r="AR832" s="18"/>
      <c r="AS832" s="18"/>
      <c r="AT832" s="18"/>
      <c r="AU832" s="18"/>
      <c r="AV832" s="18"/>
      <c r="AW832" s="18"/>
      <c r="AX832" s="18"/>
      <c r="AY832" s="18"/>
      <c r="AZ832" s="18"/>
      <c r="BA832" s="18"/>
      <c r="BE832" s="11"/>
      <c r="BF832" s="11"/>
      <c r="BG832" s="11"/>
      <c r="BH832" s="11"/>
      <c r="BI832" s="11"/>
      <c r="BJ832" s="11"/>
      <c r="BK832" s="11"/>
      <c r="BL832" s="11"/>
      <c r="BM832" s="11"/>
      <c r="BN832" s="11"/>
      <c r="BO832" s="11"/>
      <c r="BP832" s="11"/>
      <c r="BQ832" s="11"/>
      <c r="BR832" s="75"/>
      <c r="BS832" s="75"/>
    </row>
    <row r="833" spans="1:71">
      <c r="A833" s="18"/>
      <c r="B833" s="18"/>
      <c r="C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23"/>
      <c r="AB833" s="123"/>
      <c r="AC833" s="123"/>
      <c r="AD833" s="123"/>
      <c r="AE833" s="123"/>
      <c r="AF833" s="123"/>
      <c r="AG833" s="123"/>
      <c r="AH833" s="123"/>
      <c r="AI833" s="123"/>
      <c r="AJ833" s="123"/>
      <c r="AK833" s="123"/>
      <c r="AL833" s="123"/>
      <c r="AM833" s="123"/>
      <c r="AN833" s="123"/>
      <c r="AO833" s="123"/>
      <c r="AP833" s="123"/>
      <c r="AQ833" s="18"/>
      <c r="AR833" s="18"/>
      <c r="AS833" s="18"/>
      <c r="AT833" s="18"/>
      <c r="AU833" s="18"/>
      <c r="AV833" s="18"/>
      <c r="AW833" s="18"/>
      <c r="AX833" s="18"/>
      <c r="AY833" s="18"/>
      <c r="AZ833" s="18"/>
      <c r="BA833" s="18"/>
      <c r="BE833" s="11"/>
      <c r="BF833" s="11"/>
      <c r="BG833" s="11"/>
      <c r="BH833" s="11"/>
      <c r="BI833" s="11"/>
      <c r="BJ833" s="11"/>
      <c r="BK833" s="11"/>
      <c r="BL833" s="11"/>
      <c r="BM833" s="11"/>
      <c r="BN833" s="11"/>
      <c r="BO833" s="11"/>
      <c r="BP833" s="11"/>
      <c r="BQ833" s="11"/>
      <c r="BR833" s="75"/>
      <c r="BS833" s="75"/>
    </row>
    <row r="834" spans="1:71">
      <c r="A834" s="18"/>
      <c r="B834" s="18"/>
      <c r="C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23"/>
      <c r="AB834" s="123"/>
      <c r="AC834" s="123"/>
      <c r="AD834" s="123"/>
      <c r="AE834" s="123"/>
      <c r="AF834" s="123"/>
      <c r="AG834" s="123"/>
      <c r="AH834" s="123"/>
      <c r="AI834" s="123"/>
      <c r="AJ834" s="123"/>
      <c r="AK834" s="123"/>
      <c r="AL834" s="123"/>
      <c r="AM834" s="123"/>
      <c r="AN834" s="123"/>
      <c r="AO834" s="123"/>
      <c r="AP834" s="123"/>
      <c r="AQ834" s="18"/>
      <c r="AR834" s="18"/>
      <c r="AS834" s="18"/>
      <c r="AT834" s="18"/>
      <c r="AU834" s="18"/>
      <c r="AV834" s="18"/>
      <c r="AW834" s="18"/>
      <c r="AX834" s="18"/>
      <c r="AY834" s="18"/>
      <c r="AZ834" s="18"/>
      <c r="BA834" s="18"/>
      <c r="BE834" s="11"/>
      <c r="BF834" s="11"/>
      <c r="BG834" s="11"/>
      <c r="BH834" s="11"/>
      <c r="BI834" s="11"/>
      <c r="BJ834" s="11"/>
      <c r="BK834" s="11"/>
      <c r="BL834" s="11"/>
      <c r="BM834" s="11"/>
      <c r="BN834" s="11"/>
      <c r="BO834" s="11"/>
      <c r="BP834" s="11"/>
      <c r="BQ834" s="11"/>
      <c r="BR834" s="75"/>
      <c r="BS834" s="75"/>
    </row>
    <row r="835" spans="1:71">
      <c r="A835" s="18"/>
      <c r="B835" s="18"/>
      <c r="C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23"/>
      <c r="AB835" s="123"/>
      <c r="AC835" s="123"/>
      <c r="AD835" s="123"/>
      <c r="AE835" s="123"/>
      <c r="AF835" s="123"/>
      <c r="AG835" s="123"/>
      <c r="AH835" s="123"/>
      <c r="AI835" s="123"/>
      <c r="AJ835" s="123"/>
      <c r="AK835" s="123"/>
      <c r="AL835" s="123"/>
      <c r="AM835" s="123"/>
      <c r="AN835" s="123"/>
      <c r="AO835" s="123"/>
      <c r="AP835" s="123"/>
      <c r="AQ835" s="18"/>
      <c r="AR835" s="18"/>
      <c r="AS835" s="18"/>
      <c r="AT835" s="18"/>
      <c r="AU835" s="18"/>
      <c r="AV835" s="18"/>
      <c r="AW835" s="18"/>
      <c r="AX835" s="18"/>
      <c r="AY835" s="18"/>
      <c r="AZ835" s="18"/>
      <c r="BA835" s="18"/>
      <c r="BE835" s="11"/>
      <c r="BF835" s="11"/>
      <c r="BG835" s="11"/>
      <c r="BH835" s="11"/>
      <c r="BI835" s="11"/>
      <c r="BJ835" s="11"/>
      <c r="BK835" s="11"/>
      <c r="BL835" s="11"/>
      <c r="BM835" s="11"/>
      <c r="BN835" s="11"/>
      <c r="BO835" s="11"/>
      <c r="BP835" s="11"/>
      <c r="BQ835" s="11"/>
      <c r="BR835" s="75"/>
      <c r="BS835" s="75"/>
    </row>
    <row r="836" spans="1:71">
      <c r="A836" s="18"/>
      <c r="B836" s="18"/>
      <c r="C836" s="18"/>
      <c r="E836" s="18"/>
      <c r="F836" s="18"/>
      <c r="G836" s="18"/>
      <c r="H836" s="18"/>
      <c r="I836" s="18"/>
      <c r="J836" s="18"/>
      <c r="K836" s="18"/>
      <c r="L836" s="18"/>
      <c r="M836" s="18"/>
      <c r="N836" s="18"/>
      <c r="O836" s="18"/>
      <c r="P836" s="18"/>
      <c r="Q836" s="18"/>
      <c r="R836" s="18"/>
      <c r="S836" s="18"/>
      <c r="T836" s="18"/>
      <c r="U836" s="18"/>
      <c r="V836" s="18"/>
      <c r="W836" s="18"/>
      <c r="X836" s="18"/>
      <c r="Y836" s="241"/>
      <c r="Z836" s="18"/>
      <c r="AA836" s="117"/>
      <c r="AB836" s="117"/>
      <c r="AC836" s="117"/>
      <c r="AD836" s="117"/>
      <c r="AE836" s="117"/>
      <c r="AF836" s="117"/>
      <c r="AG836" s="117"/>
      <c r="AH836" s="117"/>
      <c r="AI836" s="117"/>
      <c r="AJ836" s="117"/>
      <c r="AK836" s="117"/>
      <c r="AL836" s="117"/>
      <c r="AM836" s="117"/>
      <c r="AN836" s="117"/>
      <c r="AO836" s="117"/>
      <c r="AP836" s="117"/>
      <c r="AQ836" s="18"/>
      <c r="AR836" s="18"/>
      <c r="AS836" s="18"/>
      <c r="AT836" s="18"/>
      <c r="AU836" s="18"/>
      <c r="AV836" s="18"/>
      <c r="AW836" s="18"/>
      <c r="AX836" s="18"/>
      <c r="AY836" s="18"/>
      <c r="AZ836" s="18"/>
      <c r="BA836" s="18"/>
      <c r="BE836" s="11"/>
      <c r="BF836" s="11"/>
      <c r="BG836" s="11"/>
      <c r="BH836" s="11"/>
      <c r="BI836" s="11"/>
      <c r="BJ836" s="11"/>
      <c r="BK836" s="11"/>
      <c r="BL836" s="11"/>
      <c r="BM836" s="11"/>
      <c r="BN836" s="11"/>
      <c r="BO836" s="11"/>
      <c r="BP836" s="11"/>
      <c r="BQ836" s="11"/>
      <c r="BR836" s="75"/>
      <c r="BS836" s="75"/>
    </row>
    <row r="837" spans="1:71">
      <c r="A837" s="18"/>
      <c r="B837" s="18"/>
      <c r="C837" s="18"/>
      <c r="E837" s="18"/>
      <c r="F837" s="18"/>
      <c r="G837" s="18"/>
      <c r="H837" s="18"/>
      <c r="I837" s="18"/>
      <c r="J837" s="18"/>
      <c r="K837" s="18"/>
      <c r="L837" s="18"/>
      <c r="M837" s="18"/>
      <c r="N837" s="18"/>
      <c r="O837" s="18"/>
      <c r="P837" s="18"/>
      <c r="Q837" s="18"/>
      <c r="R837" s="18"/>
      <c r="S837" s="18"/>
      <c r="T837" s="18"/>
      <c r="U837" s="18"/>
      <c r="V837" s="18"/>
      <c r="W837" s="18"/>
      <c r="X837" s="18"/>
      <c r="Y837" s="329"/>
      <c r="Z837" s="18"/>
      <c r="AA837" s="645" t="s">
        <v>105</v>
      </c>
      <c r="AB837" s="645"/>
      <c r="AC837" s="117"/>
      <c r="AD837" s="117"/>
      <c r="AE837" s="117"/>
      <c r="AF837" s="117"/>
      <c r="AG837" s="117"/>
      <c r="AH837" s="117"/>
      <c r="AI837" s="117"/>
      <c r="AJ837" s="117"/>
      <c r="AK837" s="117"/>
      <c r="AL837" s="117"/>
      <c r="AM837" s="117"/>
      <c r="AN837" s="117"/>
      <c r="AO837" s="117"/>
      <c r="AP837" s="117"/>
      <c r="AQ837" s="18"/>
      <c r="AR837" s="18"/>
      <c r="AS837" s="18"/>
      <c r="AT837" s="18"/>
      <c r="AU837" s="18"/>
      <c r="AV837" s="18"/>
      <c r="AW837" s="18"/>
      <c r="AX837" s="18"/>
      <c r="AY837" s="18"/>
      <c r="AZ837" s="18"/>
      <c r="BA837" s="18"/>
      <c r="BE837" s="11"/>
      <c r="BF837" s="11"/>
      <c r="BG837" s="11"/>
      <c r="BH837" s="11"/>
      <c r="BI837" s="11"/>
      <c r="BJ837" s="11"/>
      <c r="BK837" s="11"/>
      <c r="BL837" s="11"/>
      <c r="BM837" s="11"/>
      <c r="BN837" s="11"/>
      <c r="BO837" s="11"/>
      <c r="BP837" s="11"/>
      <c r="BQ837" s="11"/>
      <c r="BR837" s="75"/>
      <c r="BS837" s="75"/>
    </row>
    <row r="838" spans="1:71">
      <c r="A838" s="18"/>
      <c r="B838" s="18"/>
      <c r="C838" s="18"/>
      <c r="E838" s="18"/>
      <c r="F838" s="18"/>
      <c r="G838" s="18"/>
      <c r="H838" s="18"/>
      <c r="I838" s="18"/>
      <c r="J838" s="18"/>
      <c r="K838" s="18"/>
      <c r="L838" s="18"/>
      <c r="M838" s="18"/>
      <c r="N838" s="18"/>
      <c r="O838" s="18"/>
      <c r="P838" s="18"/>
      <c r="Q838" s="18"/>
      <c r="R838" s="18"/>
      <c r="S838" s="18"/>
      <c r="T838" s="18"/>
      <c r="U838" s="18"/>
      <c r="V838" s="18"/>
      <c r="W838" s="18"/>
      <c r="X838" s="18"/>
      <c r="Y838" s="209"/>
      <c r="Z838" s="18"/>
      <c r="AA838" s="117"/>
      <c r="AB838" s="117"/>
      <c r="AC838" s="117"/>
      <c r="AD838" s="117"/>
      <c r="AE838" s="117"/>
      <c r="AF838" s="117"/>
      <c r="AG838" s="117"/>
      <c r="AH838" s="117"/>
      <c r="AI838" s="117"/>
      <c r="AJ838" s="117"/>
      <c r="AK838" s="117"/>
      <c r="AL838" s="117"/>
      <c r="AM838" s="117"/>
      <c r="AN838" s="117"/>
      <c r="AO838" s="117"/>
      <c r="AP838" s="117"/>
      <c r="AQ838" s="18"/>
      <c r="AR838" s="18"/>
      <c r="AS838" s="18"/>
      <c r="AT838" s="18"/>
      <c r="AU838" s="18"/>
      <c r="AV838" s="18"/>
      <c r="AW838" s="18"/>
      <c r="AX838" s="18"/>
      <c r="AY838" s="18"/>
      <c r="AZ838" s="18"/>
      <c r="BA838" s="18"/>
      <c r="BE838" s="11"/>
      <c r="BF838" s="11"/>
      <c r="BG838" s="11"/>
      <c r="BH838" s="11"/>
      <c r="BI838" s="11"/>
      <c r="BJ838" s="11"/>
      <c r="BK838" s="11"/>
      <c r="BL838" s="11"/>
      <c r="BM838" s="11"/>
      <c r="BN838" s="11"/>
      <c r="BO838" s="11"/>
      <c r="BP838" s="11"/>
      <c r="BQ838" s="11"/>
      <c r="BR838" s="75"/>
      <c r="BS838" s="75"/>
    </row>
    <row r="839" spans="1:71">
      <c r="A839" s="18"/>
      <c r="B839" s="18"/>
      <c r="C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17"/>
      <c r="AB839" s="117"/>
      <c r="AC839" s="117"/>
      <c r="AD839" s="117"/>
      <c r="AE839" s="117"/>
      <c r="AF839" s="117"/>
      <c r="AG839" s="117"/>
      <c r="AH839" s="117"/>
      <c r="AI839" s="117"/>
      <c r="AJ839" s="117"/>
      <c r="AK839" s="117"/>
      <c r="AL839" s="117"/>
      <c r="AM839" s="117"/>
      <c r="AN839" s="117"/>
      <c r="AO839" s="117"/>
      <c r="AP839" s="117"/>
      <c r="AQ839" s="18"/>
      <c r="AR839" s="18"/>
      <c r="AS839" s="18"/>
      <c r="AT839" s="18"/>
      <c r="AU839" s="18"/>
      <c r="AV839" s="18"/>
      <c r="AW839" s="18"/>
      <c r="AX839" s="18"/>
      <c r="AY839" s="18"/>
      <c r="AZ839" s="18"/>
      <c r="BA839" s="18"/>
      <c r="BE839" s="11"/>
      <c r="BF839" s="11"/>
      <c r="BG839" s="11"/>
      <c r="BH839" s="11"/>
      <c r="BI839" s="11"/>
      <c r="BJ839" s="11"/>
      <c r="BK839" s="11"/>
      <c r="BL839" s="11"/>
      <c r="BM839" s="11"/>
      <c r="BN839" s="11"/>
      <c r="BO839" s="11"/>
      <c r="BP839" s="11"/>
      <c r="BQ839" s="11"/>
      <c r="BR839" s="75"/>
      <c r="BS839" s="75"/>
    </row>
    <row r="840" spans="1:71">
      <c r="A840" s="18"/>
      <c r="B840" s="18"/>
      <c r="C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17"/>
      <c r="AB840" s="117"/>
      <c r="AC840" s="117"/>
      <c r="AD840" s="117"/>
      <c r="AE840" s="117"/>
      <c r="AF840" s="117"/>
      <c r="AG840" s="117"/>
      <c r="AH840" s="117"/>
      <c r="AI840" s="117"/>
      <c r="AJ840" s="117"/>
      <c r="AK840" s="117"/>
      <c r="AL840" s="117"/>
      <c r="AM840" s="117"/>
      <c r="AN840" s="117"/>
      <c r="AO840" s="117"/>
      <c r="AP840" s="117"/>
      <c r="AQ840" s="18"/>
      <c r="AR840" s="18"/>
      <c r="AS840" s="18"/>
      <c r="AT840" s="18"/>
      <c r="AU840" s="18"/>
      <c r="AV840" s="18"/>
      <c r="AW840" s="18"/>
      <c r="AX840" s="18"/>
      <c r="AY840" s="18"/>
      <c r="AZ840" s="18"/>
      <c r="BA840" s="18"/>
      <c r="BE840" s="11"/>
      <c r="BF840" s="11"/>
      <c r="BG840" s="11"/>
      <c r="BH840" s="11"/>
      <c r="BI840" s="11"/>
      <c r="BJ840" s="11"/>
      <c r="BK840" s="11"/>
      <c r="BL840" s="11"/>
      <c r="BM840" s="11"/>
      <c r="BN840" s="11"/>
      <c r="BO840" s="11"/>
      <c r="BP840" s="11"/>
      <c r="BQ840" s="11"/>
      <c r="BR840" s="75"/>
      <c r="BS840" s="75"/>
    </row>
    <row r="841" spans="1:71">
      <c r="A841" s="18"/>
      <c r="B841" s="18"/>
      <c r="C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17"/>
      <c r="AB841" s="117"/>
      <c r="AC841" s="117"/>
      <c r="AD841" s="117"/>
      <c r="AE841" s="117"/>
      <c r="AF841" s="117"/>
      <c r="AG841" s="117"/>
      <c r="AH841" s="117"/>
      <c r="AI841" s="117"/>
      <c r="AJ841" s="117"/>
      <c r="AK841" s="117"/>
      <c r="AL841" s="117"/>
      <c r="AM841" s="117"/>
      <c r="AN841" s="117"/>
      <c r="AO841" s="117"/>
      <c r="AP841" s="117"/>
      <c r="AQ841" s="18"/>
      <c r="AR841" s="18"/>
      <c r="AS841" s="18"/>
      <c r="AT841" s="18"/>
      <c r="AU841" s="18"/>
      <c r="AV841" s="18"/>
      <c r="AW841" s="18"/>
      <c r="AX841" s="18"/>
      <c r="AY841" s="18"/>
      <c r="AZ841" s="18"/>
      <c r="BA841" s="18"/>
      <c r="BE841" s="11"/>
      <c r="BF841" s="11"/>
      <c r="BG841" s="11"/>
      <c r="BH841" s="11"/>
      <c r="BI841" s="11"/>
      <c r="BJ841" s="11"/>
      <c r="BK841" s="11"/>
      <c r="BL841" s="11"/>
      <c r="BM841" s="11"/>
      <c r="BN841" s="11"/>
      <c r="BO841" s="11"/>
      <c r="BP841" s="11"/>
      <c r="BQ841" s="11"/>
      <c r="BR841" s="75"/>
      <c r="BS841" s="75"/>
    </row>
    <row r="842" spans="1:71">
      <c r="A842" s="18"/>
      <c r="B842" s="18"/>
      <c r="C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17"/>
      <c r="AB842" s="117"/>
      <c r="AC842" s="117"/>
      <c r="AD842" s="117"/>
      <c r="AE842" s="117"/>
      <c r="AF842" s="117"/>
      <c r="AG842" s="117"/>
      <c r="AH842" s="117"/>
      <c r="AI842" s="117"/>
      <c r="AJ842" s="117"/>
      <c r="AK842" s="117"/>
      <c r="AL842" s="117"/>
      <c r="AM842" s="117"/>
      <c r="AN842" s="117"/>
      <c r="AO842" s="117"/>
      <c r="AP842" s="117"/>
      <c r="AQ842" s="18"/>
      <c r="AR842" s="18"/>
      <c r="AS842" s="18"/>
      <c r="AT842" s="18"/>
      <c r="AU842" s="18"/>
      <c r="AV842" s="18"/>
      <c r="AW842" s="18"/>
      <c r="AX842" s="18"/>
      <c r="AY842" s="18"/>
      <c r="AZ842" s="18"/>
      <c r="BA842" s="18"/>
      <c r="BE842" s="11"/>
      <c r="BF842" s="11"/>
      <c r="BG842" s="11"/>
      <c r="BH842" s="11"/>
      <c r="BI842" s="11"/>
      <c r="BJ842" s="11"/>
      <c r="BK842" s="11"/>
      <c r="BL842" s="11"/>
      <c r="BM842" s="11"/>
      <c r="BN842" s="11"/>
      <c r="BO842" s="11"/>
      <c r="BP842" s="11"/>
      <c r="BQ842" s="11"/>
      <c r="BR842" s="75"/>
      <c r="BS842" s="75"/>
    </row>
    <row r="843" spans="1:71">
      <c r="A843" s="18"/>
      <c r="B843" s="18"/>
      <c r="C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E843" s="11"/>
      <c r="BF843" s="11"/>
      <c r="BG843" s="11"/>
      <c r="BH843" s="11"/>
      <c r="BI843" s="11"/>
      <c r="BJ843" s="11"/>
      <c r="BK843" s="11"/>
      <c r="BL843" s="11"/>
      <c r="BM843" s="11"/>
      <c r="BN843" s="11"/>
      <c r="BO843" s="11"/>
      <c r="BP843" s="11"/>
      <c r="BQ843" s="11"/>
      <c r="BR843" s="75"/>
      <c r="BS843" s="75"/>
    </row>
    <row r="844" spans="1:71">
      <c r="A844" s="18"/>
      <c r="B844" s="18"/>
      <c r="C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E844" s="11"/>
      <c r="BF844" s="11"/>
      <c r="BG844" s="11"/>
      <c r="BH844" s="11"/>
      <c r="BI844" s="11"/>
      <c r="BJ844" s="11"/>
      <c r="BK844" s="11"/>
      <c r="BL844" s="11"/>
      <c r="BM844" s="11"/>
      <c r="BN844" s="11"/>
      <c r="BO844" s="11"/>
      <c r="BP844" s="11"/>
      <c r="BQ844" s="11"/>
      <c r="BR844" s="75"/>
      <c r="BS844" s="75"/>
    </row>
    <row r="845" spans="1:71" ht="20.25">
      <c r="A845" s="18"/>
      <c r="B845" s="18"/>
      <c r="C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91" t="str">
        <f>H1</f>
        <v>Seilesing HI 2016, ALDER</v>
      </c>
      <c r="AB845" s="117"/>
      <c r="AC845" s="117"/>
      <c r="AD845" s="117"/>
      <c r="AE845" s="117"/>
      <c r="AF845" s="117"/>
      <c r="AG845" s="117"/>
      <c r="AH845" s="117"/>
      <c r="AI845" s="117"/>
      <c r="AJ845" s="117"/>
      <c r="AK845" s="117"/>
      <c r="AL845" s="117"/>
      <c r="AM845" s="117"/>
      <c r="AN845" s="117"/>
      <c r="AO845" s="117"/>
      <c r="AP845" s="117"/>
      <c r="AQ845" s="18"/>
      <c r="AR845" s="18"/>
      <c r="AS845" s="18"/>
      <c r="AT845" s="18"/>
      <c r="AU845" s="18"/>
      <c r="AV845" s="18"/>
      <c r="AW845" s="18"/>
      <c r="AX845" s="18"/>
      <c r="AY845" s="18"/>
      <c r="AZ845" s="18"/>
      <c r="BA845" s="18"/>
      <c r="BE845" s="11"/>
      <c r="BF845" s="11"/>
      <c r="BG845" s="11"/>
      <c r="BH845" s="11"/>
      <c r="BI845" s="11"/>
      <c r="BJ845" s="11"/>
      <c r="BK845" s="11"/>
      <c r="BL845" s="11"/>
      <c r="BM845" s="11"/>
      <c r="BN845" s="11"/>
      <c r="BO845" s="11"/>
      <c r="BP845" s="11"/>
      <c r="BQ845" s="11"/>
      <c r="BR845" s="75"/>
      <c r="BS845" s="75"/>
    </row>
    <row r="846" spans="1:71">
      <c r="A846" s="18"/>
      <c r="B846" s="18"/>
      <c r="C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23"/>
      <c r="AB846" s="123"/>
      <c r="AC846" s="123"/>
      <c r="AD846" s="123"/>
      <c r="AE846" s="123"/>
      <c r="AF846" s="123"/>
      <c r="AG846" s="123"/>
      <c r="AH846" s="123"/>
      <c r="AI846" s="123"/>
      <c r="AJ846" s="123"/>
      <c r="AK846" s="123"/>
      <c r="AL846" s="123"/>
      <c r="AM846" s="123"/>
      <c r="AN846" s="123"/>
      <c r="AO846" s="123"/>
      <c r="AP846" s="123"/>
      <c r="AQ846" s="18"/>
      <c r="AR846" s="18"/>
      <c r="AS846" s="18"/>
      <c r="AT846" s="18"/>
      <c r="AU846" s="18"/>
      <c r="AV846" s="18"/>
      <c r="AW846" s="18"/>
      <c r="AX846" s="18"/>
      <c r="AY846" s="18"/>
      <c r="AZ846" s="18"/>
      <c r="BA846" s="18"/>
      <c r="BE846" s="11"/>
      <c r="BF846" s="11"/>
      <c r="BG846" s="11"/>
      <c r="BH846" s="11"/>
      <c r="BI846" s="11"/>
      <c r="BJ846" s="11"/>
      <c r="BK846" s="11"/>
      <c r="BL846" s="11"/>
      <c r="BM846" s="11"/>
      <c r="BN846" s="11"/>
      <c r="BO846" s="11"/>
      <c r="BP846" s="11"/>
      <c r="BQ846" s="11"/>
      <c r="BR846" s="75"/>
      <c r="BS846" s="75"/>
    </row>
    <row r="847" spans="1:71">
      <c r="A847" s="209"/>
      <c r="B847" s="209"/>
      <c r="C847" s="209"/>
      <c r="E847" s="322"/>
      <c r="F847" s="322"/>
      <c r="G847" s="209"/>
      <c r="H847" s="323"/>
      <c r="I847" s="323"/>
      <c r="J847" s="323"/>
      <c r="K847" s="209"/>
      <c r="L847" s="209"/>
      <c r="M847" s="209"/>
      <c r="N847" s="209"/>
      <c r="O847" s="209"/>
      <c r="P847" s="241"/>
      <c r="Q847" s="241"/>
      <c r="R847" s="241"/>
      <c r="S847" s="241"/>
      <c r="T847" s="241"/>
      <c r="U847" s="241"/>
      <c r="V847" s="241"/>
      <c r="W847" s="241"/>
      <c r="X847" s="241"/>
      <c r="Y847" s="18"/>
      <c r="Z847" s="18"/>
      <c r="AA847" s="123"/>
      <c r="AB847" s="123"/>
      <c r="AC847" s="123"/>
      <c r="AD847" s="123"/>
      <c r="AE847" s="123"/>
      <c r="AF847" s="123"/>
      <c r="AG847" s="123"/>
      <c r="AH847" s="123"/>
      <c r="AI847" s="123"/>
      <c r="AJ847" s="123"/>
      <c r="AK847" s="123"/>
      <c r="AL847" s="123"/>
      <c r="AM847" s="123"/>
      <c r="AN847" s="123"/>
      <c r="AO847" s="123"/>
      <c r="AP847" s="123"/>
      <c r="AQ847" s="18"/>
      <c r="AR847" s="18"/>
      <c r="AS847" s="18"/>
      <c r="AT847" s="18"/>
      <c r="AU847" s="18"/>
      <c r="AV847" s="18"/>
      <c r="AW847" s="18"/>
      <c r="AX847" s="18"/>
      <c r="AY847" s="18"/>
      <c r="AZ847" s="18"/>
      <c r="BA847" s="18"/>
      <c r="BE847" s="11"/>
      <c r="BF847" s="11"/>
      <c r="BG847" s="11"/>
      <c r="BH847" s="11"/>
      <c r="BI847" s="11"/>
      <c r="BJ847" s="11"/>
      <c r="BK847" s="11"/>
      <c r="BL847" s="11"/>
      <c r="BM847" s="11"/>
      <c r="BN847" s="11"/>
      <c r="BO847" s="11"/>
      <c r="BP847" s="11"/>
      <c r="BQ847" s="11"/>
      <c r="BR847" s="75"/>
      <c r="BS847" s="75"/>
    </row>
    <row r="848" spans="1:71">
      <c r="A848" s="325" t="s">
        <v>106</v>
      </c>
      <c r="B848" s="326"/>
      <c r="C848" s="327"/>
      <c r="D848" s="637" t="s">
        <v>66</v>
      </c>
      <c r="E848" s="328"/>
      <c r="F848" s="326" t="s">
        <v>66</v>
      </c>
      <c r="G848" s="327"/>
      <c r="H848" s="326" t="s">
        <v>66</v>
      </c>
      <c r="I848" s="326"/>
      <c r="J848" s="326"/>
      <c r="K848" s="327"/>
      <c r="L848" s="327"/>
      <c r="M848" s="326"/>
      <c r="N848" s="327"/>
      <c r="O848" s="327"/>
      <c r="P848" s="329"/>
      <c r="Q848" s="326" t="s">
        <v>66</v>
      </c>
      <c r="R848" s="329"/>
      <c r="S848" s="326" t="s">
        <v>66</v>
      </c>
      <c r="T848" s="329"/>
      <c r="U848" s="326" t="s">
        <v>66</v>
      </c>
      <c r="V848" s="329"/>
      <c r="W848" s="329"/>
      <c r="X848" s="326" t="s">
        <v>66</v>
      </c>
      <c r="Y848" s="18"/>
      <c r="Z848" s="18"/>
      <c r="AA848" s="123"/>
      <c r="AB848" s="123"/>
      <c r="AC848" s="123"/>
      <c r="AD848" s="123"/>
      <c r="AE848" s="123"/>
      <c r="AF848" s="123"/>
      <c r="AG848" s="123"/>
      <c r="AH848" s="123"/>
      <c r="AI848" s="123"/>
      <c r="AJ848" s="123"/>
      <c r="AK848" s="123"/>
      <c r="AL848" s="123"/>
      <c r="AM848" s="123"/>
      <c r="AN848" s="123"/>
      <c r="AO848" s="123"/>
      <c r="AP848" s="123"/>
      <c r="AQ848" s="18"/>
      <c r="AR848" s="18"/>
      <c r="AS848" s="18"/>
      <c r="AT848" s="18"/>
      <c r="AU848" s="18"/>
      <c r="AV848" s="18"/>
      <c r="AW848" s="18"/>
      <c r="AX848" s="18"/>
      <c r="AY848" s="18"/>
      <c r="AZ848" s="18"/>
      <c r="BA848" s="18"/>
      <c r="BE848" s="11"/>
      <c r="BF848" s="11"/>
      <c r="BG848" s="11"/>
      <c r="BH848" s="11"/>
      <c r="BI848" s="11"/>
      <c r="BJ848" s="11"/>
      <c r="BK848" s="11"/>
      <c r="BL848" s="11"/>
      <c r="BM848" s="11"/>
      <c r="BN848" s="11"/>
      <c r="BO848" s="11"/>
      <c r="BP848" s="11"/>
      <c r="BQ848" s="11"/>
      <c r="BR848" s="75"/>
      <c r="BS848" s="75"/>
    </row>
    <row r="849" spans="1:71">
      <c r="A849" s="209"/>
      <c r="B849" s="209"/>
      <c r="C849" s="209"/>
      <c r="E849" s="322"/>
      <c r="F849" s="322"/>
      <c r="G849" s="209"/>
      <c r="H849" s="323"/>
      <c r="I849" s="323"/>
      <c r="J849" s="323"/>
      <c r="K849" s="209"/>
      <c r="L849" s="209"/>
      <c r="M849" s="209"/>
      <c r="N849" s="209"/>
      <c r="O849" s="209"/>
      <c r="P849" s="209"/>
      <c r="Q849" s="209"/>
      <c r="R849" s="209"/>
      <c r="S849" s="209"/>
      <c r="T849" s="209"/>
      <c r="U849" s="209"/>
      <c r="V849" s="209"/>
      <c r="W849" s="209"/>
      <c r="X849" s="209"/>
      <c r="Y849" s="18"/>
      <c r="Z849" s="18"/>
      <c r="AA849" s="123"/>
      <c r="AB849" s="123"/>
      <c r="AC849" s="123"/>
      <c r="AD849" s="123"/>
      <c r="AE849" s="123"/>
      <c r="AF849" s="123"/>
      <c r="AG849" s="123"/>
      <c r="AH849" s="123"/>
      <c r="AI849" s="123"/>
      <c r="AJ849" s="123"/>
      <c r="AK849" s="123"/>
      <c r="AL849" s="123"/>
      <c r="AM849" s="123"/>
      <c r="AN849" s="123"/>
      <c r="AO849" s="123"/>
      <c r="AP849" s="123"/>
      <c r="AQ849" s="18"/>
      <c r="AR849" s="18"/>
      <c r="AS849" s="18"/>
      <c r="AT849" s="18"/>
      <c r="AU849" s="18"/>
      <c r="AV849" s="18"/>
      <c r="AW849" s="18"/>
      <c r="AX849" s="18"/>
      <c r="AY849" s="18"/>
      <c r="AZ849" s="18"/>
      <c r="BA849" s="18"/>
      <c r="BE849" s="11"/>
      <c r="BF849" s="11"/>
      <c r="BG849" s="11"/>
      <c r="BH849" s="11"/>
      <c r="BI849" s="11"/>
      <c r="BJ849" s="11"/>
      <c r="BK849" s="11"/>
      <c r="BL849" s="11"/>
      <c r="BM849" s="11"/>
      <c r="BN849" s="11"/>
      <c r="BO849" s="11"/>
      <c r="BP849" s="11"/>
      <c r="BQ849" s="11"/>
      <c r="BR849" s="75"/>
      <c r="BS849" s="75"/>
    </row>
    <row r="850" spans="1:71">
      <c r="A850" s="18"/>
      <c r="B850" s="18"/>
      <c r="C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23"/>
      <c r="AB850" s="123"/>
      <c r="AC850" s="123"/>
      <c r="AD850" s="123"/>
      <c r="AE850" s="123"/>
      <c r="AF850" s="123"/>
      <c r="AG850" s="123"/>
      <c r="AH850" s="123"/>
      <c r="AI850" s="123"/>
      <c r="AJ850" s="123"/>
      <c r="AK850" s="123"/>
      <c r="AL850" s="123"/>
      <c r="AM850" s="123"/>
      <c r="AN850" s="123"/>
      <c r="AO850" s="123"/>
      <c r="AP850" s="123"/>
      <c r="AQ850" s="18"/>
      <c r="AR850" s="18"/>
      <c r="AS850" s="18"/>
      <c r="AT850" s="18"/>
      <c r="AU850" s="18"/>
      <c r="AV850" s="18"/>
      <c r="AW850" s="18"/>
      <c r="AX850" s="18"/>
      <c r="AY850" s="18"/>
      <c r="AZ850" s="18"/>
      <c r="BA850" s="18"/>
      <c r="BE850" s="11"/>
      <c r="BF850" s="11"/>
      <c r="BG850" s="11"/>
      <c r="BH850" s="11"/>
      <c r="BI850" s="11"/>
      <c r="BJ850" s="11"/>
      <c r="BK850" s="11"/>
      <c r="BL850" s="11"/>
      <c r="BM850" s="11"/>
      <c r="BN850" s="11"/>
      <c r="BO850" s="11"/>
      <c r="BP850" s="11"/>
      <c r="BQ850" s="11"/>
      <c r="BR850" s="75"/>
      <c r="BS850" s="75"/>
    </row>
    <row r="851" spans="1:71">
      <c r="A851" s="18"/>
      <c r="B851" s="18"/>
      <c r="C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23"/>
      <c r="AB851" s="123"/>
      <c r="AC851" s="123"/>
      <c r="AD851" s="123"/>
      <c r="AE851" s="123"/>
      <c r="AF851" s="123"/>
      <c r="AG851" s="123"/>
      <c r="AH851" s="123"/>
      <c r="AI851" s="123"/>
      <c r="AJ851" s="123"/>
      <c r="AK851" s="123"/>
      <c r="AL851" s="123"/>
      <c r="AM851" s="123"/>
      <c r="AN851" s="123"/>
      <c r="AO851" s="123"/>
      <c r="AP851" s="123"/>
      <c r="AQ851" s="18"/>
      <c r="AR851" s="18"/>
      <c r="AS851" s="18"/>
      <c r="AT851" s="18"/>
      <c r="AU851" s="18"/>
      <c r="AV851" s="18"/>
      <c r="AW851" s="18"/>
      <c r="AX851" s="18"/>
      <c r="AY851" s="18"/>
      <c r="AZ851" s="18"/>
      <c r="BA851" s="18"/>
      <c r="BE851" s="11"/>
      <c r="BF851" s="11"/>
      <c r="BG851" s="11"/>
      <c r="BH851" s="11"/>
      <c r="BI851" s="11"/>
      <c r="BJ851" s="11"/>
      <c r="BK851" s="11"/>
      <c r="BL851" s="11"/>
      <c r="BM851" s="11"/>
      <c r="BN851" s="11"/>
      <c r="BO851" s="11"/>
      <c r="BP851" s="11"/>
      <c r="BQ851" s="11"/>
      <c r="BR851" s="75"/>
      <c r="BS851" s="75"/>
    </row>
    <row r="852" spans="1:71">
      <c r="A852" s="18"/>
      <c r="B852" s="18"/>
      <c r="C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23"/>
      <c r="AB852" s="123"/>
      <c r="AC852" s="123"/>
      <c r="AD852" s="123"/>
      <c r="AE852" s="123"/>
      <c r="AF852" s="123"/>
      <c r="AG852" s="123"/>
      <c r="AH852" s="123"/>
      <c r="AI852" s="123"/>
      <c r="AJ852" s="123"/>
      <c r="AK852" s="123"/>
      <c r="AL852" s="123"/>
      <c r="AM852" s="123"/>
      <c r="AN852" s="123"/>
      <c r="AO852" s="123"/>
      <c r="AP852" s="123"/>
      <c r="AQ852" s="18"/>
      <c r="AR852" s="18"/>
      <c r="AS852" s="18"/>
      <c r="AT852" s="18"/>
      <c r="AU852" s="18"/>
      <c r="AV852" s="18"/>
      <c r="AW852" s="18"/>
      <c r="AX852" s="18"/>
      <c r="AY852" s="18"/>
      <c r="AZ852" s="18"/>
      <c r="BA852" s="18"/>
      <c r="BE852" s="11"/>
      <c r="BF852" s="11"/>
      <c r="BG852" s="11"/>
      <c r="BH852" s="11"/>
      <c r="BI852" s="11"/>
      <c r="BJ852" s="11"/>
      <c r="BK852" s="11"/>
      <c r="BL852" s="11"/>
      <c r="BM852" s="11"/>
      <c r="BN852" s="11"/>
      <c r="BO852" s="11"/>
      <c r="BP852" s="11"/>
      <c r="BQ852" s="11"/>
      <c r="BR852" s="75"/>
      <c r="BS852" s="75"/>
    </row>
    <row r="853" spans="1:71">
      <c r="A853" s="18"/>
      <c r="B853" s="18"/>
      <c r="C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23"/>
      <c r="AB853" s="123"/>
      <c r="AC853" s="123"/>
      <c r="AD853" s="123"/>
      <c r="AE853" s="123"/>
      <c r="AF853" s="123"/>
      <c r="AG853" s="123"/>
      <c r="AH853" s="123"/>
      <c r="AI853" s="123"/>
      <c r="AJ853" s="123"/>
      <c r="AK853" s="123"/>
      <c r="AL853" s="123"/>
      <c r="AM853" s="123"/>
      <c r="AN853" s="123"/>
      <c r="AO853" s="123"/>
      <c r="AP853" s="123"/>
      <c r="AQ853" s="18"/>
      <c r="AR853" s="18"/>
      <c r="AS853" s="18"/>
      <c r="AT853" s="18"/>
      <c r="AU853" s="18"/>
      <c r="AV853" s="18"/>
      <c r="AW853" s="18"/>
      <c r="AX853" s="18"/>
      <c r="AY853" s="18"/>
      <c r="AZ853" s="18"/>
      <c r="BA853" s="18"/>
      <c r="BR853" s="75"/>
      <c r="BS853" s="75"/>
    </row>
    <row r="854" spans="1:71">
      <c r="A854" s="18"/>
      <c r="B854" s="18"/>
      <c r="C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23"/>
      <c r="AB854" s="123"/>
      <c r="AC854" s="123"/>
      <c r="AD854" s="123"/>
      <c r="AE854" s="123"/>
      <c r="AF854" s="123"/>
      <c r="AG854" s="123"/>
      <c r="AH854" s="123"/>
      <c r="AI854" s="123"/>
      <c r="AJ854" s="123"/>
      <c r="AK854" s="123"/>
      <c r="AL854" s="123"/>
      <c r="AM854" s="123"/>
      <c r="AN854" s="123"/>
      <c r="AO854" s="123"/>
      <c r="AP854" s="123"/>
      <c r="AQ854" s="18"/>
      <c r="AR854" s="18"/>
      <c r="AS854" s="18"/>
      <c r="AT854" s="18"/>
      <c r="AU854" s="18"/>
      <c r="AV854" s="18"/>
      <c r="AW854" s="18"/>
      <c r="AX854" s="18"/>
      <c r="AY854" s="18"/>
      <c r="AZ854" s="18"/>
      <c r="BA854" s="18"/>
      <c r="BB854" s="75"/>
      <c r="BC854" s="75"/>
      <c r="BD854" s="75"/>
      <c r="BE854" s="75"/>
      <c r="BF854" s="75"/>
      <c r="BG854" s="75"/>
      <c r="BH854" s="75"/>
      <c r="BI854" s="75"/>
      <c r="BJ854" s="75"/>
      <c r="BK854" s="75"/>
      <c r="BL854" s="75"/>
      <c r="BM854" s="75"/>
      <c r="BN854" s="75"/>
      <c r="BO854" s="75"/>
      <c r="BP854" s="75"/>
      <c r="BQ854" s="75"/>
      <c r="BR854" s="75"/>
      <c r="BS854" s="75"/>
    </row>
    <row r="855" spans="1:71">
      <c r="A855" s="18"/>
      <c r="B855" s="18"/>
      <c r="C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23"/>
      <c r="AB855" s="123"/>
      <c r="AC855" s="123"/>
      <c r="AD855" s="123"/>
      <c r="AE855" s="123"/>
      <c r="AF855" s="123"/>
      <c r="AG855" s="123"/>
      <c r="AH855" s="123"/>
      <c r="AI855" s="123"/>
      <c r="AJ855" s="123"/>
      <c r="AK855" s="123"/>
      <c r="AL855" s="123"/>
      <c r="AM855" s="123"/>
      <c r="AN855" s="123"/>
      <c r="AO855" s="123"/>
      <c r="AP855" s="123"/>
      <c r="AQ855" s="18"/>
      <c r="AR855" s="18"/>
      <c r="AS855" s="18"/>
      <c r="AT855" s="18"/>
      <c r="AU855" s="18"/>
      <c r="AV855" s="18"/>
      <c r="AW855" s="18"/>
      <c r="AX855" s="18"/>
      <c r="AY855" s="18"/>
      <c r="AZ855" s="18"/>
      <c r="BA855" s="18"/>
      <c r="BB855" s="75"/>
      <c r="BC855" s="75"/>
      <c r="BD855" s="75"/>
      <c r="BE855" s="75"/>
      <c r="BF855" s="75"/>
      <c r="BG855" s="75"/>
      <c r="BH855" s="75"/>
      <c r="BI855" s="75"/>
      <c r="BJ855" s="75"/>
      <c r="BK855" s="75"/>
      <c r="BL855" s="75"/>
      <c r="BM855" s="75"/>
      <c r="BN855" s="75"/>
      <c r="BO855" s="75"/>
      <c r="BP855" s="75"/>
      <c r="BQ855" s="75"/>
      <c r="BR855" s="75"/>
      <c r="BS855" s="75"/>
    </row>
    <row r="856" spans="1:71">
      <c r="A856" s="18"/>
      <c r="B856" s="18"/>
      <c r="C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23"/>
      <c r="AB856" s="123"/>
      <c r="AC856" s="123"/>
      <c r="AD856" s="123"/>
      <c r="AE856" s="123"/>
      <c r="AF856" s="123"/>
      <c r="AG856" s="123"/>
      <c r="AH856" s="123"/>
      <c r="AI856" s="123"/>
      <c r="AJ856" s="123"/>
      <c r="AK856" s="123"/>
      <c r="AL856" s="123"/>
      <c r="AM856" s="123"/>
      <c r="AN856" s="123"/>
      <c r="AO856" s="123"/>
      <c r="AP856" s="123"/>
      <c r="AQ856" s="18"/>
      <c r="AR856" s="18"/>
      <c r="AS856" s="18"/>
      <c r="AT856" s="18"/>
      <c r="AU856" s="18"/>
      <c r="AV856" s="18"/>
      <c r="AW856" s="18"/>
      <c r="AX856" s="18"/>
      <c r="AY856" s="18"/>
      <c r="AZ856" s="18"/>
      <c r="BA856" s="18"/>
      <c r="BB856" s="75"/>
      <c r="BC856" s="75"/>
      <c r="BD856" s="75"/>
      <c r="BE856" s="75"/>
      <c r="BF856" s="75"/>
      <c r="BG856" s="75"/>
      <c r="BH856" s="75"/>
      <c r="BI856" s="75"/>
      <c r="BJ856" s="75"/>
      <c r="BK856" s="75"/>
      <c r="BL856" s="75"/>
      <c r="BM856" s="75"/>
      <c r="BN856" s="75"/>
      <c r="BO856" s="75"/>
      <c r="BP856" s="75"/>
      <c r="BQ856" s="75"/>
      <c r="BR856" s="75"/>
      <c r="BS856" s="75"/>
    </row>
    <row r="857" spans="1:71">
      <c r="A857" s="18"/>
      <c r="B857" s="18"/>
      <c r="C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23"/>
      <c r="AB857" s="123"/>
      <c r="AC857" s="123"/>
      <c r="AD857" s="123"/>
      <c r="AE857" s="123"/>
      <c r="AF857" s="123"/>
      <c r="AG857" s="123"/>
      <c r="AH857" s="123"/>
      <c r="AI857" s="123"/>
      <c r="AJ857" s="123"/>
      <c r="AK857" s="123"/>
      <c r="AL857" s="123"/>
      <c r="AM857" s="123"/>
      <c r="AN857" s="123"/>
      <c r="AO857" s="123"/>
      <c r="AP857" s="123"/>
      <c r="AQ857" s="18"/>
      <c r="AR857" s="18"/>
      <c r="AS857" s="18"/>
      <c r="AT857" s="18"/>
      <c r="AU857" s="18"/>
      <c r="AV857" s="18"/>
      <c r="AW857" s="18"/>
      <c r="AX857" s="18"/>
      <c r="AY857" s="18"/>
      <c r="AZ857" s="18"/>
      <c r="BA857" s="18"/>
      <c r="BB857" s="75"/>
      <c r="BC857" s="75"/>
      <c r="BD857" s="75"/>
      <c r="BE857" s="75"/>
      <c r="BF857" s="75"/>
      <c r="BG857" s="75"/>
      <c r="BH857" s="75"/>
      <c r="BI857" s="75"/>
      <c r="BJ857" s="75"/>
      <c r="BK857" s="75"/>
      <c r="BL857" s="75"/>
      <c r="BM857" s="75"/>
      <c r="BN857" s="75"/>
      <c r="BO857" s="75"/>
      <c r="BP857" s="75"/>
      <c r="BQ857" s="75"/>
      <c r="BR857" s="75"/>
      <c r="BS857" s="75"/>
    </row>
    <row r="858" spans="1:71">
      <c r="A858" s="18"/>
      <c r="B858" s="18"/>
      <c r="C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23"/>
      <c r="AB858" s="123"/>
      <c r="AC858" s="123"/>
      <c r="AD858" s="123"/>
      <c r="AE858" s="123"/>
      <c r="AF858" s="123"/>
      <c r="AG858" s="123"/>
      <c r="AH858" s="123"/>
      <c r="AI858" s="123"/>
      <c r="AJ858" s="123"/>
      <c r="AK858" s="123"/>
      <c r="AL858" s="123"/>
      <c r="AM858" s="123"/>
      <c r="AN858" s="123"/>
      <c r="AO858" s="123"/>
      <c r="AP858" s="123"/>
      <c r="AQ858" s="18"/>
      <c r="AR858" s="18"/>
      <c r="AS858" s="18"/>
      <c r="AT858" s="18"/>
      <c r="AU858" s="18"/>
      <c r="AV858" s="18"/>
      <c r="AW858" s="18"/>
      <c r="AX858" s="18"/>
      <c r="AY858" s="18"/>
      <c r="AZ858" s="18"/>
      <c r="BA858" s="18"/>
      <c r="BB858" s="75"/>
      <c r="BC858" s="75"/>
      <c r="BD858" s="75"/>
      <c r="BE858" s="75"/>
      <c r="BF858" s="75"/>
      <c r="BG858" s="75"/>
      <c r="BH858" s="75"/>
      <c r="BI858" s="75"/>
      <c r="BJ858" s="75"/>
      <c r="BK858" s="75"/>
      <c r="BL858" s="75"/>
      <c r="BM858" s="75"/>
      <c r="BN858" s="75"/>
      <c r="BO858" s="75"/>
      <c r="BP858" s="75"/>
      <c r="BQ858" s="75"/>
      <c r="BR858" s="75"/>
      <c r="BS858" s="75"/>
    </row>
    <row r="859" spans="1:71">
      <c r="A859" s="18"/>
      <c r="B859" s="18"/>
      <c r="C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23"/>
      <c r="AB859" s="123"/>
      <c r="AC859" s="123"/>
      <c r="AD859" s="123"/>
      <c r="AE859" s="123"/>
      <c r="AF859" s="123"/>
      <c r="AG859" s="123"/>
      <c r="AH859" s="123"/>
      <c r="AI859" s="123"/>
      <c r="AJ859" s="123"/>
      <c r="AK859" s="123"/>
      <c r="AL859" s="123"/>
      <c r="AM859" s="123"/>
      <c r="AN859" s="123"/>
      <c r="AO859" s="123"/>
      <c r="AP859" s="123"/>
      <c r="AQ859" s="18"/>
      <c r="AR859" s="18"/>
      <c r="AS859" s="18"/>
      <c r="AT859" s="18"/>
      <c r="AU859" s="18"/>
      <c r="AV859" s="18"/>
      <c r="AW859" s="18"/>
      <c r="AX859" s="18"/>
      <c r="AY859" s="18"/>
      <c r="AZ859" s="18"/>
      <c r="BA859" s="18"/>
      <c r="BB859" s="75"/>
      <c r="BC859" s="75"/>
      <c r="BD859" s="75"/>
      <c r="BE859" s="75"/>
      <c r="BF859" s="75"/>
      <c r="BG859" s="75"/>
      <c r="BH859" s="75"/>
      <c r="BI859" s="75"/>
      <c r="BJ859" s="75"/>
      <c r="BK859" s="75"/>
      <c r="BL859" s="75"/>
      <c r="BM859" s="75"/>
      <c r="BN859" s="75"/>
      <c r="BO859" s="75"/>
      <c r="BP859" s="75"/>
      <c r="BQ859" s="75"/>
      <c r="BR859" s="75"/>
      <c r="BS859" s="75"/>
    </row>
    <row r="860" spans="1:71">
      <c r="A860" s="18"/>
      <c r="B860" s="18"/>
      <c r="C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23"/>
      <c r="AB860" s="123"/>
      <c r="AC860" s="123"/>
      <c r="AD860" s="123"/>
      <c r="AE860" s="123"/>
      <c r="AF860" s="123"/>
      <c r="AG860" s="123"/>
      <c r="AH860" s="123"/>
      <c r="AI860" s="123"/>
      <c r="AJ860" s="123"/>
      <c r="AK860" s="123"/>
      <c r="AL860" s="123"/>
      <c r="AM860" s="123"/>
      <c r="AN860" s="123"/>
      <c r="AO860" s="123"/>
      <c r="AP860" s="123"/>
      <c r="AQ860" s="18"/>
      <c r="AR860" s="18"/>
      <c r="AS860" s="18"/>
      <c r="AT860" s="18"/>
      <c r="AU860" s="18"/>
      <c r="AV860" s="18"/>
      <c r="AW860" s="18"/>
      <c r="AX860" s="18"/>
      <c r="AY860" s="18"/>
      <c r="AZ860" s="18"/>
      <c r="BA860" s="18"/>
      <c r="BB860" s="75"/>
      <c r="BC860" s="75"/>
      <c r="BD860" s="75"/>
      <c r="BE860" s="75"/>
      <c r="BF860" s="75"/>
      <c r="BG860" s="75"/>
      <c r="BH860" s="75"/>
      <c r="BI860" s="75"/>
      <c r="BJ860" s="75"/>
      <c r="BK860" s="75"/>
      <c r="BL860" s="75"/>
      <c r="BM860" s="75"/>
      <c r="BN860" s="75"/>
      <c r="BO860" s="75"/>
      <c r="BP860" s="75"/>
      <c r="BQ860" s="75"/>
      <c r="BR860" s="75"/>
      <c r="BS860" s="75"/>
    </row>
    <row r="861" spans="1:71">
      <c r="A861" s="18"/>
      <c r="B861" s="18"/>
      <c r="C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23"/>
      <c r="AB861" s="123"/>
      <c r="AC861" s="123"/>
      <c r="AD861" s="123"/>
      <c r="AE861" s="123"/>
      <c r="AF861" s="123"/>
      <c r="AG861" s="123"/>
      <c r="AH861" s="123"/>
      <c r="AI861" s="123"/>
      <c r="AJ861" s="123"/>
      <c r="AK861" s="123"/>
      <c r="AL861" s="123"/>
      <c r="AM861" s="123"/>
      <c r="AN861" s="123"/>
      <c r="AO861" s="123"/>
      <c r="AP861" s="123"/>
      <c r="AQ861" s="18"/>
      <c r="AR861" s="18"/>
      <c r="AS861" s="18"/>
      <c r="AT861" s="18"/>
      <c r="AU861" s="18"/>
      <c r="AV861" s="18"/>
      <c r="AW861" s="18"/>
      <c r="AX861" s="18"/>
      <c r="AY861" s="18"/>
      <c r="AZ861" s="18"/>
      <c r="BA861" s="18"/>
      <c r="BB861" s="75"/>
      <c r="BC861" s="75"/>
      <c r="BD861" s="75"/>
      <c r="BE861" s="75"/>
      <c r="BF861" s="75"/>
      <c r="BG861" s="75"/>
      <c r="BH861" s="75"/>
      <c r="BI861" s="75"/>
      <c r="BJ861" s="75"/>
      <c r="BK861" s="75"/>
      <c r="BL861" s="75"/>
      <c r="BM861" s="75"/>
      <c r="BN861" s="75"/>
      <c r="BO861" s="75"/>
      <c r="BP861" s="75"/>
      <c r="BQ861" s="75"/>
      <c r="BR861" s="75"/>
      <c r="BS861" s="75"/>
    </row>
    <row r="862" spans="1:71">
      <c r="A862" s="18"/>
      <c r="B862" s="18"/>
      <c r="C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23"/>
      <c r="AB862" s="123"/>
      <c r="AC862" s="123"/>
      <c r="AD862" s="123"/>
      <c r="AE862" s="123"/>
      <c r="AF862" s="123"/>
      <c r="AG862" s="123"/>
      <c r="AH862" s="123"/>
      <c r="AI862" s="123"/>
      <c r="AJ862" s="123"/>
      <c r="AK862" s="123"/>
      <c r="AL862" s="123"/>
      <c r="AM862" s="123"/>
      <c r="AN862" s="123"/>
      <c r="AO862" s="123"/>
      <c r="AP862" s="123"/>
      <c r="AQ862" s="18"/>
      <c r="AR862" s="18"/>
      <c r="AS862" s="18"/>
      <c r="AT862" s="18"/>
      <c r="AU862" s="18"/>
      <c r="AV862" s="18"/>
      <c r="AW862" s="18"/>
      <c r="AX862" s="18"/>
      <c r="AY862" s="18"/>
      <c r="AZ862" s="18"/>
      <c r="BA862" s="18"/>
      <c r="BB862" s="75"/>
      <c r="BC862" s="75"/>
      <c r="BD862" s="75"/>
      <c r="BE862" s="75"/>
      <c r="BF862" s="75"/>
      <c r="BG862" s="75"/>
      <c r="BH862" s="75"/>
      <c r="BI862" s="75"/>
      <c r="BJ862" s="75"/>
      <c r="BK862" s="75"/>
      <c r="BL862" s="75"/>
      <c r="BM862" s="75"/>
      <c r="BN862" s="75"/>
      <c r="BO862" s="75"/>
      <c r="BP862" s="75"/>
      <c r="BQ862" s="75"/>
      <c r="BR862" s="75"/>
      <c r="BS862" s="75"/>
    </row>
    <row r="863" spans="1:71">
      <c r="A863" s="18"/>
      <c r="B863" s="18"/>
      <c r="C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23"/>
      <c r="AB863" s="123"/>
      <c r="AC863" s="123"/>
      <c r="AD863" s="123"/>
      <c r="AE863" s="123"/>
      <c r="AF863" s="123"/>
      <c r="AG863" s="123"/>
      <c r="AH863" s="123"/>
      <c r="AI863" s="123"/>
      <c r="AJ863" s="123"/>
      <c r="AK863" s="123"/>
      <c r="AL863" s="123"/>
      <c r="AM863" s="123"/>
      <c r="AN863" s="123"/>
      <c r="AO863" s="123"/>
      <c r="AP863" s="123"/>
      <c r="AQ863" s="18"/>
      <c r="AR863" s="18"/>
      <c r="AS863" s="18"/>
      <c r="AT863" s="18"/>
      <c r="AU863" s="18"/>
      <c r="AV863" s="18"/>
      <c r="AW863" s="18"/>
      <c r="AX863" s="18"/>
      <c r="AY863" s="18"/>
      <c r="AZ863" s="18"/>
      <c r="BA863" s="18"/>
      <c r="BB863" s="75"/>
      <c r="BC863" s="75"/>
      <c r="BD863" s="75"/>
      <c r="BE863" s="75"/>
      <c r="BF863" s="75"/>
      <c r="BG863" s="75"/>
      <c r="BH863" s="75"/>
      <c r="BI863" s="75"/>
      <c r="BJ863" s="75"/>
      <c r="BK863" s="75"/>
      <c r="BL863" s="75"/>
      <c r="BM863" s="75"/>
      <c r="BN863" s="75"/>
      <c r="BO863" s="75"/>
      <c r="BP863" s="75"/>
      <c r="BQ863" s="75"/>
      <c r="BR863" s="75"/>
      <c r="BS863" s="75"/>
    </row>
    <row r="864" spans="1:71">
      <c r="A864" s="18"/>
      <c r="B864" s="18"/>
      <c r="C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23"/>
      <c r="AB864" s="123"/>
      <c r="AC864" s="123"/>
      <c r="AD864" s="123"/>
      <c r="AE864" s="123"/>
      <c r="AF864" s="123"/>
      <c r="AG864" s="123"/>
      <c r="AH864" s="123"/>
      <c r="AI864" s="123"/>
      <c r="AJ864" s="123"/>
      <c r="AK864" s="123"/>
      <c r="AL864" s="123"/>
      <c r="AM864" s="123"/>
      <c r="AN864" s="123"/>
      <c r="AO864" s="123"/>
      <c r="AP864" s="123"/>
      <c r="AQ864" s="18"/>
      <c r="AR864" s="18"/>
      <c r="AS864" s="18"/>
      <c r="AT864" s="18"/>
      <c r="AU864" s="18"/>
      <c r="AV864" s="18"/>
      <c r="AW864" s="18"/>
      <c r="AX864" s="18"/>
      <c r="AY864" s="18"/>
      <c r="AZ864" s="18"/>
      <c r="BA864" s="18"/>
      <c r="BB864" s="75"/>
      <c r="BC864" s="75"/>
      <c r="BD864" s="75"/>
      <c r="BE864" s="75"/>
      <c r="BF864" s="75"/>
      <c r="BG864" s="75"/>
      <c r="BH864" s="75"/>
      <c r="BI864" s="75"/>
      <c r="BJ864" s="75"/>
      <c r="BK864" s="75"/>
      <c r="BL864" s="75"/>
      <c r="BM864" s="75"/>
      <c r="BN864" s="75"/>
      <c r="BO864" s="75"/>
      <c r="BP864" s="75"/>
      <c r="BQ864" s="75"/>
      <c r="BR864" s="75"/>
      <c r="BS864" s="75"/>
    </row>
    <row r="865" spans="1:71">
      <c r="A865" s="18"/>
      <c r="B865" s="18"/>
      <c r="C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23"/>
      <c r="AB865" s="123"/>
      <c r="AC865" s="123"/>
      <c r="AD865" s="123"/>
      <c r="AE865" s="123"/>
      <c r="AF865" s="123"/>
      <c r="AG865" s="123"/>
      <c r="AH865" s="123"/>
      <c r="AI865" s="123"/>
      <c r="AJ865" s="123"/>
      <c r="AK865" s="123"/>
      <c r="AL865" s="123"/>
      <c r="AM865" s="123"/>
      <c r="AN865" s="123"/>
      <c r="AO865" s="123"/>
      <c r="AP865" s="123"/>
      <c r="AQ865" s="18"/>
      <c r="AR865" s="18"/>
      <c r="AS865" s="18"/>
      <c r="AT865" s="18"/>
      <c r="AU865" s="18"/>
      <c r="AV865" s="18"/>
      <c r="AW865" s="18"/>
      <c r="AX865" s="18"/>
      <c r="AY865" s="18"/>
      <c r="AZ865" s="18"/>
      <c r="BA865" s="18"/>
      <c r="BB865" s="75"/>
      <c r="BC865" s="75"/>
      <c r="BD865" s="75"/>
      <c r="BE865" s="75"/>
      <c r="BF865" s="75"/>
      <c r="BG865" s="75"/>
      <c r="BH865" s="75"/>
      <c r="BI865" s="75"/>
      <c r="BJ865" s="75"/>
      <c r="BK865" s="75"/>
      <c r="BL865" s="75"/>
      <c r="BM865" s="75"/>
      <c r="BN865" s="75"/>
      <c r="BO865" s="75"/>
      <c r="BP865" s="75"/>
      <c r="BQ865" s="75"/>
      <c r="BR865" s="75"/>
      <c r="BS865" s="75"/>
    </row>
    <row r="866" spans="1:71">
      <c r="A866" s="18"/>
      <c r="B866" s="18"/>
      <c r="C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23"/>
      <c r="AB866" s="123"/>
      <c r="AC866" s="123"/>
      <c r="AD866" s="123"/>
      <c r="AE866" s="123"/>
      <c r="AF866" s="123"/>
      <c r="AG866" s="123"/>
      <c r="AH866" s="123"/>
      <c r="AI866" s="123"/>
      <c r="AJ866" s="123"/>
      <c r="AK866" s="123"/>
      <c r="AL866" s="123"/>
      <c r="AM866" s="123"/>
      <c r="AN866" s="123"/>
      <c r="AO866" s="123"/>
      <c r="AP866" s="123"/>
      <c r="AQ866" s="18"/>
      <c r="AR866" s="18"/>
      <c r="AS866" s="18"/>
      <c r="AT866" s="18"/>
      <c r="AU866" s="18"/>
      <c r="AV866" s="18"/>
      <c r="AW866" s="18"/>
      <c r="AX866" s="18"/>
      <c r="AY866" s="18"/>
      <c r="AZ866" s="18"/>
      <c r="BA866" s="18"/>
      <c r="BB866" s="75"/>
      <c r="BC866" s="75"/>
      <c r="BD866" s="75"/>
      <c r="BE866" s="75"/>
      <c r="BF866" s="75"/>
      <c r="BG866" s="75"/>
      <c r="BH866" s="75"/>
      <c r="BI866" s="75"/>
      <c r="BJ866" s="75"/>
      <c r="BK866" s="75"/>
      <c r="BL866" s="75"/>
      <c r="BM866" s="75"/>
      <c r="BN866" s="75"/>
      <c r="BO866" s="75"/>
      <c r="BP866" s="75"/>
      <c r="BQ866" s="75"/>
      <c r="BR866" s="75"/>
      <c r="BS866" s="75"/>
    </row>
    <row r="867" spans="1:71">
      <c r="A867" s="18"/>
      <c r="B867" s="18"/>
      <c r="C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23"/>
      <c r="AB867" s="123"/>
      <c r="AC867" s="123"/>
      <c r="AD867" s="123"/>
      <c r="AE867" s="123"/>
      <c r="AF867" s="123"/>
      <c r="AG867" s="123"/>
      <c r="AH867" s="123"/>
      <c r="AI867" s="123"/>
      <c r="AJ867" s="123"/>
      <c r="AK867" s="123"/>
      <c r="AL867" s="123"/>
      <c r="AM867" s="123"/>
      <c r="AN867" s="123"/>
      <c r="AO867" s="123"/>
      <c r="AP867" s="123"/>
      <c r="AQ867" s="18"/>
      <c r="AR867" s="18"/>
      <c r="AS867" s="18"/>
      <c r="AT867" s="18"/>
      <c r="AU867" s="18"/>
      <c r="AV867" s="18"/>
      <c r="AW867" s="18"/>
      <c r="AX867" s="18"/>
      <c r="AY867" s="18"/>
      <c r="AZ867" s="18"/>
      <c r="BA867" s="18"/>
      <c r="BB867" s="75"/>
      <c r="BC867" s="75"/>
      <c r="BD867" s="75"/>
      <c r="BE867" s="75"/>
      <c r="BF867" s="75"/>
      <c r="BG867" s="75"/>
      <c r="BH867" s="75"/>
      <c r="BI867" s="75"/>
      <c r="BJ867" s="75"/>
      <c r="BK867" s="75"/>
      <c r="BL867" s="75"/>
      <c r="BM867" s="75"/>
      <c r="BN867" s="75"/>
      <c r="BO867" s="75"/>
      <c r="BP867" s="75"/>
      <c r="BQ867" s="75"/>
      <c r="BR867" s="75"/>
      <c r="BS867" s="75"/>
    </row>
    <row r="868" spans="1:71">
      <c r="A868" s="18"/>
      <c r="B868" s="18"/>
      <c r="C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23"/>
      <c r="AB868" s="123"/>
      <c r="AC868" s="123"/>
      <c r="AD868" s="123"/>
      <c r="AE868" s="123"/>
      <c r="AF868" s="123"/>
      <c r="AG868" s="123"/>
      <c r="AH868" s="123"/>
      <c r="AI868" s="123"/>
      <c r="AJ868" s="123"/>
      <c r="AK868" s="123"/>
      <c r="AL868" s="123"/>
      <c r="AM868" s="123"/>
      <c r="AN868" s="123"/>
      <c r="AO868" s="123"/>
      <c r="AP868" s="123"/>
      <c r="AQ868" s="18"/>
      <c r="AR868" s="18"/>
      <c r="AS868" s="18"/>
      <c r="AT868" s="18"/>
      <c r="AU868" s="18"/>
      <c r="AV868" s="18"/>
      <c r="AW868" s="18"/>
      <c r="AX868" s="18"/>
      <c r="AY868" s="18"/>
      <c r="AZ868" s="18"/>
      <c r="BA868" s="18"/>
      <c r="BB868" s="75"/>
      <c r="BC868" s="75"/>
      <c r="BD868" s="75"/>
      <c r="BE868" s="75"/>
      <c r="BF868" s="75"/>
      <c r="BG868" s="75"/>
      <c r="BH868" s="75"/>
      <c r="BI868" s="75"/>
      <c r="BJ868" s="75"/>
      <c r="BK868" s="75"/>
      <c r="BL868" s="75"/>
      <c r="BM868" s="75"/>
      <c r="BN868" s="75"/>
      <c r="BO868" s="75"/>
      <c r="BP868" s="75"/>
      <c r="BQ868" s="75"/>
      <c r="BR868" s="75"/>
      <c r="BS868" s="75"/>
    </row>
    <row r="869" spans="1:71">
      <c r="A869" s="18"/>
      <c r="B869" s="18"/>
      <c r="C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23"/>
      <c r="AB869" s="123"/>
      <c r="AC869" s="123"/>
      <c r="AD869" s="123"/>
      <c r="AE869" s="123"/>
      <c r="AF869" s="123"/>
      <c r="AG869" s="123"/>
      <c r="AH869" s="123"/>
      <c r="AI869" s="123"/>
      <c r="AJ869" s="123"/>
      <c r="AK869" s="123"/>
      <c r="AL869" s="123"/>
      <c r="AM869" s="123"/>
      <c r="AN869" s="123"/>
      <c r="AO869" s="123"/>
      <c r="AP869" s="123"/>
      <c r="AQ869" s="18"/>
      <c r="AR869" s="18"/>
      <c r="AS869" s="18"/>
      <c r="AT869" s="18"/>
      <c r="AU869" s="18"/>
      <c r="AV869" s="18"/>
      <c r="AW869" s="18"/>
      <c r="AX869" s="18"/>
      <c r="AY869" s="18"/>
      <c r="AZ869" s="18"/>
      <c r="BA869" s="18"/>
      <c r="BB869" s="75"/>
      <c r="BC869" s="75"/>
      <c r="BD869" s="75"/>
      <c r="BE869" s="75"/>
      <c r="BF869" s="75"/>
      <c r="BG869" s="75"/>
      <c r="BH869" s="75"/>
      <c r="BI869" s="75"/>
      <c r="BJ869" s="75"/>
      <c r="BK869" s="75"/>
      <c r="BL869" s="75"/>
      <c r="BM869" s="75"/>
      <c r="BN869" s="75"/>
      <c r="BO869" s="75"/>
      <c r="BP869" s="75"/>
      <c r="BQ869" s="75"/>
      <c r="BR869" s="75"/>
      <c r="BS869" s="75"/>
    </row>
    <row r="870" spans="1:71">
      <c r="A870" s="18"/>
      <c r="B870" s="18"/>
      <c r="C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23"/>
      <c r="AB870" s="123"/>
      <c r="AC870" s="123"/>
      <c r="AD870" s="123"/>
      <c r="AE870" s="123"/>
      <c r="AF870" s="123"/>
      <c r="AG870" s="123"/>
      <c r="AH870" s="123"/>
      <c r="AI870" s="123"/>
      <c r="AJ870" s="123"/>
      <c r="AK870" s="123"/>
      <c r="AL870" s="123"/>
      <c r="AM870" s="123"/>
      <c r="AN870" s="123"/>
      <c r="AO870" s="123"/>
      <c r="AP870" s="123"/>
      <c r="AQ870" s="18"/>
      <c r="AR870" s="18"/>
      <c r="AS870" s="18"/>
      <c r="AT870" s="18"/>
      <c r="AU870" s="18"/>
      <c r="AV870" s="18"/>
      <c r="AW870" s="18"/>
      <c r="AX870" s="18"/>
      <c r="AY870" s="18"/>
      <c r="AZ870" s="18"/>
      <c r="BA870" s="18"/>
      <c r="BB870" s="75"/>
      <c r="BC870" s="75"/>
      <c r="BD870" s="75"/>
      <c r="BE870" s="75"/>
      <c r="BF870" s="75"/>
      <c r="BG870" s="75"/>
      <c r="BH870" s="75"/>
      <c r="BI870" s="75"/>
      <c r="BJ870" s="75"/>
      <c r="BK870" s="75"/>
      <c r="BL870" s="75"/>
      <c r="BM870" s="75"/>
      <c r="BN870" s="75"/>
      <c r="BO870" s="75"/>
      <c r="BP870" s="75"/>
      <c r="BQ870" s="75"/>
      <c r="BR870" s="75"/>
      <c r="BS870" s="75"/>
    </row>
    <row r="871" spans="1:71">
      <c r="A871" s="18"/>
      <c r="B871" s="18"/>
      <c r="C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23"/>
      <c r="AB871" s="123"/>
      <c r="AC871" s="123"/>
      <c r="AD871" s="123"/>
      <c r="AE871" s="123"/>
      <c r="AF871" s="123"/>
      <c r="AG871" s="123"/>
      <c r="AH871" s="123"/>
      <c r="AI871" s="123"/>
      <c r="AJ871" s="123"/>
      <c r="AK871" s="123"/>
      <c r="AL871" s="123"/>
      <c r="AM871" s="123"/>
      <c r="AN871" s="123"/>
      <c r="AO871" s="123"/>
      <c r="AP871" s="123"/>
      <c r="AQ871" s="18"/>
      <c r="AR871" s="18"/>
      <c r="AS871" s="18"/>
      <c r="AT871" s="18"/>
      <c r="AU871" s="18"/>
      <c r="AV871" s="18"/>
      <c r="AW871" s="18"/>
      <c r="AX871" s="18"/>
      <c r="AY871" s="18"/>
      <c r="AZ871" s="18"/>
      <c r="BA871" s="18"/>
      <c r="BB871" s="75"/>
      <c r="BC871" s="75"/>
      <c r="BD871" s="75"/>
      <c r="BE871" s="75"/>
      <c r="BF871" s="75"/>
      <c r="BG871" s="75"/>
      <c r="BH871" s="75"/>
      <c r="BI871" s="75"/>
      <c r="BJ871" s="75"/>
      <c r="BK871" s="75"/>
      <c r="BL871" s="75"/>
      <c r="BM871" s="75"/>
      <c r="BN871" s="75"/>
      <c r="BO871" s="75"/>
      <c r="BP871" s="75"/>
      <c r="BQ871" s="75"/>
      <c r="BR871" s="75"/>
      <c r="BS871" s="75"/>
    </row>
    <row r="872" spans="1:71">
      <c r="A872" s="18"/>
      <c r="B872" s="18"/>
      <c r="C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23"/>
      <c r="AB872" s="123"/>
      <c r="AC872" s="123"/>
      <c r="AD872" s="123"/>
      <c r="AE872" s="123"/>
      <c r="AF872" s="123"/>
      <c r="AG872" s="123"/>
      <c r="AH872" s="123"/>
      <c r="AI872" s="123"/>
      <c r="AJ872" s="123"/>
      <c r="AK872" s="123"/>
      <c r="AL872" s="123"/>
      <c r="AM872" s="123"/>
      <c r="AN872" s="123"/>
      <c r="AO872" s="123"/>
      <c r="AP872" s="123"/>
      <c r="AQ872" s="18"/>
      <c r="AR872" s="18"/>
      <c r="AS872" s="18"/>
      <c r="AT872" s="18"/>
      <c r="AU872" s="18"/>
      <c r="AV872" s="18"/>
      <c r="AW872" s="18"/>
      <c r="AX872" s="18"/>
      <c r="AY872" s="18"/>
      <c r="AZ872" s="18"/>
      <c r="BA872" s="18"/>
      <c r="BB872" s="75"/>
      <c r="BC872" s="75"/>
      <c r="BD872" s="75"/>
      <c r="BE872" s="75"/>
      <c r="BF872" s="75"/>
      <c r="BG872" s="75"/>
      <c r="BH872" s="75"/>
      <c r="BI872" s="75"/>
      <c r="BJ872" s="75"/>
      <c r="BK872" s="75"/>
      <c r="BL872" s="75"/>
      <c r="BM872" s="75"/>
      <c r="BN872" s="75"/>
      <c r="BO872" s="75"/>
      <c r="BP872" s="75"/>
      <c r="BQ872" s="75"/>
      <c r="BR872" s="75"/>
      <c r="BS872" s="75"/>
    </row>
    <row r="873" spans="1:71">
      <c r="A873" s="18"/>
      <c r="B873" s="18"/>
      <c r="C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23"/>
      <c r="AB873" s="123"/>
      <c r="AC873" s="123"/>
      <c r="AD873" s="123"/>
      <c r="AE873" s="123"/>
      <c r="AF873" s="123"/>
      <c r="AG873" s="123"/>
      <c r="AH873" s="123"/>
      <c r="AI873" s="123"/>
      <c r="AJ873" s="123"/>
      <c r="AK873" s="123"/>
      <c r="AL873" s="123"/>
      <c r="AM873" s="123"/>
      <c r="AN873" s="123"/>
      <c r="AO873" s="123"/>
      <c r="AP873" s="123"/>
      <c r="AQ873" s="18"/>
      <c r="AR873" s="18"/>
      <c r="AS873" s="18"/>
      <c r="AT873" s="18"/>
      <c r="AU873" s="18"/>
      <c r="AV873" s="18"/>
      <c r="AW873" s="18"/>
      <c r="AX873" s="18"/>
      <c r="AY873" s="18"/>
      <c r="AZ873" s="18"/>
      <c r="BA873" s="18"/>
      <c r="BB873" s="75"/>
      <c r="BC873" s="75"/>
      <c r="BD873" s="75"/>
      <c r="BE873" s="75"/>
      <c r="BF873" s="75"/>
      <c r="BG873" s="75"/>
      <c r="BH873" s="75"/>
      <c r="BI873" s="75"/>
      <c r="BJ873" s="75"/>
      <c r="BK873" s="75"/>
      <c r="BL873" s="75"/>
      <c r="BM873" s="75"/>
      <c r="BN873" s="75"/>
      <c r="BO873" s="75"/>
      <c r="BP873" s="75"/>
      <c r="BQ873" s="75"/>
      <c r="BR873" s="75"/>
      <c r="BS873" s="75"/>
    </row>
    <row r="874" spans="1:71">
      <c r="A874" s="18"/>
      <c r="B874" s="18"/>
      <c r="C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23"/>
      <c r="AB874" s="123"/>
      <c r="AC874" s="123"/>
      <c r="AD874" s="123"/>
      <c r="AE874" s="123"/>
      <c r="AF874" s="123"/>
      <c r="AG874" s="123"/>
      <c r="AH874" s="123"/>
      <c r="AI874" s="123"/>
      <c r="AJ874" s="123"/>
      <c r="AK874" s="123"/>
      <c r="AL874" s="123"/>
      <c r="AM874" s="123"/>
      <c r="AN874" s="123"/>
      <c r="AO874" s="123"/>
      <c r="AP874" s="123"/>
      <c r="AQ874" s="18"/>
      <c r="AR874" s="18"/>
      <c r="AS874" s="18"/>
      <c r="AT874" s="18"/>
      <c r="AU874" s="18"/>
      <c r="AV874" s="18"/>
      <c r="AW874" s="18"/>
      <c r="AX874" s="18"/>
      <c r="AY874" s="18"/>
      <c r="AZ874" s="18"/>
      <c r="BA874" s="18"/>
      <c r="BB874" s="75"/>
      <c r="BC874" s="75"/>
      <c r="BD874" s="75"/>
      <c r="BE874" s="75"/>
      <c r="BF874" s="75"/>
      <c r="BG874" s="75"/>
      <c r="BH874" s="75"/>
      <c r="BI874" s="75"/>
      <c r="BJ874" s="75"/>
      <c r="BK874" s="75"/>
      <c r="BL874" s="75"/>
      <c r="BM874" s="75"/>
      <c r="BN874" s="75"/>
      <c r="BO874" s="75"/>
      <c r="BP874" s="75"/>
      <c r="BQ874" s="75"/>
      <c r="BR874" s="75"/>
      <c r="BS874" s="75"/>
    </row>
    <row r="875" spans="1:71">
      <c r="A875" s="18"/>
      <c r="B875" s="18"/>
      <c r="C875" s="18"/>
      <c r="E875" s="18"/>
      <c r="F875" s="18"/>
      <c r="G875" s="18"/>
      <c r="H875" s="18"/>
      <c r="I875" s="18"/>
      <c r="J875" s="18"/>
      <c r="K875" s="18"/>
      <c r="L875" s="18"/>
      <c r="M875" s="18"/>
      <c r="N875" s="18"/>
      <c r="O875" s="18"/>
      <c r="P875" s="18"/>
      <c r="Q875" s="18"/>
      <c r="R875" s="18"/>
      <c r="S875" s="18"/>
      <c r="T875" s="18"/>
      <c r="U875" s="18"/>
      <c r="V875" s="18"/>
      <c r="W875" s="18"/>
      <c r="X875" s="18"/>
      <c r="Y875" s="241"/>
      <c r="Z875" s="18"/>
      <c r="AA875" s="117"/>
      <c r="AB875" s="117"/>
      <c r="AC875" s="117"/>
      <c r="AD875" s="117"/>
      <c r="AE875" s="117"/>
      <c r="AF875" s="117"/>
      <c r="AG875" s="117"/>
      <c r="AH875" s="117"/>
      <c r="AI875" s="117"/>
      <c r="AJ875" s="117"/>
      <c r="AK875" s="117"/>
      <c r="AL875" s="117"/>
      <c r="AM875" s="117"/>
      <c r="AN875" s="117"/>
      <c r="AO875" s="117"/>
      <c r="AP875" s="117"/>
      <c r="AQ875" s="18"/>
      <c r="AR875" s="18"/>
      <c r="AS875" s="18"/>
      <c r="AT875" s="18"/>
      <c r="AU875" s="18"/>
      <c r="AV875" s="18"/>
      <c r="AW875" s="18"/>
      <c r="AX875" s="18"/>
      <c r="AY875" s="18"/>
      <c r="AZ875" s="18"/>
      <c r="BA875" s="18"/>
      <c r="BB875" s="75"/>
      <c r="BC875" s="75"/>
      <c r="BD875" s="75"/>
      <c r="BE875" s="75"/>
      <c r="BF875" s="75"/>
      <c r="BG875" s="75"/>
      <c r="BH875" s="75"/>
      <c r="BI875" s="75"/>
      <c r="BJ875" s="75"/>
      <c r="BK875" s="75"/>
      <c r="BL875" s="75"/>
      <c r="BM875" s="75"/>
      <c r="BN875" s="75"/>
      <c r="BO875" s="75"/>
      <c r="BP875" s="75"/>
      <c r="BQ875" s="75"/>
      <c r="BR875" s="75"/>
      <c r="BS875" s="75"/>
    </row>
    <row r="876" spans="1:71" ht="18">
      <c r="A876" s="18"/>
      <c r="B876" s="18"/>
      <c r="C876" s="18"/>
      <c r="E876" s="18"/>
      <c r="F876" s="18"/>
      <c r="G876" s="18"/>
      <c r="H876" s="18"/>
      <c r="I876" s="18"/>
      <c r="J876" s="18"/>
      <c r="K876" s="18"/>
      <c r="L876" s="18"/>
      <c r="M876" s="18"/>
      <c r="N876" s="18"/>
      <c r="O876" s="18"/>
      <c r="P876" s="18"/>
      <c r="Q876" s="18"/>
      <c r="R876" s="18"/>
      <c r="S876" s="18"/>
      <c r="T876" s="18"/>
      <c r="U876" s="18"/>
      <c r="V876" s="18"/>
      <c r="W876" s="18"/>
      <c r="X876" s="18"/>
      <c r="Y876" s="329"/>
      <c r="Z876" s="18"/>
      <c r="AA876" s="638" t="s">
        <v>107</v>
      </c>
      <c r="AB876" s="638"/>
      <c r="AC876" s="215" t="str">
        <f>IF(P3="modal","The RELATIVE bias by MODAL age as estimated by all age readers combined.","The ABSOLUTE bias by ACTUAL age as estimated by all age readers combined.")</f>
        <v>The RELATIVE bias by MODAL age as estimated by all age readers combined.</v>
      </c>
      <c r="AD876" s="117"/>
      <c r="AE876" s="117"/>
      <c r="AF876" s="117"/>
      <c r="AG876" s="117"/>
      <c r="AH876" s="117"/>
      <c r="AI876" s="117"/>
      <c r="AJ876" s="117"/>
      <c r="AK876" s="117"/>
      <c r="AL876" s="117"/>
      <c r="AM876" s="117"/>
      <c r="AN876" s="117"/>
      <c r="AO876" s="117"/>
      <c r="AP876" s="117"/>
      <c r="AQ876" s="18"/>
      <c r="AR876" s="18"/>
      <c r="AS876" s="18"/>
      <c r="AT876" s="18"/>
      <c r="AU876" s="18"/>
      <c r="AV876" s="18"/>
      <c r="AW876" s="18"/>
      <c r="AX876" s="18"/>
      <c r="AY876" s="18"/>
      <c r="AZ876" s="18"/>
      <c r="BA876" s="18"/>
      <c r="BB876" s="75"/>
      <c r="BC876" s="75"/>
      <c r="BD876" s="75"/>
      <c r="BE876" s="75"/>
      <c r="BF876" s="75"/>
      <c r="BG876" s="75"/>
      <c r="BH876" s="75"/>
      <c r="BI876" s="75"/>
      <c r="BJ876" s="75"/>
      <c r="BK876" s="75"/>
      <c r="BL876" s="75"/>
      <c r="BM876" s="75"/>
      <c r="BN876" s="75"/>
      <c r="BO876" s="75"/>
      <c r="BP876" s="75"/>
      <c r="BQ876" s="75"/>
      <c r="BR876" s="75"/>
      <c r="BS876" s="75"/>
    </row>
    <row r="877" spans="1:71">
      <c r="A877" s="18"/>
      <c r="B877" s="18"/>
      <c r="C877" s="18"/>
      <c r="E877" s="18"/>
      <c r="F877" s="18"/>
      <c r="G877" s="18"/>
      <c r="H877" s="18"/>
      <c r="I877" s="18"/>
      <c r="J877" s="18"/>
      <c r="K877" s="18"/>
      <c r="L877" s="18"/>
      <c r="M877" s="18"/>
      <c r="N877" s="18"/>
      <c r="O877" s="18"/>
      <c r="P877" s="18"/>
      <c r="Q877" s="18"/>
      <c r="R877" s="18"/>
      <c r="S877" s="18"/>
      <c r="T877" s="18"/>
      <c r="U877" s="18"/>
      <c r="V877" s="18"/>
      <c r="W877" s="18"/>
      <c r="X877" s="18"/>
      <c r="Y877" s="209"/>
      <c r="Z877" s="18"/>
      <c r="AA877" s="117"/>
      <c r="AB877" s="117"/>
      <c r="AC877" s="117"/>
      <c r="AD877" s="117"/>
      <c r="AE877" s="117"/>
      <c r="AF877" s="117"/>
      <c r="AG877" s="117"/>
      <c r="AH877" s="117"/>
      <c r="AI877" s="117"/>
      <c r="AJ877" s="117"/>
      <c r="AK877" s="117"/>
      <c r="AL877" s="117"/>
      <c r="AM877" s="117"/>
      <c r="AN877" s="117"/>
      <c r="AO877" s="117"/>
      <c r="AP877" s="117"/>
      <c r="AQ877" s="18"/>
      <c r="AR877" s="18"/>
      <c r="AS877" s="18"/>
      <c r="AT877" s="18"/>
      <c r="AU877" s="18"/>
      <c r="AV877" s="18"/>
      <c r="AW877" s="18"/>
      <c r="AX877" s="18"/>
      <c r="AY877" s="18"/>
      <c r="AZ877" s="18"/>
      <c r="BA877" s="18"/>
      <c r="BB877" s="75"/>
      <c r="BC877" s="75"/>
      <c r="BD877" s="75"/>
      <c r="BE877" s="75"/>
      <c r="BF877" s="75"/>
      <c r="BG877" s="75"/>
      <c r="BH877" s="75"/>
      <c r="BI877" s="75"/>
      <c r="BJ877" s="75"/>
      <c r="BK877" s="75"/>
      <c r="BL877" s="75"/>
      <c r="BM877" s="75"/>
      <c r="BN877" s="75"/>
      <c r="BO877" s="75"/>
      <c r="BP877" s="75"/>
      <c r="BQ877" s="75"/>
      <c r="BR877" s="75"/>
      <c r="BS877" s="75"/>
    </row>
    <row r="878" spans="1:71">
      <c r="A878" s="18"/>
      <c r="B878" s="18"/>
      <c r="C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424" t="s">
        <v>102</v>
      </c>
      <c r="AB878" s="425"/>
      <c r="AC878" s="425"/>
      <c r="AD878" s="425"/>
      <c r="AE878" s="425"/>
      <c r="AF878" s="425"/>
      <c r="AG878" s="425"/>
      <c r="AH878" s="425"/>
      <c r="AI878" s="425"/>
      <c r="AJ878" s="425"/>
      <c r="AK878" s="425"/>
      <c r="AL878" s="425"/>
      <c r="AM878" s="425"/>
      <c r="AN878" s="425"/>
      <c r="AO878" s="425"/>
      <c r="AP878" s="426"/>
      <c r="AQ878" s="18"/>
      <c r="AR878" s="18"/>
      <c r="AS878" s="18"/>
      <c r="AT878" s="18"/>
      <c r="AU878" s="18"/>
      <c r="AV878" s="18"/>
      <c r="AW878" s="18"/>
      <c r="AX878" s="18"/>
      <c r="AY878" s="18"/>
      <c r="AZ878" s="18"/>
      <c r="BA878" s="18"/>
      <c r="BB878" s="75"/>
      <c r="BC878" s="75"/>
      <c r="BD878" s="75"/>
      <c r="BE878" s="75"/>
      <c r="BF878" s="75"/>
      <c r="BG878" s="75"/>
      <c r="BH878" s="75"/>
      <c r="BI878" s="75"/>
      <c r="BJ878" s="75"/>
      <c r="BK878" s="75"/>
      <c r="BL878" s="75"/>
      <c r="BM878" s="75"/>
      <c r="BN878" s="75"/>
      <c r="BO878" s="75"/>
      <c r="BP878" s="75"/>
      <c r="BQ878" s="75"/>
      <c r="BR878" s="75"/>
      <c r="BS878" s="75"/>
    </row>
    <row r="879" spans="1:71">
      <c r="A879" s="18"/>
      <c r="B879" s="18"/>
      <c r="C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75"/>
      <c r="BC879" s="75"/>
      <c r="BD879" s="75"/>
      <c r="BE879" s="75"/>
      <c r="BF879" s="75"/>
      <c r="BG879" s="75"/>
      <c r="BH879" s="75"/>
      <c r="BI879" s="75"/>
      <c r="BJ879" s="75"/>
      <c r="BK879" s="75"/>
      <c r="BL879" s="75"/>
      <c r="BM879" s="75"/>
      <c r="BN879" s="75"/>
      <c r="BO879" s="75"/>
      <c r="BP879" s="75"/>
      <c r="BQ879" s="75"/>
      <c r="BR879" s="75"/>
      <c r="BS879" s="75"/>
    </row>
    <row r="880" spans="1:71">
      <c r="A880" s="18"/>
      <c r="B880" s="18"/>
      <c r="C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75"/>
      <c r="BC880" s="75"/>
      <c r="BD880" s="75"/>
      <c r="BE880" s="75"/>
      <c r="BF880" s="75"/>
      <c r="BG880" s="75"/>
      <c r="BH880" s="75"/>
      <c r="BI880" s="75"/>
      <c r="BJ880" s="75"/>
      <c r="BK880" s="75"/>
      <c r="BL880" s="75"/>
      <c r="BM880" s="75"/>
      <c r="BN880" s="75"/>
      <c r="BO880" s="75"/>
      <c r="BP880" s="75"/>
      <c r="BQ880" s="75"/>
      <c r="BR880" s="75"/>
      <c r="BS880" s="75"/>
    </row>
    <row r="881" spans="1:71" ht="20.25">
      <c r="A881" s="18"/>
      <c r="B881" s="18"/>
      <c r="C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91" t="str">
        <f>H1</f>
        <v>Seilesing HI 2016, ALDER</v>
      </c>
      <c r="AB881" s="117"/>
      <c r="AC881" s="117"/>
      <c r="AD881" s="117"/>
      <c r="AE881" s="117"/>
      <c r="AF881" s="117"/>
      <c r="AG881" s="117"/>
      <c r="AH881" s="117"/>
      <c r="AI881" s="117"/>
      <c r="AJ881" s="117"/>
      <c r="AK881" s="117"/>
      <c r="AL881" s="117"/>
      <c r="AM881" s="117"/>
      <c r="AN881" s="117"/>
      <c r="AO881" s="117"/>
      <c r="AP881" s="117"/>
      <c r="AQ881" s="18"/>
      <c r="AR881" s="18"/>
      <c r="AS881" s="18"/>
      <c r="AT881" s="18"/>
      <c r="AU881" s="18"/>
      <c r="AV881" s="18"/>
      <c r="AW881" s="18"/>
      <c r="AX881" s="18"/>
      <c r="AY881" s="18"/>
      <c r="AZ881" s="18"/>
      <c r="BA881" s="18"/>
      <c r="BB881" s="75"/>
      <c r="BC881" s="75"/>
      <c r="BD881" s="75"/>
      <c r="BE881" s="75"/>
      <c r="BF881" s="75"/>
      <c r="BG881" s="75"/>
      <c r="BH881" s="75"/>
      <c r="BI881" s="75"/>
      <c r="BJ881" s="75"/>
      <c r="BK881" s="75"/>
      <c r="BL881" s="75"/>
      <c r="BM881" s="75"/>
      <c r="BN881" s="75"/>
      <c r="BO881" s="75"/>
      <c r="BP881" s="75"/>
      <c r="BQ881" s="75"/>
      <c r="BR881" s="75"/>
      <c r="BS881" s="75"/>
    </row>
    <row r="882" spans="1:71">
      <c r="A882" s="18"/>
      <c r="B882" s="18"/>
      <c r="C882" s="18"/>
      <c r="E882" s="18"/>
      <c r="F882" s="18"/>
      <c r="G882" s="18"/>
      <c r="H882" s="18"/>
      <c r="I882" s="18"/>
      <c r="J882" s="18"/>
      <c r="K882" s="18"/>
      <c r="L882" s="18"/>
      <c r="M882" s="18"/>
      <c r="N882" s="18"/>
      <c r="O882" s="18"/>
      <c r="P882" s="18"/>
      <c r="Q882" s="18"/>
      <c r="R882" s="18"/>
      <c r="S882" s="18"/>
      <c r="T882" s="18"/>
      <c r="U882" s="18"/>
      <c r="V882" s="18"/>
      <c r="W882" s="18"/>
      <c r="X882" s="18"/>
      <c r="Y882" s="18"/>
      <c r="Z882" s="18"/>
      <c r="AQ882" s="18"/>
      <c r="AR882" s="18"/>
      <c r="AS882" s="18"/>
      <c r="AT882" s="18"/>
      <c r="AU882" s="18"/>
      <c r="AV882" s="18"/>
      <c r="AW882" s="18"/>
      <c r="AX882" s="18"/>
      <c r="AY882" s="18"/>
      <c r="AZ882" s="18"/>
      <c r="BA882" s="18"/>
      <c r="BB882" s="75"/>
      <c r="BC882" s="75"/>
      <c r="BD882" s="75"/>
      <c r="BE882" s="75"/>
      <c r="BF882" s="75"/>
      <c r="BG882" s="75"/>
      <c r="BH882" s="75"/>
      <c r="BI882" s="75"/>
      <c r="BJ882" s="75"/>
      <c r="BK882" s="75"/>
      <c r="BL882" s="75"/>
      <c r="BM882" s="75"/>
      <c r="BN882" s="75"/>
      <c r="BO882" s="75"/>
      <c r="BP882" s="75"/>
      <c r="BQ882" s="75"/>
      <c r="BR882" s="75"/>
      <c r="BS882" s="75"/>
    </row>
    <row r="883" spans="1:71">
      <c r="A883" s="18"/>
      <c r="B883" s="18"/>
      <c r="C883" s="18"/>
      <c r="E883" s="18"/>
      <c r="F883" s="18"/>
      <c r="G883" s="18"/>
      <c r="H883" s="18"/>
      <c r="I883" s="18"/>
      <c r="J883" s="18"/>
      <c r="K883" s="18"/>
      <c r="L883" s="18"/>
      <c r="M883" s="18"/>
      <c r="N883" s="18"/>
      <c r="O883" s="18"/>
      <c r="P883" s="18"/>
      <c r="Q883" s="18"/>
      <c r="R883" s="18"/>
      <c r="S883" s="18"/>
      <c r="T883" s="18"/>
      <c r="U883" s="18"/>
      <c r="V883" s="18"/>
      <c r="W883" s="18"/>
      <c r="X883" s="18"/>
      <c r="Y883" s="18"/>
      <c r="Z883" s="18"/>
      <c r="AQ883" s="18"/>
      <c r="AR883" s="18"/>
      <c r="AS883" s="18"/>
      <c r="AT883" s="18"/>
      <c r="AU883" s="18"/>
      <c r="AV883" s="18"/>
      <c r="AW883" s="18"/>
      <c r="AX883" s="18"/>
      <c r="AY883" s="18"/>
      <c r="AZ883" s="18"/>
      <c r="BA883" s="18"/>
      <c r="BB883" s="75"/>
      <c r="BC883" s="75"/>
      <c r="BD883" s="75"/>
      <c r="BE883" s="75"/>
      <c r="BF883" s="75"/>
      <c r="BG883" s="75"/>
      <c r="BH883" s="75"/>
      <c r="BI883" s="75"/>
      <c r="BJ883" s="75"/>
      <c r="BK883" s="75"/>
      <c r="BL883" s="75"/>
      <c r="BM883" s="75"/>
      <c r="BN883" s="75"/>
      <c r="BO883" s="75"/>
      <c r="BP883" s="75"/>
      <c r="BQ883" s="75"/>
      <c r="BR883" s="75"/>
      <c r="BS883" s="75"/>
    </row>
    <row r="884" spans="1:71">
      <c r="A884" s="18"/>
      <c r="B884" s="18"/>
      <c r="C884" s="18"/>
      <c r="E884" s="18"/>
      <c r="F884" s="18"/>
      <c r="G884" s="18"/>
      <c r="H884" s="18"/>
      <c r="I884" s="18"/>
      <c r="J884" s="18"/>
      <c r="K884" s="18"/>
      <c r="L884" s="18"/>
      <c r="M884" s="18"/>
      <c r="N884" s="18"/>
      <c r="O884" s="18"/>
      <c r="P884" s="18"/>
      <c r="Q884" s="18"/>
      <c r="R884" s="18"/>
      <c r="S884" s="18"/>
      <c r="T884" s="18"/>
      <c r="U884" s="18"/>
      <c r="V884" s="18"/>
      <c r="W884" s="18"/>
      <c r="X884" s="18"/>
      <c r="Y884" s="18"/>
      <c r="Z884" s="18"/>
      <c r="AQ884" s="18"/>
      <c r="AR884" s="18"/>
      <c r="AS884" s="18"/>
      <c r="AT884" s="18"/>
      <c r="AU884" s="18"/>
      <c r="AV884" s="18"/>
      <c r="AW884" s="18"/>
      <c r="AX884" s="18"/>
      <c r="AY884" s="18"/>
      <c r="AZ884" s="18"/>
      <c r="BA884" s="18"/>
      <c r="BB884" s="75"/>
      <c r="BC884" s="75"/>
      <c r="BD884" s="75"/>
      <c r="BE884" s="75"/>
      <c r="BF884" s="75"/>
      <c r="BG884" s="75"/>
      <c r="BH884" s="75"/>
      <c r="BI884" s="75"/>
      <c r="BJ884" s="75"/>
      <c r="BK884" s="75"/>
      <c r="BL884" s="75"/>
      <c r="BM884" s="75"/>
      <c r="BN884" s="75"/>
      <c r="BO884" s="75"/>
      <c r="BP884" s="75"/>
      <c r="BQ884" s="75"/>
      <c r="BR884" s="75"/>
      <c r="BS884" s="75"/>
    </row>
    <row r="885" spans="1:71">
      <c r="A885" s="18"/>
      <c r="B885" s="18"/>
      <c r="C885" s="18"/>
      <c r="E885" s="18"/>
      <c r="F885" s="18"/>
      <c r="G885" s="18"/>
      <c r="H885" s="18"/>
      <c r="I885" s="18"/>
      <c r="J885" s="18"/>
      <c r="K885" s="18"/>
      <c r="L885" s="18"/>
      <c r="M885" s="18"/>
      <c r="N885" s="18"/>
      <c r="O885" s="18"/>
      <c r="P885" s="18"/>
      <c r="Q885" s="18"/>
      <c r="R885" s="18"/>
      <c r="S885" s="18"/>
      <c r="T885" s="18"/>
      <c r="U885" s="18"/>
      <c r="V885" s="18"/>
      <c r="W885" s="18"/>
      <c r="X885" s="18"/>
      <c r="Y885" s="18"/>
      <c r="Z885" s="18"/>
      <c r="AQ885" s="18"/>
      <c r="AR885" s="18"/>
      <c r="AS885" s="18"/>
      <c r="AT885" s="18"/>
      <c r="AU885" s="18"/>
      <c r="AV885" s="18"/>
      <c r="AW885" s="18"/>
      <c r="AX885" s="18"/>
      <c r="AY885" s="18"/>
      <c r="AZ885" s="18"/>
      <c r="BA885" s="18"/>
      <c r="BB885" s="75"/>
      <c r="BC885" s="75"/>
      <c r="BD885" s="75"/>
      <c r="BE885" s="75"/>
      <c r="BF885" s="75"/>
      <c r="BG885" s="75"/>
      <c r="BH885" s="75"/>
      <c r="BI885" s="75"/>
      <c r="BJ885" s="75"/>
      <c r="BK885" s="75"/>
      <c r="BL885" s="75"/>
      <c r="BM885" s="75"/>
      <c r="BN885" s="75"/>
      <c r="BO885" s="75"/>
      <c r="BP885" s="75"/>
      <c r="BQ885" s="75"/>
      <c r="BR885" s="75"/>
      <c r="BS885" s="75"/>
    </row>
    <row r="886" spans="1:71">
      <c r="A886" s="209"/>
      <c r="B886" s="209"/>
      <c r="C886" s="209"/>
      <c r="E886" s="322"/>
      <c r="F886" s="322"/>
      <c r="G886" s="209"/>
      <c r="H886" s="323"/>
      <c r="I886" s="323"/>
      <c r="J886" s="323"/>
      <c r="K886" s="209"/>
      <c r="L886" s="209"/>
      <c r="M886" s="209"/>
      <c r="N886" s="209"/>
      <c r="O886" s="209"/>
      <c r="P886" s="241"/>
      <c r="Q886" s="241"/>
      <c r="R886" s="241"/>
      <c r="S886" s="241"/>
      <c r="T886" s="241"/>
      <c r="U886" s="241"/>
      <c r="V886" s="241"/>
      <c r="W886" s="241"/>
      <c r="X886" s="241"/>
      <c r="Y886" s="18"/>
      <c r="Z886" s="18"/>
      <c r="AQ886" s="18"/>
      <c r="AR886" s="18"/>
      <c r="AS886" s="18"/>
      <c r="AT886" s="18"/>
      <c r="AU886" s="18"/>
      <c r="AV886" s="18"/>
      <c r="AW886" s="18"/>
      <c r="AX886" s="18"/>
      <c r="AY886" s="18"/>
      <c r="AZ886" s="18"/>
      <c r="BA886" s="18"/>
    </row>
    <row r="887" spans="1:71" s="170" customFormat="1" ht="18">
      <c r="A887" s="325" t="s">
        <v>108</v>
      </c>
      <c r="B887" s="326"/>
      <c r="C887" s="327"/>
      <c r="D887" s="637" t="s">
        <v>66</v>
      </c>
      <c r="E887" s="328"/>
      <c r="F887" s="326" t="s">
        <v>66</v>
      </c>
      <c r="G887" s="327"/>
      <c r="H887" s="326" t="s">
        <v>66</v>
      </c>
      <c r="I887" s="326"/>
      <c r="J887" s="326"/>
      <c r="K887" s="327"/>
      <c r="L887" s="327"/>
      <c r="M887" s="326"/>
      <c r="N887" s="327"/>
      <c r="O887" s="327"/>
      <c r="P887" s="329"/>
      <c r="Q887" s="326" t="s">
        <v>66</v>
      </c>
      <c r="R887" s="329"/>
      <c r="S887" s="326" t="s">
        <v>66</v>
      </c>
      <c r="T887" s="329"/>
      <c r="U887" s="326" t="s">
        <v>66</v>
      </c>
      <c r="V887" s="329"/>
      <c r="W887" s="329"/>
      <c r="X887" s="326" t="s">
        <v>66</v>
      </c>
      <c r="Y887" s="18"/>
      <c r="Z887" s="18"/>
      <c r="AA887" s="75"/>
      <c r="AB887" s="75"/>
      <c r="AC887" s="75"/>
      <c r="AD887" s="75"/>
      <c r="AE887" s="75"/>
      <c r="AF887" s="75"/>
      <c r="AG887" s="75"/>
      <c r="AH887" s="75"/>
      <c r="AI887" s="75"/>
      <c r="AJ887" s="75"/>
      <c r="AK887" s="75"/>
      <c r="AL887" s="75"/>
      <c r="AM887" s="75"/>
      <c r="AN887" s="75"/>
      <c r="AO887" s="75"/>
      <c r="AP887" s="75"/>
      <c r="AQ887" s="18"/>
      <c r="AR887" s="18"/>
      <c r="AS887" s="18"/>
      <c r="AT887" s="18"/>
      <c r="AU887" s="18"/>
      <c r="AV887" s="18"/>
      <c r="AW887" s="97"/>
      <c r="AX887" s="97"/>
      <c r="AY887" s="97"/>
      <c r="AZ887" s="97"/>
      <c r="BA887" s="97"/>
      <c r="BB887" s="169"/>
      <c r="BC887" s="169"/>
      <c r="BD887" s="169"/>
      <c r="BE887" s="169"/>
      <c r="BF887" s="169"/>
      <c r="BG887" s="169"/>
      <c r="BH887" s="169"/>
      <c r="BI887" s="169"/>
      <c r="BJ887" s="169"/>
      <c r="BK887" s="169"/>
      <c r="BL887" s="169"/>
      <c r="BM887" s="169"/>
      <c r="BN887" s="169"/>
      <c r="BO887" s="169"/>
      <c r="BP887" s="169"/>
      <c r="BQ887" s="169"/>
      <c r="BR887" s="169"/>
      <c r="BS887" s="169"/>
    </row>
    <row r="888" spans="1:71">
      <c r="A888" s="209"/>
      <c r="B888" s="209"/>
      <c r="C888" s="209"/>
      <c r="E888" s="322"/>
      <c r="F888" s="322"/>
      <c r="G888" s="209"/>
      <c r="H888" s="323"/>
      <c r="I888" s="323"/>
      <c r="J888" s="323"/>
      <c r="K888" s="209"/>
      <c r="L888" s="209"/>
      <c r="M888" s="209"/>
      <c r="N888" s="209"/>
      <c r="O888" s="209"/>
      <c r="P888" s="209"/>
      <c r="Q888" s="209"/>
      <c r="R888" s="209"/>
      <c r="S888" s="209"/>
      <c r="T888" s="209"/>
      <c r="U888" s="209"/>
      <c r="V888" s="209"/>
      <c r="W888" s="209"/>
      <c r="X888" s="209"/>
      <c r="Y888" s="18"/>
      <c r="Z888" s="18"/>
      <c r="AQ888" s="18"/>
      <c r="AR888" s="18"/>
      <c r="AS888" s="18"/>
      <c r="AT888" s="18"/>
      <c r="AU888" s="18"/>
      <c r="AV888" s="18"/>
      <c r="AW888" s="18"/>
      <c r="AX888" s="18"/>
      <c r="AY888" s="18"/>
      <c r="AZ888" s="18"/>
      <c r="BA888" s="18"/>
    </row>
    <row r="889" spans="1:71">
      <c r="A889" s="18"/>
      <c r="B889" s="18"/>
      <c r="C889" s="18"/>
      <c r="E889" s="18"/>
      <c r="F889" s="18"/>
      <c r="G889" s="18"/>
      <c r="H889" s="18"/>
      <c r="I889" s="18"/>
      <c r="J889" s="18"/>
      <c r="K889" s="18"/>
      <c r="L889" s="18"/>
      <c r="M889" s="18"/>
      <c r="N889" s="18"/>
      <c r="O889" s="18"/>
      <c r="P889" s="18"/>
      <c r="Q889" s="18"/>
      <c r="R889" s="18"/>
      <c r="S889" s="18"/>
      <c r="T889" s="18"/>
      <c r="U889" s="18"/>
      <c r="V889" s="18"/>
      <c r="W889" s="18"/>
      <c r="X889" s="18"/>
      <c r="Y889" s="18"/>
      <c r="Z889" s="18"/>
      <c r="AQ889" s="18"/>
      <c r="AR889" s="18"/>
      <c r="AS889" s="18"/>
      <c r="AT889" s="18"/>
      <c r="AU889" s="18"/>
      <c r="AV889" s="18"/>
      <c r="AW889" s="18"/>
      <c r="AX889" s="18"/>
      <c r="AY889" s="18"/>
      <c r="AZ889" s="18"/>
      <c r="BA889" s="18"/>
    </row>
    <row r="890" spans="1:71">
      <c r="A890" s="18"/>
      <c r="B890" s="18"/>
      <c r="C890" s="18"/>
      <c r="E890" s="18"/>
      <c r="F890" s="18"/>
      <c r="G890" s="18"/>
      <c r="H890" s="18"/>
      <c r="I890" s="18"/>
      <c r="J890" s="18"/>
      <c r="K890" s="18"/>
      <c r="L890" s="18"/>
      <c r="M890" s="18"/>
      <c r="N890" s="18"/>
      <c r="O890" s="18"/>
      <c r="P890" s="18"/>
      <c r="Q890" s="18"/>
      <c r="R890" s="18"/>
      <c r="S890" s="18"/>
      <c r="T890" s="18"/>
      <c r="U890" s="18"/>
      <c r="V890" s="18"/>
      <c r="W890" s="18"/>
      <c r="X890" s="18"/>
      <c r="Y890" s="18"/>
      <c r="Z890" s="18"/>
      <c r="AQ890" s="18"/>
      <c r="AR890" s="18"/>
      <c r="AS890" s="18"/>
      <c r="AT890" s="18"/>
      <c r="AU890" s="18"/>
      <c r="AV890" s="18"/>
      <c r="AW890" s="18"/>
      <c r="AX890" s="18"/>
      <c r="AY890" s="18"/>
      <c r="AZ890" s="18"/>
      <c r="BA890" s="18"/>
    </row>
    <row r="891" spans="1:71">
      <c r="A891" s="18"/>
      <c r="B891" s="18"/>
      <c r="C891" s="18"/>
      <c r="E891" s="18"/>
      <c r="F891" s="18"/>
      <c r="G891" s="18"/>
      <c r="H891" s="18"/>
      <c r="I891" s="18"/>
      <c r="J891" s="18"/>
      <c r="K891" s="18"/>
      <c r="L891" s="18"/>
      <c r="M891" s="18"/>
      <c r="N891" s="18"/>
      <c r="O891" s="18"/>
      <c r="P891" s="18"/>
      <c r="Q891" s="18"/>
      <c r="R891" s="18"/>
      <c r="S891" s="18"/>
      <c r="T891" s="18"/>
      <c r="U891" s="18"/>
      <c r="V891" s="18"/>
      <c r="W891" s="18"/>
      <c r="X891" s="18"/>
      <c r="Y891" s="18"/>
      <c r="Z891" s="18"/>
      <c r="AQ891" s="18"/>
      <c r="AR891" s="18"/>
      <c r="AS891" s="18"/>
      <c r="AT891" s="18"/>
      <c r="AU891" s="18"/>
      <c r="AV891" s="18"/>
      <c r="AW891" s="18"/>
      <c r="AX891" s="18"/>
      <c r="AY891" s="18"/>
      <c r="AZ891" s="18"/>
      <c r="BA891" s="18"/>
    </row>
    <row r="892" spans="1:71">
      <c r="A892" s="18"/>
      <c r="B892" s="18"/>
      <c r="C892" s="18"/>
      <c r="E892" s="18"/>
      <c r="F892" s="18"/>
      <c r="G892" s="18"/>
      <c r="H892" s="18"/>
      <c r="I892" s="18"/>
      <c r="J892" s="18"/>
      <c r="K892" s="18"/>
      <c r="L892" s="18"/>
      <c r="M892" s="18"/>
      <c r="N892" s="18"/>
      <c r="O892" s="18"/>
      <c r="P892" s="18"/>
      <c r="Q892" s="18"/>
      <c r="R892" s="18"/>
      <c r="S892" s="18"/>
      <c r="T892" s="18"/>
      <c r="U892" s="18"/>
      <c r="V892" s="18"/>
      <c r="W892" s="18"/>
      <c r="X892" s="18"/>
      <c r="Y892" s="18"/>
      <c r="Z892" s="18"/>
      <c r="AQ892" s="18"/>
      <c r="AR892" s="18"/>
      <c r="AS892" s="18"/>
      <c r="AT892" s="18"/>
      <c r="AU892" s="18"/>
      <c r="AV892" s="18"/>
      <c r="AW892" s="18"/>
      <c r="AX892" s="18"/>
      <c r="AY892" s="18"/>
      <c r="AZ892" s="18"/>
      <c r="BA892" s="18"/>
    </row>
    <row r="893" spans="1:71">
      <c r="A893" s="18"/>
      <c r="B893" s="18"/>
      <c r="C893" s="18"/>
      <c r="E893" s="18"/>
      <c r="F893" s="18"/>
      <c r="G893" s="18"/>
      <c r="H893" s="18"/>
      <c r="I893" s="18"/>
      <c r="J893" s="18"/>
      <c r="K893" s="18"/>
      <c r="L893" s="18"/>
      <c r="M893" s="18"/>
      <c r="N893" s="18"/>
      <c r="O893" s="18"/>
      <c r="P893" s="18"/>
      <c r="Q893" s="18"/>
      <c r="R893" s="18"/>
      <c r="S893" s="18"/>
      <c r="T893" s="18"/>
      <c r="U893" s="18"/>
      <c r="V893" s="18"/>
      <c r="W893" s="18"/>
      <c r="X893" s="18"/>
      <c r="Y893" s="18"/>
      <c r="Z893" s="18"/>
      <c r="AQ893" s="18"/>
      <c r="AR893" s="18"/>
      <c r="AS893" s="18"/>
      <c r="AT893" s="18"/>
      <c r="AU893" s="18"/>
      <c r="AV893" s="18"/>
      <c r="AW893" s="18"/>
      <c r="AX893" s="18"/>
      <c r="AY893" s="18"/>
      <c r="AZ893" s="18"/>
      <c r="BA893" s="18"/>
    </row>
    <row r="894" spans="1:71">
      <c r="A894" s="18"/>
      <c r="B894" s="18"/>
      <c r="C894" s="18"/>
      <c r="E894" s="18"/>
      <c r="F894" s="18"/>
      <c r="G894" s="18"/>
      <c r="H894" s="18"/>
      <c r="I894" s="18"/>
      <c r="J894" s="18"/>
      <c r="K894" s="18"/>
      <c r="L894" s="18"/>
      <c r="M894" s="18"/>
      <c r="N894" s="18"/>
      <c r="O894" s="18"/>
      <c r="P894" s="18"/>
      <c r="Q894" s="18"/>
      <c r="R894" s="18"/>
      <c r="S894" s="18"/>
      <c r="T894" s="18"/>
      <c r="U894" s="18"/>
      <c r="V894" s="18"/>
      <c r="W894" s="18"/>
      <c r="X894" s="18"/>
      <c r="Y894" s="18"/>
      <c r="Z894" s="18"/>
      <c r="AQ894" s="18"/>
      <c r="AR894" s="18"/>
      <c r="AS894" s="18"/>
      <c r="AT894" s="18"/>
      <c r="AU894" s="18"/>
      <c r="AV894" s="18"/>
      <c r="AW894" s="18"/>
      <c r="AX894" s="18"/>
      <c r="AY894" s="18"/>
      <c r="AZ894" s="18"/>
      <c r="BA894" s="18"/>
    </row>
    <row r="895" spans="1:71">
      <c r="A895" s="18"/>
      <c r="B895" s="18"/>
      <c r="C895" s="18"/>
      <c r="E895" s="18"/>
      <c r="F895" s="18"/>
      <c r="G895" s="18"/>
      <c r="H895" s="18"/>
      <c r="I895" s="18"/>
      <c r="J895" s="18"/>
      <c r="K895" s="18"/>
      <c r="L895" s="18"/>
      <c r="M895" s="18"/>
      <c r="N895" s="18"/>
      <c r="O895" s="18"/>
      <c r="P895" s="18"/>
      <c r="Q895" s="18"/>
      <c r="R895" s="18"/>
      <c r="S895" s="18"/>
      <c r="T895" s="18"/>
      <c r="U895" s="18"/>
      <c r="V895" s="18"/>
      <c r="W895" s="18"/>
      <c r="X895" s="18"/>
      <c r="Y895" s="18"/>
      <c r="Z895" s="18"/>
      <c r="AQ895" s="18"/>
      <c r="AR895" s="18"/>
      <c r="AS895" s="18"/>
      <c r="AT895" s="18"/>
      <c r="AU895" s="18"/>
      <c r="AV895" s="18"/>
      <c r="AW895" s="18"/>
      <c r="AX895" s="18"/>
      <c r="AY895" s="18"/>
      <c r="AZ895" s="18"/>
      <c r="BA895" s="18"/>
    </row>
    <row r="896" spans="1:71">
      <c r="A896" s="18"/>
      <c r="B896" s="18"/>
      <c r="C896" s="18"/>
      <c r="E896" s="18"/>
      <c r="F896" s="18"/>
      <c r="G896" s="18"/>
      <c r="H896" s="18"/>
      <c r="I896" s="18"/>
      <c r="J896" s="18"/>
      <c r="K896" s="18"/>
      <c r="L896" s="18"/>
      <c r="M896" s="18"/>
      <c r="N896" s="18"/>
      <c r="O896" s="18"/>
      <c r="P896" s="18"/>
      <c r="Q896" s="18"/>
      <c r="R896" s="18"/>
      <c r="S896" s="18"/>
      <c r="T896" s="18"/>
      <c r="U896" s="18"/>
      <c r="V896" s="18"/>
      <c r="W896" s="18"/>
      <c r="X896" s="18"/>
      <c r="Y896" s="18"/>
      <c r="Z896" s="18"/>
      <c r="AQ896" s="18"/>
      <c r="AR896" s="18"/>
      <c r="AS896" s="18"/>
      <c r="AT896" s="18"/>
      <c r="AU896" s="18"/>
      <c r="AV896" s="18"/>
      <c r="AW896" s="18"/>
      <c r="AX896" s="18"/>
      <c r="AY896" s="18"/>
      <c r="AZ896" s="18"/>
      <c r="BA896" s="18"/>
    </row>
    <row r="897" spans="1:71">
      <c r="A897" s="18"/>
      <c r="B897" s="18"/>
      <c r="C897" s="18"/>
      <c r="E897" s="18"/>
      <c r="F897" s="18"/>
      <c r="G897" s="18"/>
      <c r="H897" s="18"/>
      <c r="I897" s="18"/>
      <c r="J897" s="18"/>
      <c r="K897" s="18"/>
      <c r="L897" s="18"/>
      <c r="M897" s="18"/>
      <c r="N897" s="18"/>
      <c r="O897" s="18"/>
      <c r="P897" s="18"/>
      <c r="Q897" s="18"/>
      <c r="R897" s="18"/>
      <c r="S897" s="18"/>
      <c r="T897" s="18"/>
      <c r="U897" s="18"/>
      <c r="V897" s="18"/>
      <c r="W897" s="18"/>
      <c r="X897" s="18"/>
      <c r="Y897" s="18"/>
      <c r="Z897" s="18"/>
      <c r="AQ897" s="18"/>
      <c r="AR897" s="18"/>
      <c r="AS897" s="18"/>
      <c r="AT897" s="18"/>
      <c r="AU897" s="18"/>
      <c r="AV897" s="18"/>
      <c r="AW897" s="18"/>
      <c r="AX897" s="18"/>
      <c r="AY897" s="18"/>
      <c r="AZ897" s="18"/>
      <c r="BA897" s="18"/>
    </row>
    <row r="898" spans="1:71">
      <c r="A898" s="18"/>
      <c r="B898" s="18"/>
      <c r="C898" s="18"/>
      <c r="E898" s="18"/>
      <c r="F898" s="18"/>
      <c r="G898" s="18"/>
      <c r="H898" s="18"/>
      <c r="I898" s="18"/>
      <c r="J898" s="18"/>
      <c r="K898" s="18"/>
      <c r="L898" s="18"/>
      <c r="M898" s="18"/>
      <c r="N898" s="18"/>
      <c r="O898" s="18"/>
      <c r="P898" s="18"/>
      <c r="Q898" s="18"/>
      <c r="R898" s="18"/>
      <c r="S898" s="18"/>
      <c r="T898" s="18"/>
      <c r="U898" s="18"/>
      <c r="V898" s="18"/>
      <c r="W898" s="18"/>
      <c r="X898" s="18"/>
      <c r="Y898" s="18"/>
      <c r="Z898" s="18"/>
      <c r="AQ898" s="18"/>
      <c r="AR898" s="18"/>
      <c r="AS898" s="18"/>
      <c r="AT898" s="18"/>
      <c r="AU898" s="18"/>
      <c r="AV898" s="18"/>
      <c r="AW898" s="18"/>
      <c r="AX898" s="18"/>
      <c r="AY898" s="18"/>
      <c r="AZ898" s="18"/>
      <c r="BA898" s="18"/>
    </row>
    <row r="899" spans="1:71">
      <c r="A899" s="18"/>
      <c r="B899" s="18"/>
      <c r="C899" s="18"/>
      <c r="E899" s="18"/>
      <c r="F899" s="18"/>
      <c r="G899" s="18"/>
      <c r="H899" s="18"/>
      <c r="I899" s="18"/>
      <c r="J899" s="18"/>
      <c r="K899" s="18"/>
      <c r="L899" s="18"/>
      <c r="M899" s="18"/>
      <c r="N899" s="18"/>
      <c r="O899" s="18"/>
      <c r="P899" s="18"/>
      <c r="Q899" s="18"/>
      <c r="R899" s="18"/>
      <c r="S899" s="18"/>
      <c r="T899" s="18"/>
      <c r="U899" s="18"/>
      <c r="V899" s="18"/>
      <c r="W899" s="18"/>
      <c r="X899" s="18"/>
      <c r="Y899" s="18"/>
      <c r="Z899" s="18"/>
      <c r="AQ899" s="18"/>
      <c r="AR899" s="18"/>
      <c r="AS899" s="18"/>
      <c r="AT899" s="18"/>
      <c r="AU899" s="18"/>
      <c r="AV899" s="18"/>
      <c r="AW899" s="18"/>
      <c r="AX899" s="18"/>
      <c r="AY899" s="18"/>
      <c r="AZ899" s="18"/>
      <c r="BA899" s="18"/>
    </row>
    <row r="900" spans="1:71">
      <c r="Y900" s="18"/>
      <c r="Z900" s="18"/>
      <c r="AQ900" s="18"/>
      <c r="AR900" s="18"/>
      <c r="AS900" s="18"/>
      <c r="AT900" s="18"/>
      <c r="AU900" s="18"/>
      <c r="AV900" s="18"/>
    </row>
    <row r="901" spans="1:71">
      <c r="Y901" s="18"/>
      <c r="Z901" s="18"/>
      <c r="AQ901" s="18"/>
      <c r="AR901" s="18"/>
      <c r="AS901" s="18"/>
      <c r="AT901" s="18"/>
      <c r="AU901" s="18"/>
      <c r="AV901" s="18"/>
    </row>
    <row r="902" spans="1:71">
      <c r="E902" s="75"/>
      <c r="F902" s="75"/>
      <c r="H902" s="75"/>
      <c r="I902" s="75"/>
      <c r="J902" s="75"/>
      <c r="P902" s="75"/>
      <c r="Q902" s="75"/>
      <c r="R902" s="75"/>
      <c r="S902" s="75"/>
      <c r="T902" s="75"/>
      <c r="U902" s="75"/>
      <c r="V902" s="75"/>
      <c r="W902" s="75"/>
      <c r="Y902" s="18"/>
      <c r="Z902" s="18"/>
      <c r="AQ902" s="18"/>
      <c r="AR902" s="18"/>
      <c r="AS902" s="18"/>
      <c r="AT902" s="18"/>
      <c r="AU902" s="18"/>
      <c r="AV902" s="18"/>
      <c r="AW902" s="75"/>
      <c r="AX902" s="75"/>
      <c r="BB902" s="75"/>
      <c r="BC902" s="75"/>
      <c r="BD902" s="75"/>
      <c r="BE902" s="75"/>
      <c r="BF902" s="75"/>
      <c r="BG902" s="75"/>
      <c r="BH902" s="75"/>
      <c r="BI902" s="75"/>
      <c r="BJ902" s="75"/>
      <c r="BK902" s="75"/>
      <c r="BL902" s="75"/>
      <c r="BM902" s="75"/>
      <c r="BN902" s="75"/>
      <c r="BO902" s="75"/>
      <c r="BP902" s="75"/>
      <c r="BQ902" s="75"/>
      <c r="BR902" s="75"/>
      <c r="BS902" s="75"/>
    </row>
    <row r="903" spans="1:71">
      <c r="E903" s="75"/>
      <c r="F903" s="75"/>
      <c r="H903" s="75"/>
      <c r="I903" s="75"/>
      <c r="J903" s="75"/>
      <c r="P903" s="75"/>
      <c r="Q903" s="75"/>
      <c r="R903" s="75"/>
      <c r="S903" s="75"/>
      <c r="T903" s="75"/>
      <c r="U903" s="75"/>
      <c r="V903" s="75"/>
      <c r="W903" s="75"/>
      <c r="Y903" s="18"/>
      <c r="Z903" s="18"/>
      <c r="AQ903" s="18"/>
      <c r="AR903" s="18"/>
      <c r="AS903" s="18"/>
      <c r="AT903" s="18"/>
      <c r="AU903" s="18"/>
      <c r="AV903" s="18"/>
      <c r="AW903" s="75"/>
      <c r="AX903" s="75"/>
      <c r="BB903" s="75"/>
      <c r="BC903" s="75"/>
      <c r="BD903" s="75"/>
      <c r="BE903" s="75"/>
      <c r="BF903" s="75"/>
      <c r="BG903" s="75"/>
      <c r="BH903" s="75"/>
      <c r="BI903" s="75"/>
      <c r="BJ903" s="75"/>
      <c r="BK903" s="75"/>
      <c r="BL903" s="75"/>
      <c r="BM903" s="75"/>
      <c r="BN903" s="75"/>
      <c r="BO903" s="75"/>
      <c r="BP903" s="75"/>
      <c r="BQ903" s="75"/>
      <c r="BR903" s="75"/>
      <c r="BS903" s="75"/>
    </row>
    <row r="904" spans="1:71">
      <c r="E904" s="75"/>
      <c r="F904" s="75"/>
      <c r="H904" s="75"/>
      <c r="I904" s="75"/>
      <c r="J904" s="75"/>
      <c r="P904" s="75"/>
      <c r="Q904" s="75"/>
      <c r="R904" s="75"/>
      <c r="S904" s="75"/>
      <c r="T904" s="75"/>
      <c r="U904" s="75"/>
      <c r="V904" s="75"/>
      <c r="W904" s="75"/>
      <c r="Y904" s="18"/>
      <c r="Z904" s="18"/>
      <c r="AQ904" s="18"/>
      <c r="AR904" s="18"/>
      <c r="AS904" s="18"/>
      <c r="AT904" s="18"/>
      <c r="AU904" s="18"/>
      <c r="AV904" s="18"/>
      <c r="AW904" s="75"/>
      <c r="AX904" s="75"/>
      <c r="BB904" s="75"/>
      <c r="BC904" s="75"/>
      <c r="BD904" s="75"/>
      <c r="BE904" s="75"/>
      <c r="BF904" s="75"/>
      <c r="BG904" s="75"/>
      <c r="BH904" s="75"/>
      <c r="BI904" s="75"/>
      <c r="BJ904" s="75"/>
      <c r="BK904" s="75"/>
      <c r="BL904" s="75"/>
      <c r="BM904" s="75"/>
      <c r="BN904" s="75"/>
      <c r="BO904" s="75"/>
      <c r="BP904" s="75"/>
      <c r="BQ904" s="75"/>
      <c r="BR904" s="75"/>
      <c r="BS904" s="75"/>
    </row>
    <row r="905" spans="1:71">
      <c r="E905" s="75"/>
      <c r="F905" s="75"/>
      <c r="H905" s="75"/>
      <c r="I905" s="75"/>
      <c r="J905" s="75"/>
      <c r="P905" s="75"/>
      <c r="Q905" s="75"/>
      <c r="R905" s="75"/>
      <c r="S905" s="75"/>
      <c r="T905" s="75"/>
      <c r="U905" s="75"/>
      <c r="V905" s="75"/>
      <c r="W905" s="75"/>
      <c r="Y905" s="18"/>
      <c r="Z905" s="18"/>
      <c r="AQ905" s="18"/>
      <c r="AR905" s="18"/>
      <c r="AS905" s="18"/>
      <c r="AT905" s="18"/>
      <c r="AU905" s="18"/>
      <c r="AV905" s="18"/>
      <c r="AW905" s="75"/>
      <c r="AX905" s="75"/>
      <c r="BB905" s="75"/>
      <c r="BC905" s="75"/>
      <c r="BD905" s="75"/>
      <c r="BE905" s="75"/>
      <c r="BF905" s="75"/>
      <c r="BG905" s="75"/>
      <c r="BH905" s="75"/>
      <c r="BI905" s="75"/>
      <c r="BJ905" s="75"/>
      <c r="BK905" s="75"/>
      <c r="BL905" s="75"/>
      <c r="BM905" s="75"/>
      <c r="BN905" s="75"/>
      <c r="BO905" s="75"/>
      <c r="BP905" s="75"/>
      <c r="BQ905" s="75"/>
      <c r="BR905" s="75"/>
      <c r="BS905" s="75"/>
    </row>
    <row r="906" spans="1:71">
      <c r="E906" s="75"/>
      <c r="F906" s="75"/>
      <c r="H906" s="75"/>
      <c r="I906" s="75"/>
      <c r="J906" s="75"/>
      <c r="P906" s="75"/>
      <c r="Q906" s="75"/>
      <c r="R906" s="75"/>
      <c r="S906" s="75"/>
      <c r="T906" s="75"/>
      <c r="U906" s="75"/>
      <c r="V906" s="75"/>
      <c r="W906" s="75"/>
      <c r="Y906" s="18"/>
      <c r="Z906" s="18"/>
      <c r="AQ906" s="18"/>
      <c r="AR906" s="18"/>
      <c r="AS906" s="18"/>
      <c r="AT906" s="18"/>
      <c r="AU906" s="18"/>
      <c r="AV906" s="18"/>
      <c r="AW906" s="75"/>
      <c r="AX906" s="75"/>
      <c r="BB906" s="75"/>
      <c r="BC906" s="75"/>
      <c r="BD906" s="75"/>
      <c r="BE906" s="75"/>
      <c r="BF906" s="75"/>
      <c r="BG906" s="75"/>
      <c r="BH906" s="75"/>
      <c r="BI906" s="75"/>
      <c r="BJ906" s="75"/>
      <c r="BK906" s="75"/>
      <c r="BL906" s="75"/>
      <c r="BM906" s="75"/>
      <c r="BN906" s="75"/>
      <c r="BO906" s="75"/>
      <c r="BP906" s="75"/>
      <c r="BQ906" s="75"/>
      <c r="BR906" s="75"/>
      <c r="BS906" s="75"/>
    </row>
    <row r="907" spans="1:71">
      <c r="E907" s="75"/>
      <c r="F907" s="75"/>
      <c r="H907" s="75"/>
      <c r="I907" s="75"/>
      <c r="J907" s="75"/>
      <c r="P907" s="75"/>
      <c r="Q907" s="75"/>
      <c r="R907" s="75"/>
      <c r="S907" s="75"/>
      <c r="T907" s="75"/>
      <c r="U907" s="75"/>
      <c r="V907" s="75"/>
      <c r="W907" s="75"/>
      <c r="Y907" s="18"/>
      <c r="Z907" s="18"/>
      <c r="AQ907" s="18"/>
      <c r="AR907" s="18"/>
      <c r="AS907" s="18"/>
      <c r="AT907" s="18"/>
      <c r="AU907" s="18"/>
      <c r="AV907" s="18"/>
      <c r="AW907" s="75"/>
      <c r="AX907" s="75"/>
      <c r="BB907" s="75"/>
      <c r="BC907" s="75"/>
      <c r="BD907" s="75"/>
      <c r="BE907" s="75"/>
      <c r="BF907" s="75"/>
      <c r="BG907" s="75"/>
      <c r="BH907" s="75"/>
      <c r="BI907" s="75"/>
      <c r="BJ907" s="75"/>
      <c r="BK907" s="75"/>
      <c r="BL907" s="75"/>
      <c r="BM907" s="75"/>
      <c r="BN907" s="75"/>
      <c r="BO907" s="75"/>
      <c r="BP907" s="75"/>
      <c r="BQ907" s="75"/>
      <c r="BR907" s="75"/>
      <c r="BS907" s="75"/>
    </row>
    <row r="908" spans="1:71">
      <c r="E908" s="75"/>
      <c r="F908" s="75"/>
      <c r="H908" s="75"/>
      <c r="I908" s="75"/>
      <c r="J908" s="75"/>
      <c r="P908" s="75"/>
      <c r="Q908" s="75"/>
      <c r="R908" s="75"/>
      <c r="S908" s="75"/>
      <c r="T908" s="75"/>
      <c r="U908" s="75"/>
      <c r="V908" s="75"/>
      <c r="W908" s="75"/>
      <c r="Y908" s="18"/>
      <c r="Z908" s="18"/>
      <c r="AQ908" s="18"/>
      <c r="AR908" s="18"/>
      <c r="AS908" s="18"/>
      <c r="AT908" s="18"/>
      <c r="AU908" s="18"/>
      <c r="AV908" s="18"/>
      <c r="AW908" s="75"/>
      <c r="AX908" s="75"/>
      <c r="BB908" s="75"/>
      <c r="BC908" s="75"/>
      <c r="BD908" s="75"/>
      <c r="BE908" s="75"/>
      <c r="BF908" s="75"/>
      <c r="BG908" s="75"/>
      <c r="BH908" s="75"/>
      <c r="BI908" s="75"/>
      <c r="BJ908" s="75"/>
      <c r="BK908" s="75"/>
      <c r="BL908" s="75"/>
      <c r="BM908" s="75"/>
      <c r="BN908" s="75"/>
      <c r="BO908" s="75"/>
      <c r="BP908" s="75"/>
      <c r="BQ908" s="75"/>
      <c r="BR908" s="75"/>
      <c r="BS908" s="75"/>
    </row>
    <row r="909" spans="1:71">
      <c r="E909" s="75"/>
      <c r="F909" s="75"/>
      <c r="H909" s="75"/>
      <c r="I909" s="75"/>
      <c r="J909" s="75"/>
      <c r="P909" s="75"/>
      <c r="Q909" s="75"/>
      <c r="R909" s="75"/>
      <c r="S909" s="75"/>
      <c r="T909" s="75"/>
      <c r="U909" s="75"/>
      <c r="V909" s="75"/>
      <c r="W909" s="75"/>
      <c r="Y909" s="18"/>
      <c r="Z909" s="18"/>
      <c r="AQ909" s="18"/>
      <c r="AR909" s="18"/>
      <c r="AS909" s="18"/>
      <c r="AT909" s="18"/>
      <c r="AU909" s="18"/>
      <c r="AV909" s="18"/>
      <c r="AW909" s="75"/>
      <c r="AX909" s="75"/>
      <c r="BB909" s="75"/>
      <c r="BC909" s="75"/>
      <c r="BD909" s="75"/>
      <c r="BE909" s="75"/>
      <c r="BF909" s="75"/>
      <c r="BG909" s="75"/>
      <c r="BH909" s="75"/>
      <c r="BI909" s="75"/>
      <c r="BJ909" s="75"/>
      <c r="BK909" s="75"/>
      <c r="BL909" s="75"/>
      <c r="BM909" s="75"/>
      <c r="BN909" s="75"/>
      <c r="BO909" s="75"/>
      <c r="BP909" s="75"/>
      <c r="BQ909" s="75"/>
      <c r="BR909" s="75"/>
      <c r="BS909" s="75"/>
    </row>
    <row r="910" spans="1:71">
      <c r="E910" s="75"/>
      <c r="F910" s="75"/>
      <c r="H910" s="75"/>
      <c r="I910" s="75"/>
      <c r="J910" s="75"/>
      <c r="P910" s="75"/>
      <c r="Q910" s="75"/>
      <c r="R910" s="75"/>
      <c r="S910" s="75"/>
      <c r="T910" s="75"/>
      <c r="U910" s="75"/>
      <c r="V910" s="75"/>
      <c r="W910" s="75"/>
      <c r="Y910" s="18"/>
      <c r="Z910" s="18"/>
      <c r="AQ910" s="18"/>
      <c r="AR910" s="18"/>
      <c r="AS910" s="18"/>
      <c r="AT910" s="18"/>
      <c r="AU910" s="18"/>
      <c r="AV910" s="18"/>
      <c r="AW910" s="75"/>
      <c r="AX910" s="75"/>
      <c r="BB910" s="75"/>
      <c r="BC910" s="75"/>
      <c r="BD910" s="75"/>
      <c r="BE910" s="75"/>
      <c r="BF910" s="75"/>
      <c r="BG910" s="75"/>
      <c r="BH910" s="75"/>
      <c r="BI910" s="75"/>
      <c r="BJ910" s="75"/>
      <c r="BK910" s="75"/>
      <c r="BL910" s="75"/>
      <c r="BM910" s="75"/>
      <c r="BN910" s="75"/>
      <c r="BO910" s="75"/>
      <c r="BP910" s="75"/>
      <c r="BQ910" s="75"/>
      <c r="BR910" s="75"/>
      <c r="BS910" s="75"/>
    </row>
    <row r="911" spans="1:71">
      <c r="E911" s="75"/>
      <c r="F911" s="75"/>
      <c r="H911" s="75"/>
      <c r="I911" s="75"/>
      <c r="J911" s="75"/>
      <c r="P911" s="75"/>
      <c r="Q911" s="75"/>
      <c r="R911" s="75"/>
      <c r="S911" s="75"/>
      <c r="T911" s="75"/>
      <c r="U911" s="75"/>
      <c r="V911" s="75"/>
      <c r="W911" s="75"/>
      <c r="Y911" s="18"/>
      <c r="Z911" s="18"/>
      <c r="AQ911" s="18"/>
      <c r="AR911" s="18"/>
      <c r="AS911" s="18"/>
      <c r="AT911" s="18"/>
      <c r="AU911" s="18"/>
      <c r="AV911" s="18"/>
      <c r="AW911" s="75"/>
      <c r="AX911" s="75"/>
      <c r="BB911" s="75"/>
      <c r="BC911" s="75"/>
      <c r="BD911" s="75"/>
      <c r="BE911" s="75"/>
      <c r="BF911" s="75"/>
      <c r="BG911" s="75"/>
      <c r="BH911" s="75"/>
      <c r="BI911" s="75"/>
      <c r="BJ911" s="75"/>
      <c r="BK911" s="75"/>
      <c r="BL911" s="75"/>
      <c r="BM911" s="75"/>
      <c r="BN911" s="75"/>
      <c r="BO911" s="75"/>
      <c r="BP911" s="75"/>
      <c r="BQ911" s="75"/>
      <c r="BR911" s="75"/>
      <c r="BS911" s="75"/>
    </row>
    <row r="912" spans="1:71">
      <c r="E912" s="75"/>
      <c r="F912" s="75"/>
      <c r="H912" s="75"/>
      <c r="I912" s="75"/>
      <c r="J912" s="75"/>
      <c r="P912" s="75"/>
      <c r="Q912" s="75"/>
      <c r="R912" s="75"/>
      <c r="S912" s="75"/>
      <c r="T912" s="75"/>
      <c r="U912" s="75"/>
      <c r="V912" s="75"/>
      <c r="W912" s="75"/>
      <c r="Y912" s="18"/>
      <c r="Z912" s="18"/>
      <c r="AQ912" s="18"/>
      <c r="AR912" s="18"/>
      <c r="AS912" s="18"/>
      <c r="AT912" s="18"/>
      <c r="AU912" s="18"/>
      <c r="AV912" s="18"/>
      <c r="AW912" s="75"/>
      <c r="AX912" s="75"/>
      <c r="BB912" s="75"/>
      <c r="BC912" s="75"/>
      <c r="BD912" s="75"/>
      <c r="BE912" s="75"/>
      <c r="BF912" s="75"/>
      <c r="BG912" s="75"/>
      <c r="BH912" s="75"/>
      <c r="BI912" s="75"/>
      <c r="BJ912" s="75"/>
      <c r="BK912" s="75"/>
      <c r="BL912" s="75"/>
      <c r="BM912" s="75"/>
      <c r="BN912" s="75"/>
      <c r="BO912" s="75"/>
      <c r="BP912" s="75"/>
      <c r="BQ912" s="75"/>
      <c r="BR912" s="75"/>
      <c r="BS912" s="75"/>
    </row>
    <row r="913" spans="5:71">
      <c r="E913" s="75"/>
      <c r="F913" s="75"/>
      <c r="H913" s="75"/>
      <c r="I913" s="75"/>
      <c r="J913" s="75"/>
      <c r="P913" s="75"/>
      <c r="Q913" s="75"/>
      <c r="R913" s="75"/>
      <c r="S913" s="75"/>
      <c r="T913" s="75"/>
      <c r="U913" s="75"/>
      <c r="V913" s="75"/>
      <c r="W913" s="75"/>
      <c r="Y913" s="18"/>
      <c r="Z913" s="18"/>
      <c r="AQ913" s="18"/>
      <c r="AR913" s="18"/>
      <c r="AS913" s="18"/>
      <c r="AT913" s="18"/>
      <c r="AU913" s="18"/>
      <c r="AV913" s="18"/>
      <c r="AW913" s="75"/>
      <c r="AX913" s="75"/>
      <c r="BB913" s="75"/>
      <c r="BC913" s="75"/>
      <c r="BD913" s="75"/>
      <c r="BE913" s="75"/>
      <c r="BF913" s="75"/>
      <c r="BG913" s="75"/>
      <c r="BH913" s="75"/>
      <c r="BI913" s="75"/>
      <c r="BJ913" s="75"/>
      <c r="BK913" s="75"/>
      <c r="BL913" s="75"/>
      <c r="BM913" s="75"/>
      <c r="BN913" s="75"/>
      <c r="BO913" s="75"/>
      <c r="BP913" s="75"/>
      <c r="BQ913" s="75"/>
      <c r="BR913" s="75"/>
      <c r="BS913" s="75"/>
    </row>
    <row r="914" spans="5:71">
      <c r="E914" s="75"/>
      <c r="F914" s="75"/>
      <c r="H914" s="75"/>
      <c r="I914" s="75"/>
      <c r="J914" s="75"/>
      <c r="P914" s="75"/>
      <c r="Q914" s="75"/>
      <c r="R914" s="75"/>
      <c r="S914" s="75"/>
      <c r="T914" s="75"/>
      <c r="U914" s="75"/>
      <c r="V914" s="75"/>
      <c r="W914" s="75"/>
      <c r="Y914" s="241"/>
      <c r="Z914" s="18"/>
      <c r="AA914" s="117"/>
      <c r="AB914" s="117"/>
      <c r="AC914" s="117"/>
      <c r="AD914" s="117"/>
      <c r="AE914" s="117"/>
      <c r="AF914" s="117"/>
      <c r="AG914" s="117"/>
      <c r="AH914" s="117"/>
      <c r="AI914" s="117"/>
      <c r="AJ914" s="117"/>
      <c r="AK914" s="117"/>
      <c r="AL914" s="117"/>
      <c r="AM914" s="117"/>
      <c r="AN914" s="117"/>
      <c r="AO914" s="117"/>
      <c r="AP914" s="117"/>
      <c r="AQ914" s="18"/>
      <c r="AR914" s="18"/>
      <c r="AS914" s="18"/>
      <c r="AT914" s="18"/>
      <c r="AU914" s="18"/>
      <c r="AV914" s="18"/>
      <c r="AW914" s="75"/>
      <c r="AX914" s="75"/>
      <c r="BB914" s="75"/>
      <c r="BC914" s="75"/>
      <c r="BD914" s="75"/>
      <c r="BE914" s="75"/>
      <c r="BF914" s="75"/>
      <c r="BG914" s="75"/>
      <c r="BH914" s="75"/>
      <c r="BI914" s="75"/>
      <c r="BJ914" s="75"/>
      <c r="BK914" s="75"/>
      <c r="BL914" s="75"/>
      <c r="BM914" s="75"/>
      <c r="BN914" s="75"/>
      <c r="BO914" s="75"/>
      <c r="BP914" s="75"/>
      <c r="BQ914" s="75"/>
      <c r="BR914" s="75"/>
      <c r="BS914" s="75"/>
    </row>
    <row r="915" spans="5:71" ht="18">
      <c r="E915" s="75"/>
      <c r="F915" s="75"/>
      <c r="H915" s="75"/>
      <c r="I915" s="75"/>
      <c r="J915" s="75"/>
      <c r="P915" s="75"/>
      <c r="Q915" s="75"/>
      <c r="R915" s="75"/>
      <c r="S915" s="75"/>
      <c r="T915" s="75"/>
      <c r="U915" s="75"/>
      <c r="V915" s="75"/>
      <c r="W915" s="75"/>
      <c r="Y915" s="329"/>
      <c r="Z915" s="97"/>
      <c r="AA915" s="638" t="s">
        <v>109</v>
      </c>
      <c r="AB915" s="638"/>
      <c r="AC915" s="95"/>
      <c r="AD915" s="95"/>
      <c r="AE915" s="95"/>
      <c r="AF915" s="95"/>
      <c r="AG915" s="95"/>
      <c r="AH915" s="95"/>
      <c r="AI915" s="95"/>
      <c r="AJ915" s="95"/>
      <c r="AK915" s="95"/>
      <c r="AL915" s="95"/>
      <c r="AM915" s="95"/>
      <c r="AN915" s="95"/>
      <c r="AO915" s="95"/>
      <c r="AP915" s="95"/>
      <c r="AQ915" s="97"/>
      <c r="AR915" s="97"/>
      <c r="AS915" s="97"/>
      <c r="AT915" s="97"/>
      <c r="AU915" s="97"/>
      <c r="AV915" s="97"/>
      <c r="AW915" s="75"/>
      <c r="AX915" s="75"/>
      <c r="BB915" s="75"/>
      <c r="BC915" s="75"/>
      <c r="BD915" s="75"/>
      <c r="BE915" s="75"/>
      <c r="BF915" s="75"/>
      <c r="BG915" s="75"/>
      <c r="BH915" s="75"/>
      <c r="BI915" s="75"/>
      <c r="BJ915" s="75"/>
      <c r="BK915" s="75"/>
      <c r="BL915" s="75"/>
      <c r="BM915" s="75"/>
      <c r="BN915" s="75"/>
      <c r="BO915" s="75"/>
      <c r="BP915" s="75"/>
      <c r="BQ915" s="75"/>
      <c r="BR915" s="75"/>
      <c r="BS915" s="75"/>
    </row>
    <row r="916" spans="5:71">
      <c r="E916" s="75"/>
      <c r="F916" s="75"/>
      <c r="H916" s="75"/>
      <c r="I916" s="75"/>
      <c r="J916" s="75"/>
      <c r="P916" s="75"/>
      <c r="Q916" s="75"/>
      <c r="R916" s="75"/>
      <c r="S916" s="75"/>
      <c r="T916" s="75"/>
      <c r="U916" s="75"/>
      <c r="V916" s="75"/>
      <c r="W916" s="75"/>
      <c r="Y916" s="209"/>
      <c r="Z916" s="18"/>
      <c r="AA916" s="117"/>
      <c r="AB916" s="117"/>
      <c r="AC916" s="117"/>
      <c r="AD916" s="117"/>
      <c r="AE916" s="117"/>
      <c r="AF916" s="117"/>
      <c r="AG916" s="117"/>
      <c r="AH916" s="117"/>
      <c r="AI916" s="117"/>
      <c r="AJ916" s="117"/>
      <c r="AK916" s="117"/>
      <c r="AL916" s="117"/>
      <c r="AM916" s="117"/>
      <c r="AN916" s="117"/>
      <c r="AO916" s="117"/>
      <c r="AP916" s="117"/>
      <c r="AQ916" s="18"/>
      <c r="AR916" s="18"/>
      <c r="AS916" s="18"/>
      <c r="AT916" s="18"/>
      <c r="AU916" s="18"/>
      <c r="AV916" s="18"/>
      <c r="AW916" s="75"/>
      <c r="AX916" s="75"/>
      <c r="BB916" s="75"/>
      <c r="BC916" s="75"/>
      <c r="BD916" s="75"/>
      <c r="BE916" s="75"/>
      <c r="BF916" s="75"/>
      <c r="BG916" s="75"/>
      <c r="BH916" s="75"/>
      <c r="BI916" s="75"/>
      <c r="BJ916" s="75"/>
      <c r="BK916" s="75"/>
      <c r="BL916" s="75"/>
      <c r="BM916" s="75"/>
      <c r="BN916" s="75"/>
      <c r="BO916" s="75"/>
      <c r="BP916" s="75"/>
      <c r="BQ916" s="75"/>
      <c r="BR916" s="75"/>
      <c r="BS916" s="75"/>
    </row>
    <row r="917" spans="5:71">
      <c r="E917" s="75"/>
      <c r="F917" s="75"/>
      <c r="H917" s="75"/>
      <c r="I917" s="75"/>
      <c r="J917" s="75"/>
      <c r="P917" s="75"/>
      <c r="Q917" s="75"/>
      <c r="R917" s="75"/>
      <c r="S917" s="75"/>
      <c r="T917" s="75"/>
      <c r="U917" s="75"/>
      <c r="V917" s="75"/>
      <c r="W917" s="75"/>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75"/>
      <c r="AX917" s="75"/>
      <c r="BB917" s="75"/>
      <c r="BC917" s="75"/>
      <c r="BD917" s="75"/>
      <c r="BE917" s="75"/>
      <c r="BF917" s="75"/>
      <c r="BG917" s="75"/>
      <c r="BH917" s="75"/>
      <c r="BI917" s="75"/>
      <c r="BJ917" s="75"/>
      <c r="BK917" s="75"/>
      <c r="BL917" s="75"/>
      <c r="BM917" s="75"/>
      <c r="BN917" s="75"/>
      <c r="BO917" s="75"/>
      <c r="BP917" s="75"/>
      <c r="BQ917" s="75"/>
      <c r="BR917" s="75"/>
      <c r="BS917" s="75"/>
    </row>
    <row r="918" spans="5:71">
      <c r="E918" s="75"/>
      <c r="F918" s="75"/>
      <c r="H918" s="75"/>
      <c r="I918" s="75"/>
      <c r="J918" s="75"/>
      <c r="P918" s="75"/>
      <c r="Q918" s="75"/>
      <c r="R918" s="75"/>
      <c r="S918" s="75"/>
      <c r="T918" s="75"/>
      <c r="U918" s="75"/>
      <c r="V918" s="75"/>
      <c r="W918" s="75"/>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75"/>
      <c r="AX918" s="75"/>
      <c r="BB918" s="75"/>
      <c r="BC918" s="75"/>
      <c r="BD918" s="75"/>
      <c r="BE918" s="75"/>
      <c r="BF918" s="75"/>
      <c r="BG918" s="75"/>
      <c r="BH918" s="75"/>
      <c r="BI918" s="75"/>
      <c r="BJ918" s="75"/>
      <c r="BK918" s="75"/>
      <c r="BL918" s="75"/>
      <c r="BM918" s="75"/>
      <c r="BN918" s="75"/>
      <c r="BO918" s="75"/>
      <c r="BP918" s="75"/>
      <c r="BQ918" s="75"/>
      <c r="BR918" s="75"/>
      <c r="BS918" s="75"/>
    </row>
    <row r="919" spans="5:71">
      <c r="E919" s="75"/>
      <c r="F919" s="75"/>
      <c r="H919" s="75"/>
      <c r="I919" s="75"/>
      <c r="J919" s="75"/>
      <c r="P919" s="75"/>
      <c r="Q919" s="75"/>
      <c r="R919" s="75"/>
      <c r="S919" s="75"/>
      <c r="T919" s="75"/>
      <c r="U919" s="75"/>
      <c r="V919" s="75"/>
      <c r="W919" s="75"/>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75"/>
      <c r="AX919" s="75"/>
      <c r="BB919" s="75"/>
      <c r="BC919" s="75"/>
      <c r="BD919" s="75"/>
      <c r="BE919" s="75"/>
      <c r="BF919" s="75"/>
      <c r="BG919" s="75"/>
      <c r="BH919" s="75"/>
      <c r="BI919" s="75"/>
      <c r="BJ919" s="75"/>
      <c r="BK919" s="75"/>
      <c r="BL919" s="75"/>
      <c r="BM919" s="75"/>
      <c r="BN919" s="75"/>
      <c r="BO919" s="75"/>
      <c r="BP919" s="75"/>
      <c r="BQ919" s="75"/>
      <c r="BR919" s="75"/>
      <c r="BS919" s="75"/>
    </row>
    <row r="920" spans="5:71">
      <c r="E920" s="75"/>
      <c r="F920" s="75"/>
      <c r="H920" s="75"/>
      <c r="I920" s="75"/>
      <c r="J920" s="75"/>
      <c r="P920" s="75"/>
      <c r="Q920" s="75"/>
      <c r="R920" s="75"/>
      <c r="S920" s="75"/>
      <c r="T920" s="75"/>
      <c r="U920" s="75"/>
      <c r="V920" s="75"/>
      <c r="W920" s="75"/>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75"/>
      <c r="AX920" s="75"/>
      <c r="BB920" s="75"/>
      <c r="BC920" s="75"/>
      <c r="BD920" s="75"/>
      <c r="BE920" s="75"/>
      <c r="BF920" s="75"/>
      <c r="BG920" s="75"/>
      <c r="BH920" s="75"/>
      <c r="BI920" s="75"/>
      <c r="BJ920" s="75"/>
      <c r="BK920" s="75"/>
      <c r="BL920" s="75"/>
      <c r="BM920" s="75"/>
      <c r="BN920" s="75"/>
      <c r="BO920" s="75"/>
      <c r="BP920" s="75"/>
      <c r="BQ920" s="75"/>
      <c r="BR920" s="75"/>
      <c r="BS920" s="75"/>
    </row>
    <row r="921" spans="5:71">
      <c r="E921" s="75"/>
      <c r="F921" s="75"/>
      <c r="H921" s="75"/>
      <c r="I921" s="75"/>
      <c r="J921" s="75"/>
      <c r="P921" s="75"/>
      <c r="Q921" s="75"/>
      <c r="R921" s="75"/>
      <c r="S921" s="75"/>
      <c r="T921" s="75"/>
      <c r="U921" s="75"/>
      <c r="V921" s="75"/>
      <c r="W921" s="75"/>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75"/>
      <c r="AX921" s="75"/>
      <c r="BB921" s="75"/>
      <c r="BC921" s="75"/>
      <c r="BD921" s="75"/>
      <c r="BE921" s="75"/>
      <c r="BF921" s="75"/>
      <c r="BG921" s="75"/>
      <c r="BH921" s="75"/>
      <c r="BI921" s="75"/>
      <c r="BJ921" s="75"/>
      <c r="BK921" s="75"/>
      <c r="BL921" s="75"/>
      <c r="BM921" s="75"/>
      <c r="BN921" s="75"/>
      <c r="BO921" s="75"/>
      <c r="BP921" s="75"/>
      <c r="BQ921" s="75"/>
      <c r="BR921" s="75"/>
      <c r="BS921" s="75"/>
    </row>
    <row r="922" spans="5:71">
      <c r="E922" s="75"/>
      <c r="F922" s="75"/>
      <c r="H922" s="75"/>
      <c r="I922" s="75"/>
      <c r="J922" s="75"/>
      <c r="P922" s="75"/>
      <c r="Q922" s="75"/>
      <c r="R922" s="75"/>
      <c r="S922" s="75"/>
      <c r="T922" s="75"/>
      <c r="U922" s="75"/>
      <c r="V922" s="75"/>
      <c r="W922" s="75"/>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75"/>
      <c r="AX922" s="75"/>
      <c r="BB922" s="75"/>
      <c r="BC922" s="75"/>
      <c r="BD922" s="75"/>
      <c r="BE922" s="75"/>
      <c r="BF922" s="75"/>
      <c r="BG922" s="75"/>
      <c r="BH922" s="75"/>
      <c r="BI922" s="75"/>
      <c r="BJ922" s="75"/>
      <c r="BK922" s="75"/>
      <c r="BL922" s="75"/>
      <c r="BM922" s="75"/>
      <c r="BN922" s="75"/>
      <c r="BO922" s="75"/>
      <c r="BP922" s="75"/>
      <c r="BQ922" s="75"/>
      <c r="BR922" s="75"/>
      <c r="BS922" s="75"/>
    </row>
    <row r="923" spans="5:71">
      <c r="E923" s="75"/>
      <c r="F923" s="75"/>
      <c r="H923" s="75"/>
      <c r="I923" s="75"/>
      <c r="J923" s="75"/>
      <c r="P923" s="75"/>
      <c r="Q923" s="75"/>
      <c r="R923" s="75"/>
      <c r="S923" s="75"/>
      <c r="T923" s="75"/>
      <c r="U923" s="75"/>
      <c r="V923" s="75"/>
      <c r="W923" s="75"/>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75"/>
      <c r="AX923" s="75"/>
      <c r="BB923" s="75"/>
      <c r="BC923" s="75"/>
      <c r="BD923" s="75"/>
      <c r="BE923" s="75"/>
      <c r="BF923" s="75"/>
      <c r="BG923" s="75"/>
      <c r="BH923" s="75"/>
      <c r="BI923" s="75"/>
      <c r="BJ923" s="75"/>
      <c r="BK923" s="75"/>
      <c r="BL923" s="75"/>
      <c r="BM923" s="75"/>
      <c r="BN923" s="75"/>
      <c r="BO923" s="75"/>
      <c r="BP923" s="75"/>
      <c r="BQ923" s="75"/>
      <c r="BR923" s="75"/>
      <c r="BS923" s="75"/>
    </row>
    <row r="924" spans="5:71">
      <c r="E924" s="75"/>
      <c r="F924" s="75"/>
      <c r="H924" s="75"/>
      <c r="I924" s="75"/>
      <c r="J924" s="75"/>
      <c r="P924" s="75"/>
      <c r="Q924" s="75"/>
      <c r="R924" s="75"/>
      <c r="S924" s="75"/>
      <c r="T924" s="75"/>
      <c r="U924" s="75"/>
      <c r="V924" s="75"/>
      <c r="W924" s="75"/>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75"/>
      <c r="AX924" s="75"/>
      <c r="BB924" s="75"/>
      <c r="BC924" s="75"/>
      <c r="BD924" s="75"/>
      <c r="BE924" s="75"/>
      <c r="BF924" s="75"/>
      <c r="BG924" s="75"/>
      <c r="BH924" s="75"/>
      <c r="BI924" s="75"/>
      <c r="BJ924" s="75"/>
      <c r="BK924" s="75"/>
      <c r="BL924" s="75"/>
      <c r="BM924" s="75"/>
      <c r="BN924" s="75"/>
      <c r="BO924" s="75"/>
      <c r="BP924" s="75"/>
      <c r="BQ924" s="75"/>
      <c r="BR924" s="75"/>
      <c r="BS924" s="75"/>
    </row>
    <row r="925" spans="5:71">
      <c r="E925" s="75"/>
      <c r="F925" s="75"/>
      <c r="H925" s="75"/>
      <c r="I925" s="75"/>
      <c r="J925" s="75"/>
      <c r="P925" s="75"/>
      <c r="Q925" s="75"/>
      <c r="R925" s="75"/>
      <c r="S925" s="75"/>
      <c r="T925" s="75"/>
      <c r="U925" s="75"/>
      <c r="V925" s="75"/>
      <c r="W925" s="75"/>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75"/>
      <c r="AX925" s="75"/>
      <c r="BB925" s="75"/>
      <c r="BC925" s="75"/>
      <c r="BD925" s="75"/>
      <c r="BE925" s="75"/>
      <c r="BF925" s="75"/>
      <c r="BG925" s="75"/>
      <c r="BH925" s="75"/>
      <c r="BI925" s="75"/>
      <c r="BJ925" s="75"/>
      <c r="BK925" s="75"/>
      <c r="BL925" s="75"/>
      <c r="BM925" s="75"/>
      <c r="BN925" s="75"/>
      <c r="BO925" s="75"/>
      <c r="BP925" s="75"/>
      <c r="BQ925" s="75"/>
      <c r="BR925" s="75"/>
      <c r="BS925" s="75"/>
    </row>
    <row r="926" spans="5:71">
      <c r="E926" s="75"/>
      <c r="F926" s="75"/>
      <c r="H926" s="75"/>
      <c r="I926" s="75"/>
      <c r="J926" s="75"/>
      <c r="P926" s="75"/>
      <c r="Q926" s="75"/>
      <c r="R926" s="75"/>
      <c r="S926" s="75"/>
      <c r="T926" s="75"/>
      <c r="U926" s="75"/>
      <c r="V926" s="75"/>
      <c r="W926" s="75"/>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75"/>
      <c r="AX926" s="75"/>
      <c r="BB926" s="75"/>
      <c r="BC926" s="75"/>
      <c r="BD926" s="75"/>
      <c r="BE926" s="75"/>
      <c r="BF926" s="75"/>
      <c r="BG926" s="75"/>
      <c r="BH926" s="75"/>
      <c r="BI926" s="75"/>
      <c r="BJ926" s="75"/>
      <c r="BK926" s="75"/>
      <c r="BL926" s="75"/>
      <c r="BM926" s="75"/>
      <c r="BN926" s="75"/>
      <c r="BO926" s="75"/>
      <c r="BP926" s="75"/>
      <c r="BQ926" s="75"/>
      <c r="BR926" s="75"/>
      <c r="BS926" s="75"/>
    </row>
    <row r="927" spans="5:71">
      <c r="E927" s="75"/>
      <c r="F927" s="75"/>
      <c r="H927" s="75"/>
      <c r="I927" s="75"/>
      <c r="J927" s="75"/>
      <c r="P927" s="75"/>
      <c r="Q927" s="75"/>
      <c r="R927" s="75"/>
      <c r="S927" s="75"/>
      <c r="T927" s="75"/>
      <c r="U927" s="75"/>
      <c r="V927" s="75"/>
      <c r="W927" s="75"/>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75"/>
      <c r="AX927" s="75"/>
      <c r="BB927" s="75"/>
      <c r="BC927" s="75"/>
      <c r="BD927" s="75"/>
      <c r="BE927" s="75"/>
      <c r="BF927" s="75"/>
      <c r="BG927" s="75"/>
      <c r="BH927" s="75"/>
      <c r="BI927" s="75"/>
      <c r="BJ927" s="75"/>
      <c r="BK927" s="75"/>
      <c r="BL927" s="75"/>
      <c r="BM927" s="75"/>
      <c r="BN927" s="75"/>
      <c r="BO927" s="75"/>
      <c r="BP927" s="75"/>
      <c r="BQ927" s="75"/>
      <c r="BR927" s="75"/>
      <c r="BS927" s="75"/>
    </row>
  </sheetData>
  <mergeCells count="54">
    <mergeCell ref="Y684:Z693"/>
    <mergeCell ref="H1:N2"/>
    <mergeCell ref="AS657:AT666"/>
    <mergeCell ref="AS591:AT600"/>
    <mergeCell ref="AS617:AT626"/>
    <mergeCell ref="AS628:AT637"/>
    <mergeCell ref="AS671:AT680"/>
    <mergeCell ref="AS604:AT613"/>
    <mergeCell ref="X4:Y4"/>
    <mergeCell ref="AS684:AT693"/>
    <mergeCell ref="AA400:AD400"/>
    <mergeCell ref="AA444:AE444"/>
    <mergeCell ref="Y628:Z628"/>
    <mergeCell ref="AS644:AT653"/>
    <mergeCell ref="Y657:Z666"/>
    <mergeCell ref="A1:D1"/>
    <mergeCell ref="D185:F185"/>
    <mergeCell ref="Y604:Z613"/>
    <mergeCell ref="Y683:Z683"/>
    <mergeCell ref="Y629:Z638"/>
    <mergeCell ref="Y671:Z680"/>
    <mergeCell ref="Y617:Z626"/>
    <mergeCell ref="D162:F162"/>
    <mergeCell ref="Y642:Z651"/>
    <mergeCell ref="Y603:Z603"/>
    <mergeCell ref="Y670:Z670"/>
    <mergeCell ref="Y616:Z616"/>
    <mergeCell ref="Y590:Z590"/>
    <mergeCell ref="Y591:Z600"/>
    <mergeCell ref="X3:Z3"/>
    <mergeCell ref="X2:Z2"/>
    <mergeCell ref="B3:C3"/>
    <mergeCell ref="D208:F208"/>
    <mergeCell ref="P185:P186"/>
    <mergeCell ref="Q105:Q106"/>
    <mergeCell ref="R105:R106"/>
    <mergeCell ref="P162:P163"/>
    <mergeCell ref="AS723:AT732"/>
    <mergeCell ref="Y709:Z709"/>
    <mergeCell ref="Y696:Z696"/>
    <mergeCell ref="AS710:AT719"/>
    <mergeCell ref="Y722:Z722"/>
    <mergeCell ref="AS697:AT706"/>
    <mergeCell ref="Y710:Z719"/>
    <mergeCell ref="Y697:Z706"/>
    <mergeCell ref="AA915:AB915"/>
    <mergeCell ref="AA537:AE537"/>
    <mergeCell ref="AA493:AD493"/>
    <mergeCell ref="AA422:AE422"/>
    <mergeCell ref="AA837:AB837"/>
    <mergeCell ref="AA762:AB762"/>
    <mergeCell ref="AA466:AC466"/>
    <mergeCell ref="AA876:AB876"/>
    <mergeCell ref="AA559:AC559"/>
  </mergeCells>
  <phoneticPr fontId="2" type="noConversion"/>
  <printOptions horizontalCentered="1" verticalCentered="1"/>
  <pageMargins left="0.39370078740157483" right="0.39370078740157483" top="0.39370078740157483" bottom="0.47244094488188981" header="0.31496062992125984" footer="0.31496062992125984"/>
  <pageSetup paperSize="9" scale="42" fitToHeight="2" orientation="portrait" horizontalDpi="300" verticalDpi="300" r:id="rId1"/>
  <headerFooter alignWithMargins="0">
    <oddFooter>&amp;C&amp;F      Version 1.0  October 2000      A.T.G.W. Eltink, RIVO, IJmuiden, the Netherlands</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I918"/>
  <sheetViews>
    <sheetView topLeftCell="C1" zoomScaleNormal="100" zoomScaleSheetLayoutView="100" workbookViewId="0">
      <pane ySplit="3" topLeftCell="A4" activePane="bottomLeft" state="frozen"/>
      <selection pane="bottomLeft" activeCell="O16" sqref="O16"/>
    </sheetView>
  </sheetViews>
  <sheetFormatPr defaultRowHeight="12.75"/>
  <cols>
    <col min="1" max="1" width="16.1640625" style="75" customWidth="1"/>
    <col min="2" max="2" width="7.33203125" style="75" customWidth="1"/>
    <col min="3" max="3" width="17.33203125" style="75" customWidth="1"/>
    <col min="4" max="4" width="5.1640625" style="619" customWidth="1"/>
    <col min="5" max="5" width="8.1640625" style="2" customWidth="1"/>
    <col min="6" max="6" width="6.83203125" style="2" customWidth="1"/>
    <col min="7" max="7" width="10.83203125" style="75" customWidth="1"/>
    <col min="8" max="8" width="11.33203125" style="26" customWidth="1"/>
    <col min="9" max="10" width="11.83203125" style="26" customWidth="1"/>
    <col min="11" max="12" width="11.83203125" style="75" customWidth="1"/>
    <col min="13" max="13" width="12.33203125" style="75" customWidth="1"/>
    <col min="14" max="14" width="11.83203125" style="75" customWidth="1"/>
    <col min="15" max="15" width="11.33203125" style="75" customWidth="1"/>
    <col min="16" max="18" width="11.33203125" style="449" customWidth="1"/>
    <col min="19" max="19" width="6.33203125" style="449" customWidth="1"/>
    <col min="20" max="20" width="12" style="449" customWidth="1"/>
    <col min="21" max="21" width="9" style="449" customWidth="1"/>
    <col min="22" max="22" width="3.6640625" style="449" customWidth="1"/>
    <col min="23" max="23" width="11" style="449" customWidth="1"/>
    <col min="24" max="24" width="9" style="75" customWidth="1"/>
    <col min="25" max="25" width="8.5" style="75" customWidth="1"/>
    <col min="26" max="26" width="13" style="75" customWidth="1"/>
    <col min="27" max="39" width="9.83203125" style="75" customWidth="1"/>
    <col min="40" max="40" width="12.33203125" style="75" customWidth="1"/>
    <col min="41" max="44" width="8.83203125" style="75" customWidth="1"/>
    <col min="45" max="45" width="5.83203125" style="75" customWidth="1"/>
    <col min="46" max="48" width="4.83203125" style="75" customWidth="1"/>
    <col min="49" max="50" width="4.83203125" style="123" customWidth="1"/>
    <col min="51" max="53" width="4.83203125" style="75" customWidth="1"/>
    <col min="54" max="71" width="9.33203125" style="123" customWidth="1"/>
    <col min="72" max="16384" width="9.33203125" style="75"/>
  </cols>
  <sheetData>
    <row r="1" spans="1:71" customFormat="1" ht="16.5" customHeight="1" thickTop="1">
      <c r="A1" s="672"/>
      <c r="B1" s="672"/>
      <c r="C1" s="672"/>
      <c r="D1" s="672"/>
      <c r="E1" s="2"/>
      <c r="F1" s="2"/>
      <c r="G1" s="1"/>
      <c r="H1" s="673" t="s">
        <v>144</v>
      </c>
      <c r="I1" s="673"/>
      <c r="J1" s="673"/>
      <c r="K1" s="673"/>
      <c r="L1" s="673"/>
      <c r="M1" s="673"/>
      <c r="N1" s="673"/>
      <c r="O1" s="1"/>
      <c r="P1" s="3" t="s">
        <v>0</v>
      </c>
      <c r="Q1" s="4"/>
      <c r="R1" s="4"/>
      <c r="S1" s="5"/>
      <c r="T1" s="5"/>
      <c r="U1" s="5"/>
      <c r="V1" s="5"/>
      <c r="W1" s="6"/>
      <c r="X1" s="6"/>
      <c r="Y1" s="6"/>
      <c r="Z1" s="6"/>
      <c r="AA1" s="6"/>
      <c r="AB1" s="7"/>
      <c r="AC1" s="8" t="s">
        <v>110</v>
      </c>
      <c r="AD1" s="9"/>
      <c r="AE1" s="9"/>
      <c r="AF1" s="9"/>
      <c r="AG1" s="9"/>
      <c r="AH1" s="10"/>
      <c r="AI1" s="7"/>
      <c r="AJ1" s="7"/>
      <c r="AK1" s="7"/>
      <c r="AL1" s="7"/>
      <c r="AM1" s="7"/>
      <c r="AN1" s="7"/>
      <c r="AO1" s="7"/>
      <c r="AP1" s="7"/>
      <c r="AQ1" s="7"/>
      <c r="AR1" s="7"/>
      <c r="AS1" s="7"/>
      <c r="AT1" s="7"/>
      <c r="AU1" s="7"/>
      <c r="AV1" s="7"/>
      <c r="AW1" s="7"/>
      <c r="AX1" s="7"/>
      <c r="AY1" s="7"/>
      <c r="AZ1" s="7"/>
      <c r="BA1" s="7"/>
      <c r="BB1" s="11"/>
      <c r="BC1" s="11"/>
      <c r="BD1" s="11"/>
      <c r="BE1" s="11"/>
      <c r="BF1" s="11"/>
      <c r="BG1" s="11"/>
      <c r="BH1" s="11"/>
      <c r="BI1" s="11"/>
      <c r="BJ1" s="11"/>
      <c r="BK1" s="11"/>
      <c r="BL1" s="11"/>
      <c r="BM1" s="11"/>
      <c r="BN1" s="11"/>
      <c r="BO1" s="11"/>
      <c r="BP1" s="11"/>
      <c r="BQ1" s="11"/>
      <c r="BR1" s="11"/>
      <c r="BS1" s="11"/>
    </row>
    <row r="2" spans="1:71" customFormat="1" ht="17.25" customHeight="1" thickBot="1">
      <c r="A2" s="1"/>
      <c r="B2" s="75"/>
      <c r="C2" s="13"/>
      <c r="D2" s="612"/>
      <c r="E2" s="12"/>
      <c r="F2" s="12"/>
      <c r="G2" s="14"/>
      <c r="H2" s="674"/>
      <c r="I2" s="674"/>
      <c r="J2" s="674"/>
      <c r="K2" s="674"/>
      <c r="L2" s="674"/>
      <c r="M2" s="674"/>
      <c r="N2" s="674"/>
      <c r="O2" s="15"/>
      <c r="P2" s="16"/>
      <c r="Q2" s="17"/>
      <c r="R2" s="17"/>
      <c r="S2" s="5"/>
      <c r="T2" s="5"/>
      <c r="U2" s="5"/>
      <c r="V2" s="5"/>
      <c r="W2" s="6"/>
      <c r="X2" s="665" t="s">
        <v>111</v>
      </c>
      <c r="Y2" s="666"/>
      <c r="Z2" s="667"/>
      <c r="AA2" s="7"/>
      <c r="AB2" s="7"/>
      <c r="AC2" s="7"/>
      <c r="AD2" s="7"/>
      <c r="AE2" s="7"/>
      <c r="AF2" s="7"/>
      <c r="AG2" s="7"/>
      <c r="AH2" s="18"/>
      <c r="AI2" s="18"/>
      <c r="AJ2" s="7"/>
      <c r="AK2" s="7"/>
      <c r="AL2" s="7"/>
      <c r="AM2" s="7"/>
      <c r="AN2" s="7"/>
      <c r="AO2" s="7"/>
      <c r="AP2" s="7"/>
      <c r="AQ2" s="7"/>
      <c r="AR2" s="7"/>
      <c r="AS2" s="7"/>
      <c r="AT2" s="7"/>
      <c r="AU2" s="7"/>
      <c r="AV2" s="7"/>
      <c r="AW2" s="7"/>
      <c r="AX2" s="7"/>
      <c r="AY2" s="7"/>
      <c r="AZ2" s="7"/>
      <c r="BA2" s="7"/>
      <c r="BB2" s="11"/>
      <c r="BC2" s="11"/>
      <c r="BD2" s="11"/>
      <c r="BE2" s="11"/>
      <c r="BF2" s="11"/>
      <c r="BG2" s="11"/>
      <c r="BH2" s="11"/>
      <c r="BI2" s="11"/>
      <c r="BJ2" s="11"/>
      <c r="BK2" s="11"/>
      <c r="BL2" s="11"/>
      <c r="BM2" s="11"/>
      <c r="BN2" s="11"/>
      <c r="BO2" s="11"/>
      <c r="BP2" s="11"/>
      <c r="BQ2" s="11"/>
      <c r="BR2" s="11"/>
      <c r="BS2" s="11"/>
    </row>
    <row r="3" spans="1:71" s="467" customFormat="1" ht="29.25" customHeight="1" thickTop="1" thickBot="1">
      <c r="A3" s="489"/>
      <c r="B3" s="675" t="s">
        <v>1</v>
      </c>
      <c r="C3" s="675"/>
      <c r="D3" s="613" t="s">
        <v>2</v>
      </c>
      <c r="E3" s="490" t="s">
        <v>2</v>
      </c>
      <c r="F3" s="490"/>
      <c r="G3" s="491" t="s">
        <v>3</v>
      </c>
      <c r="H3" s="459" t="s">
        <v>127</v>
      </c>
      <c r="I3" s="459" t="s">
        <v>126</v>
      </c>
      <c r="J3" s="459" t="s">
        <v>136</v>
      </c>
      <c r="K3" s="460" t="s">
        <v>119</v>
      </c>
      <c r="L3" s="460" t="s">
        <v>137</v>
      </c>
      <c r="M3" s="459" t="s">
        <v>122</v>
      </c>
      <c r="N3" s="459" t="s">
        <v>128</v>
      </c>
      <c r="O3" s="461" t="s">
        <v>118</v>
      </c>
      <c r="P3" s="492" t="s">
        <v>120</v>
      </c>
      <c r="Q3" s="514" t="s">
        <v>116</v>
      </c>
      <c r="R3" s="493" t="s">
        <v>117</v>
      </c>
      <c r="S3" s="30"/>
      <c r="T3" s="30"/>
      <c r="U3" s="462" t="s">
        <v>4</v>
      </c>
      <c r="V3" s="30"/>
      <c r="W3" s="463"/>
      <c r="X3" s="662" t="s">
        <v>5</v>
      </c>
      <c r="Y3" s="663"/>
      <c r="Z3" s="664"/>
      <c r="AA3" s="35"/>
      <c r="AB3" s="523"/>
      <c r="AC3" s="525" t="s">
        <v>120</v>
      </c>
      <c r="AD3" s="526"/>
      <c r="AE3" s="465"/>
      <c r="AF3" s="35"/>
      <c r="AG3" s="466"/>
      <c r="AH3" s="20" t="s">
        <v>6</v>
      </c>
      <c r="AI3" s="21" t="str">
        <f>IF(ABS(AK5)&lt;1.96," No bias",IF(ABS(AK5)&gt;2.58," Certainty of bias"," Possibility of bias"))</f>
        <v xml:space="preserve"> No bias</v>
      </c>
      <c r="AJ3" s="22"/>
      <c r="AK3" s="22"/>
      <c r="AL3" s="22"/>
      <c r="AM3" s="23" t="str">
        <f>IF(ABS(AK5)&lt;1.96,"-",IF(ABS(AK5)&gt;2.58,"* *","*"))</f>
        <v>-</v>
      </c>
      <c r="AN3" s="35"/>
      <c r="AO3" s="35"/>
      <c r="AP3" s="35"/>
      <c r="AQ3" s="35"/>
      <c r="AR3" s="35"/>
      <c r="AS3" s="35"/>
      <c r="AT3" s="35"/>
      <c r="AU3" s="35"/>
      <c r="AV3" s="35"/>
      <c r="AW3" s="35"/>
      <c r="AX3" s="35"/>
      <c r="AY3" s="35"/>
      <c r="AZ3" s="35"/>
      <c r="BA3" s="35"/>
      <c r="BB3" s="275"/>
      <c r="BC3" s="275"/>
      <c r="BD3" s="275"/>
      <c r="BE3" s="275"/>
      <c r="BF3" s="275"/>
      <c r="BG3" s="275"/>
      <c r="BH3" s="275"/>
      <c r="BI3" s="275"/>
      <c r="BJ3" s="275"/>
      <c r="BK3" s="275"/>
      <c r="BL3" s="275"/>
      <c r="BM3" s="275"/>
      <c r="BN3" s="275"/>
      <c r="BO3" s="275"/>
      <c r="BP3" s="275"/>
      <c r="BQ3" s="275"/>
      <c r="BR3" s="275"/>
      <c r="BS3" s="275"/>
    </row>
    <row r="4" spans="1:71" s="467" customFormat="1" ht="12" customHeight="1" thickBot="1">
      <c r="A4" s="494" t="s">
        <v>7</v>
      </c>
      <c r="B4" s="495" t="s">
        <v>8</v>
      </c>
      <c r="C4" s="495" t="s">
        <v>9</v>
      </c>
      <c r="D4" s="614" t="s">
        <v>9</v>
      </c>
      <c r="E4" s="496" t="s">
        <v>10</v>
      </c>
      <c r="F4" s="496" t="s">
        <v>11</v>
      </c>
      <c r="G4" s="495" t="s">
        <v>12</v>
      </c>
      <c r="H4" s="495">
        <v>1</v>
      </c>
      <c r="I4" s="495">
        <v>2</v>
      </c>
      <c r="J4" s="495">
        <v>3</v>
      </c>
      <c r="K4" s="495">
        <v>4</v>
      </c>
      <c r="L4" s="495">
        <v>5</v>
      </c>
      <c r="M4" s="495">
        <v>6</v>
      </c>
      <c r="N4" s="495">
        <v>7</v>
      </c>
      <c r="O4" s="495">
        <v>8</v>
      </c>
      <c r="P4" s="497" t="s">
        <v>123</v>
      </c>
      <c r="Q4" s="498"/>
      <c r="R4" s="499" t="s">
        <v>13</v>
      </c>
      <c r="S4" s="30"/>
      <c r="T4" s="30"/>
      <c r="U4" s="468" t="s">
        <v>14</v>
      </c>
      <c r="V4" s="30"/>
      <c r="W4" s="469" t="s">
        <v>15</v>
      </c>
      <c r="X4" s="670" t="s">
        <v>16</v>
      </c>
      <c r="Y4" s="671"/>
      <c r="Z4" s="535" t="s">
        <v>17</v>
      </c>
      <c r="AA4" s="35"/>
      <c r="AB4" s="523"/>
      <c r="AC4" s="495">
        <v>1</v>
      </c>
      <c r="AD4" s="495" t="s">
        <v>123</v>
      </c>
      <c r="AE4" s="524" t="s">
        <v>18</v>
      </c>
      <c r="AF4" s="471"/>
      <c r="AG4" s="35"/>
      <c r="AH4" s="35"/>
      <c r="AI4" s="35"/>
      <c r="AJ4" s="35"/>
      <c r="AK4" s="35"/>
      <c r="AL4" s="35"/>
      <c r="AM4" s="35"/>
      <c r="AN4" s="35"/>
      <c r="AO4" s="35"/>
      <c r="AP4" s="35"/>
      <c r="AQ4" s="35"/>
      <c r="AR4" s="35"/>
      <c r="AS4" s="35"/>
      <c r="AT4" s="35"/>
      <c r="AU4" s="35"/>
      <c r="AV4" s="35"/>
      <c r="AW4" s="35"/>
      <c r="AX4" s="35"/>
      <c r="AY4" s="35"/>
      <c r="AZ4" s="35"/>
      <c r="BA4" s="35"/>
      <c r="BB4" s="275"/>
      <c r="BC4" s="275"/>
      <c r="BD4" s="275"/>
      <c r="BE4" s="275"/>
      <c r="BF4" s="275"/>
      <c r="BG4" s="275"/>
      <c r="BH4" s="275"/>
      <c r="BI4" s="275"/>
      <c r="BJ4" s="275"/>
      <c r="BK4" s="275"/>
      <c r="BL4" s="275"/>
      <c r="BM4" s="275"/>
      <c r="BN4" s="275"/>
      <c r="BO4" s="275"/>
      <c r="BP4" s="275"/>
      <c r="BQ4" s="275"/>
      <c r="BR4" s="275"/>
      <c r="BS4" s="275"/>
    </row>
    <row r="5" spans="1:71" s="467" customFormat="1" ht="12" customHeight="1" thickBot="1">
      <c r="A5" s="553" t="s">
        <v>143</v>
      </c>
      <c r="B5" s="543">
        <v>2016</v>
      </c>
      <c r="C5" s="542" t="s">
        <v>131</v>
      </c>
      <c r="D5" s="550">
        <v>1</v>
      </c>
      <c r="E5" s="542">
        <v>62</v>
      </c>
      <c r="F5" s="542">
        <v>1</v>
      </c>
      <c r="G5" s="543">
        <v>2</v>
      </c>
      <c r="H5" s="542">
        <v>6</v>
      </c>
      <c r="I5" s="542">
        <v>4</v>
      </c>
      <c r="J5" s="542">
        <v>6</v>
      </c>
      <c r="K5" s="546">
        <v>5</v>
      </c>
      <c r="L5" s="546">
        <v>6</v>
      </c>
      <c r="M5" s="542">
        <v>6</v>
      </c>
      <c r="N5" s="542">
        <v>6</v>
      </c>
      <c r="O5" s="542">
        <v>6</v>
      </c>
      <c r="P5" s="500">
        <f t="shared" ref="P5:P36" si="0">MODE(H5:O5)</f>
        <v>6</v>
      </c>
      <c r="Q5" s="501">
        <f t="array" ref="Q5">IF(COUNT(H5:O5)=0,"",COUNT(IF(H5:O5=P5,H5:O5,""))/COUNT(H5:O5))</f>
        <v>0.75</v>
      </c>
      <c r="R5" s="502">
        <f t="array" ref="R5">IF(AND(H5:O5=H5:O5,H5:O5="-"),"",STDEV(IF(H5:O5="-","",H5:O5))/AVERAGE(IF(H5:O5="-","",H5:O5+0.000000000000001)))</f>
        <v>0.13227089940317241</v>
      </c>
      <c r="S5" s="28"/>
      <c r="T5" s="28"/>
      <c r="U5" s="29">
        <f t="array" ref="U5">IF(AND(H5:O5=H5:O5,H5:O5="-"),"",AVERAGE(H5:O5))</f>
        <v>5.625</v>
      </c>
      <c r="V5" s="30"/>
      <c r="W5" s="31" t="str">
        <f>IF(Q5="","",IF(Q5&gt;=80%,"YES","NO"))</f>
        <v>NO</v>
      </c>
      <c r="X5" s="472"/>
      <c r="Y5" s="33">
        <v>0</v>
      </c>
      <c r="Z5" s="34">
        <f>COUNT(IF($P$5:$P$104=$Y5,IF($W$5:$W$104="YES",$P$5:$P$104,""),"" ))</f>
        <v>0</v>
      </c>
      <c r="AA5" s="35"/>
      <c r="AB5" s="523"/>
      <c r="AC5" s="542">
        <v>6</v>
      </c>
      <c r="AD5" s="542">
        <v>6</v>
      </c>
      <c r="AE5" s="473">
        <f t="shared" ref="AE5:AE36" si="1">IF(OR(AC5="-",AD5="-"),"",AC5-AD5)</f>
        <v>0</v>
      </c>
      <c r="AF5" s="35"/>
      <c r="AG5" s="35"/>
      <c r="AH5" s="35"/>
      <c r="AI5" s="35"/>
      <c r="AJ5" s="36" t="s">
        <v>20</v>
      </c>
      <c r="AK5" s="37">
        <f>(MIN(AI23,AM23)-(AK9*(AK9+1))/4)/(SQRT((AK9*(AK9+1)*(2*AK9+1))/24))</f>
        <v>-1.5632022055325911</v>
      </c>
      <c r="AL5" s="35"/>
      <c r="AM5" s="35"/>
      <c r="AN5" s="474"/>
      <c r="AO5" s="474"/>
      <c r="AP5" s="474"/>
      <c r="AQ5" s="35"/>
      <c r="AR5" s="35"/>
      <c r="AS5" s="35"/>
      <c r="AT5" s="35"/>
      <c r="AU5" s="35"/>
      <c r="AV5" s="35"/>
      <c r="AW5" s="35"/>
      <c r="AX5" s="35"/>
      <c r="AY5" s="35"/>
      <c r="AZ5" s="35"/>
      <c r="BA5" s="35"/>
      <c r="BB5" s="275"/>
      <c r="BC5" s="275"/>
      <c r="BD5" s="275"/>
      <c r="BE5" s="275"/>
      <c r="BF5" s="275"/>
      <c r="BG5" s="275"/>
      <c r="BH5" s="275"/>
      <c r="BI5" s="275"/>
      <c r="BJ5" s="275"/>
      <c r="BK5" s="275"/>
      <c r="BL5" s="275"/>
      <c r="BM5" s="275"/>
      <c r="BN5" s="275"/>
      <c r="BO5" s="275"/>
      <c r="BP5" s="275"/>
      <c r="BQ5" s="275"/>
      <c r="BR5" s="275"/>
      <c r="BS5" s="275"/>
    </row>
    <row r="6" spans="1:71" s="467" customFormat="1" ht="12" customHeight="1">
      <c r="A6" s="553" t="s">
        <v>143</v>
      </c>
      <c r="B6" s="543">
        <v>2016</v>
      </c>
      <c r="C6" s="542" t="s">
        <v>131</v>
      </c>
      <c r="D6" s="550">
        <v>2</v>
      </c>
      <c r="E6" s="542">
        <v>97</v>
      </c>
      <c r="F6" s="542">
        <v>1</v>
      </c>
      <c r="G6" s="543">
        <v>2</v>
      </c>
      <c r="H6" s="542">
        <v>9</v>
      </c>
      <c r="I6" s="542">
        <v>5</v>
      </c>
      <c r="J6" s="542">
        <v>10</v>
      </c>
      <c r="K6" s="546">
        <v>5</v>
      </c>
      <c r="L6" s="546">
        <v>8</v>
      </c>
      <c r="M6" s="542">
        <v>9</v>
      </c>
      <c r="N6" s="542">
        <v>5</v>
      </c>
      <c r="O6" s="542">
        <v>8</v>
      </c>
      <c r="P6" s="500">
        <f t="shared" si="0"/>
        <v>5</v>
      </c>
      <c r="Q6" s="501">
        <f t="array" ref="Q6">IF(COUNT(H6:O6)=0,"",COUNT(IF(H6:O6=P6,H6:O6,""))/COUNT(H6:O6))</f>
        <v>0.375</v>
      </c>
      <c r="R6" s="502">
        <f t="array" ref="R6">IF(AND(H6:O6=H6:O6,H6:O6="-"),"",STDEV(IF(H6:O6="-","",H6:O6))/AVERAGE(IF(H6:O6="-","",H6:O6+0.000000000000001)))</f>
        <v>0.28011922254681976</v>
      </c>
      <c r="S6" s="28"/>
      <c r="T6" s="28"/>
      <c r="U6" s="29">
        <f t="array" ref="U6">IF(AND(H6:O6=H6:O6,H6:O6="-"),"",AVERAGE(H6:O6))</f>
        <v>7.375</v>
      </c>
      <c r="V6" s="30"/>
      <c r="W6" s="38" t="str">
        <f t="shared" ref="W6:W86" si="2">IF(Q6="","",IF(Q6&gt;=80%,"YES","NO"))</f>
        <v>NO</v>
      </c>
      <c r="X6" s="472"/>
      <c r="Y6" s="33">
        <v>1</v>
      </c>
      <c r="Z6" s="34">
        <f t="array" ref="Z6">COUNT(IF($P$5:$P$104=$Y6,IF($W$5:$W$104="YES",$P$5:$P$104,""),"" ))</f>
        <v>0</v>
      </c>
      <c r="AA6" s="35"/>
      <c r="AB6" s="464"/>
      <c r="AC6" s="542">
        <v>9</v>
      </c>
      <c r="AD6" s="542">
        <v>5</v>
      </c>
      <c r="AE6" s="473">
        <f t="shared" si="1"/>
        <v>4</v>
      </c>
      <c r="AF6" s="35"/>
      <c r="AG6" s="35"/>
      <c r="AH6" s="35"/>
      <c r="AI6" s="35"/>
      <c r="AJ6" s="35"/>
      <c r="AK6" s="35"/>
      <c r="AL6" s="35"/>
      <c r="AM6" s="35"/>
      <c r="AN6" s="474"/>
      <c r="AO6" s="474"/>
      <c r="AP6" s="474"/>
      <c r="AQ6" s="35"/>
      <c r="AR6" s="35"/>
      <c r="AS6" s="35"/>
      <c r="AT6" s="35"/>
      <c r="AU6" s="35"/>
      <c r="AV6" s="35"/>
      <c r="AW6" s="35"/>
      <c r="AX6" s="35"/>
      <c r="AY6" s="35"/>
      <c r="AZ6" s="35"/>
      <c r="BA6" s="35"/>
      <c r="BB6" s="275"/>
      <c r="BC6" s="275"/>
      <c r="BD6" s="275"/>
      <c r="BE6" s="275"/>
      <c r="BF6" s="275"/>
      <c r="BG6" s="275"/>
      <c r="BH6" s="275"/>
      <c r="BI6" s="275"/>
      <c r="BJ6" s="275"/>
      <c r="BK6" s="275"/>
      <c r="BL6" s="275"/>
      <c r="BM6" s="275"/>
      <c r="BN6" s="275"/>
      <c r="BO6" s="275"/>
      <c r="BP6" s="275"/>
      <c r="BQ6" s="275"/>
      <c r="BR6" s="275"/>
      <c r="BS6" s="275"/>
    </row>
    <row r="7" spans="1:71" s="467" customFormat="1" ht="12" customHeight="1">
      <c r="A7" s="553" t="s">
        <v>143</v>
      </c>
      <c r="B7" s="543">
        <v>2016</v>
      </c>
      <c r="C7" s="542" t="s">
        <v>131</v>
      </c>
      <c r="D7" s="550">
        <v>3</v>
      </c>
      <c r="E7" s="542">
        <v>85</v>
      </c>
      <c r="F7" s="542">
        <v>1</v>
      </c>
      <c r="G7" s="543">
        <v>2</v>
      </c>
      <c r="H7" s="542">
        <v>7</v>
      </c>
      <c r="I7" s="542">
        <v>7</v>
      </c>
      <c r="J7" s="542">
        <v>7</v>
      </c>
      <c r="K7" s="546">
        <v>5</v>
      </c>
      <c r="L7" s="546">
        <v>7</v>
      </c>
      <c r="M7" s="542">
        <v>7</v>
      </c>
      <c r="N7" s="542">
        <v>8</v>
      </c>
      <c r="O7" s="542">
        <v>7</v>
      </c>
      <c r="P7" s="500">
        <f t="shared" si="0"/>
        <v>7</v>
      </c>
      <c r="Q7" s="501">
        <f t="array" ref="Q7">IF(COUNT(H7:O7)=0,"",COUNT(IF(H7:O7=P7,H7:O7,""))/COUNT(H7:O7))</f>
        <v>0.75</v>
      </c>
      <c r="R7" s="502">
        <f t="array" ref="R7">IF(AND(H7:O7=H7:O7,H7:O7="-"),"",STDEV(IF(H7:O7="-","",H7:O7))/AVERAGE(IF(H7:O7="-","",H7:O7+0.000000000000001)))</f>
        <v>0.12138515787582255</v>
      </c>
      <c r="S7" s="28"/>
      <c r="T7" s="28"/>
      <c r="U7" s="29">
        <f t="array" ref="U7">IF(AND(H7:O7=H7:O7,H7:O7="-"),"",AVERAGE(H7:O7))</f>
        <v>6.875</v>
      </c>
      <c r="V7" s="30"/>
      <c r="W7" s="38" t="str">
        <f t="shared" si="2"/>
        <v>NO</v>
      </c>
      <c r="X7" s="472"/>
      <c r="Y7" s="33">
        <v>2</v>
      </c>
      <c r="Z7" s="34">
        <f t="array" ref="Z7">COUNT(IF($P$5:$P$104=$Y7,IF($W$5:$W$104="YES",$P$5:$P$104,""),"" ))</f>
        <v>0</v>
      </c>
      <c r="AA7" s="35"/>
      <c r="AB7" s="464"/>
      <c r="AC7" s="542">
        <v>7</v>
      </c>
      <c r="AD7" s="542">
        <v>7</v>
      </c>
      <c r="AE7" s="473">
        <f t="shared" si="1"/>
        <v>0</v>
      </c>
      <c r="AF7" s="35"/>
      <c r="AG7" s="35"/>
      <c r="AH7" s="35"/>
      <c r="AI7" s="39"/>
      <c r="AJ7" s="40" t="s">
        <v>21</v>
      </c>
      <c r="AK7" s="41">
        <f>COUNT(AE5:AE104)</f>
        <v>100</v>
      </c>
      <c r="AL7" s="35"/>
      <c r="AM7" s="35"/>
      <c r="AN7" s="474"/>
      <c r="AO7" s="474"/>
      <c r="AP7" s="474"/>
      <c r="AQ7" s="35"/>
      <c r="AR7" s="35"/>
      <c r="AS7" s="35"/>
      <c r="AT7" s="35"/>
      <c r="AU7" s="35"/>
      <c r="AV7" s="35"/>
      <c r="AW7" s="35"/>
      <c r="AX7" s="35"/>
      <c r="AY7" s="35"/>
      <c r="AZ7" s="35"/>
      <c r="BA7" s="35"/>
      <c r="BB7" s="275"/>
      <c r="BC7" s="275"/>
      <c r="BD7" s="275"/>
      <c r="BE7" s="275"/>
      <c r="BF7" s="275"/>
      <c r="BG7" s="275"/>
      <c r="BH7" s="275"/>
      <c r="BI7" s="275"/>
      <c r="BJ7" s="275"/>
      <c r="BK7" s="275"/>
      <c r="BL7" s="275"/>
      <c r="BM7" s="275"/>
      <c r="BN7" s="275"/>
      <c r="BO7" s="275"/>
      <c r="BP7" s="275"/>
      <c r="BQ7" s="275"/>
      <c r="BR7" s="275"/>
      <c r="BS7" s="275"/>
    </row>
    <row r="8" spans="1:71" s="467" customFormat="1" ht="12" customHeight="1">
      <c r="A8" s="553" t="s">
        <v>143</v>
      </c>
      <c r="B8" s="543">
        <v>2016</v>
      </c>
      <c r="C8" s="542" t="s">
        <v>131</v>
      </c>
      <c r="D8" s="550">
        <v>4</v>
      </c>
      <c r="E8" s="542">
        <v>58</v>
      </c>
      <c r="F8" s="542">
        <v>1</v>
      </c>
      <c r="G8" s="543">
        <v>2</v>
      </c>
      <c r="H8" s="542">
        <v>5</v>
      </c>
      <c r="I8" s="542">
        <v>5</v>
      </c>
      <c r="J8" s="542">
        <v>6</v>
      </c>
      <c r="K8" s="546">
        <v>3</v>
      </c>
      <c r="L8" s="546">
        <v>6</v>
      </c>
      <c r="M8" s="542">
        <v>5</v>
      </c>
      <c r="N8" s="542">
        <v>3</v>
      </c>
      <c r="O8" s="542">
        <v>5</v>
      </c>
      <c r="P8" s="500">
        <f t="shared" si="0"/>
        <v>5</v>
      </c>
      <c r="Q8" s="501">
        <f t="array" ref="Q8">IF(COUNT(H8:O8)=0,"",COUNT(IF(H8:O8=P8,H8:O8,""))/COUNT(H8:O8))</f>
        <v>0.5</v>
      </c>
      <c r="R8" s="502">
        <f t="array" ref="R8">IF(AND(H8:O8=H8:O8,H8:O8="-"),"",STDEV(IF(H8:O8="-","",H8:O8))/AVERAGE(IF(H8:O8="-","",H8:O8+0.000000000000001)))</f>
        <v>0.2452557357939863</v>
      </c>
      <c r="S8" s="28"/>
      <c r="T8" s="28"/>
      <c r="U8" s="29">
        <f t="array" ref="U8">IF(AND(H8:O8=H8:O8,H8:O8="-"),"",AVERAGE(H8:O8))</f>
        <v>4.75</v>
      </c>
      <c r="V8" s="30"/>
      <c r="W8" s="38" t="str">
        <f t="shared" si="2"/>
        <v>NO</v>
      </c>
      <c r="X8" s="472"/>
      <c r="Y8" s="33">
        <v>3</v>
      </c>
      <c r="Z8" s="34">
        <f t="array" ref="Z8">COUNT(IF($P$5:$P$104=$Y8,IF($W$5:$W$104="YES",$P$5:$P$104,""),"" ))</f>
        <v>0</v>
      </c>
      <c r="AA8" s="35"/>
      <c r="AB8" s="464"/>
      <c r="AC8" s="542">
        <v>5</v>
      </c>
      <c r="AD8" s="542">
        <v>5</v>
      </c>
      <c r="AE8" s="473">
        <f t="shared" si="1"/>
        <v>0</v>
      </c>
      <c r="AF8" s="35"/>
      <c r="AG8" s="35"/>
      <c r="AH8" s="35"/>
      <c r="AI8" s="42"/>
      <c r="AJ8" s="43" t="s">
        <v>22</v>
      </c>
      <c r="AK8" s="44">
        <f t="array" ref="AK8">COUNT(IF(AE5:AE104=0,AE5:AE104,"x"))</f>
        <v>64</v>
      </c>
      <c r="AL8" s="35"/>
      <c r="AM8" s="35"/>
      <c r="AN8" s="474"/>
      <c r="AO8" s="474"/>
      <c r="AP8" s="474"/>
      <c r="AQ8" s="35"/>
      <c r="AR8" s="35"/>
      <c r="AS8" s="35"/>
      <c r="AT8" s="35"/>
      <c r="AU8" s="35"/>
      <c r="AV8" s="35"/>
      <c r="AW8" s="35"/>
      <c r="AX8" s="35"/>
      <c r="AY8" s="35"/>
      <c r="AZ8" s="35"/>
      <c r="BA8" s="35"/>
      <c r="BB8" s="275"/>
      <c r="BC8" s="275"/>
      <c r="BD8" s="275"/>
      <c r="BE8" s="275"/>
      <c r="BF8" s="275"/>
      <c r="BG8" s="275"/>
      <c r="BH8" s="275"/>
      <c r="BI8" s="275"/>
      <c r="BJ8" s="275"/>
      <c r="BK8" s="275"/>
      <c r="BL8" s="275"/>
      <c r="BM8" s="275"/>
      <c r="BN8" s="275"/>
      <c r="BO8" s="275"/>
      <c r="BP8" s="275"/>
      <c r="BQ8" s="275"/>
      <c r="BR8" s="275"/>
      <c r="BS8" s="275"/>
    </row>
    <row r="9" spans="1:71" s="467" customFormat="1" ht="12" customHeight="1">
      <c r="A9" s="553" t="s">
        <v>143</v>
      </c>
      <c r="B9" s="543">
        <v>2016</v>
      </c>
      <c r="C9" s="542" t="s">
        <v>131</v>
      </c>
      <c r="D9" s="550">
        <v>5</v>
      </c>
      <c r="E9" s="542">
        <v>56</v>
      </c>
      <c r="F9" s="542">
        <v>2</v>
      </c>
      <c r="G9" s="543">
        <v>2</v>
      </c>
      <c r="H9" s="542">
        <v>5</v>
      </c>
      <c r="I9" s="542">
        <v>5</v>
      </c>
      <c r="J9" s="542">
        <v>6</v>
      </c>
      <c r="K9" s="546">
        <v>4</v>
      </c>
      <c r="L9" s="546">
        <v>6</v>
      </c>
      <c r="M9" s="542">
        <v>6</v>
      </c>
      <c r="N9" s="542">
        <v>6</v>
      </c>
      <c r="O9" s="542">
        <v>6</v>
      </c>
      <c r="P9" s="500">
        <f t="shared" si="0"/>
        <v>6</v>
      </c>
      <c r="Q9" s="501">
        <f t="array" ref="Q9">IF(COUNT(H9:O9)=0,"",COUNT(IF(H9:O9=P9,H9:O9,""))/COUNT(H9:O9))</f>
        <v>0.625</v>
      </c>
      <c r="R9" s="502">
        <f t="array" ref="R9">IF(AND(H9:O9=H9:O9,H9:O9="-"),"",STDEV(IF(H9:O9="-","",H9:O9))/AVERAGE(IF(H9:O9="-","",H9:O9+0.000000000000001)))</f>
        <v>0.13744162654880987</v>
      </c>
      <c r="S9" s="28"/>
      <c r="T9" s="28"/>
      <c r="U9" s="29">
        <f t="array" ref="U9">IF(AND(H9:O9=H9:O9,H9:O9="-"),"",AVERAGE(H9:O9))</f>
        <v>5.5</v>
      </c>
      <c r="V9" s="30"/>
      <c r="W9" s="38" t="str">
        <f t="shared" si="2"/>
        <v>NO</v>
      </c>
      <c r="X9" s="472"/>
      <c r="Y9" s="33">
        <v>4</v>
      </c>
      <c r="Z9" s="34">
        <f t="array" ref="Z9">COUNT(IF($P$5:$P$104=$Y9,IF($W$5:$W$104="YES",$P$5:$P$104,""),"" ))</f>
        <v>1</v>
      </c>
      <c r="AA9" s="35"/>
      <c r="AB9" s="464"/>
      <c r="AC9" s="542">
        <v>5</v>
      </c>
      <c r="AD9" s="542">
        <v>6</v>
      </c>
      <c r="AE9" s="473">
        <f t="shared" si="1"/>
        <v>-1</v>
      </c>
      <c r="AF9" s="35"/>
      <c r="AG9" s="35"/>
      <c r="AH9" s="35"/>
      <c r="AI9" s="45"/>
      <c r="AJ9" s="46" t="s">
        <v>23</v>
      </c>
      <c r="AK9" s="47">
        <f>AK7-AK8</f>
        <v>36</v>
      </c>
      <c r="AL9" s="35"/>
      <c r="AM9" s="35"/>
      <c r="AN9" s="474"/>
      <c r="AO9" s="474"/>
      <c r="AP9" s="474"/>
      <c r="AQ9" s="35"/>
      <c r="AR9" s="35"/>
      <c r="AS9" s="35"/>
      <c r="AT9" s="35"/>
      <c r="AU9" s="35"/>
      <c r="AV9" s="35"/>
      <c r="AW9" s="35"/>
      <c r="AX9" s="35"/>
      <c r="AY9" s="35"/>
      <c r="AZ9" s="35"/>
      <c r="BA9" s="35"/>
      <c r="BB9" s="275"/>
      <c r="BC9" s="275"/>
      <c r="BD9" s="275"/>
      <c r="BE9" s="275"/>
      <c r="BF9" s="275"/>
      <c r="BG9" s="275"/>
      <c r="BH9" s="275"/>
      <c r="BI9" s="275"/>
      <c r="BJ9" s="275"/>
      <c r="BK9" s="275"/>
      <c r="BL9" s="275"/>
      <c r="BM9" s="275"/>
      <c r="BN9" s="275"/>
      <c r="BO9" s="275"/>
      <c r="BP9" s="275"/>
      <c r="BQ9" s="275"/>
      <c r="BR9" s="275"/>
      <c r="BS9" s="275"/>
    </row>
    <row r="10" spans="1:71" s="467" customFormat="1" ht="12" customHeight="1">
      <c r="A10" s="553" t="s">
        <v>143</v>
      </c>
      <c r="B10" s="543">
        <v>2016</v>
      </c>
      <c r="C10" s="542" t="s">
        <v>131</v>
      </c>
      <c r="D10" s="550">
        <v>6</v>
      </c>
      <c r="E10" s="542">
        <v>48</v>
      </c>
      <c r="F10" s="542">
        <v>1</v>
      </c>
      <c r="G10" s="543">
        <v>2</v>
      </c>
      <c r="H10" s="542">
        <v>0</v>
      </c>
      <c r="I10" s="542">
        <v>0</v>
      </c>
      <c r="J10" s="542">
        <v>0</v>
      </c>
      <c r="K10" s="546">
        <v>0</v>
      </c>
      <c r="L10" s="546">
        <v>0</v>
      </c>
      <c r="M10" s="542">
        <v>0</v>
      </c>
      <c r="N10" s="542">
        <v>0</v>
      </c>
      <c r="O10" s="542">
        <v>0</v>
      </c>
      <c r="P10" s="500">
        <f t="shared" si="0"/>
        <v>0</v>
      </c>
      <c r="Q10" s="501">
        <f t="array" ref="Q10">IF(COUNT(H10:O10)=0,"",COUNT(IF(H10:O10=P10,H10:O10,""))/COUNT(H10:O10))</f>
        <v>1</v>
      </c>
      <c r="R10" s="502">
        <f t="array" ref="R10">IF(AND(H10:O10=H10:O10,H10:O10="-"),"",STDEV(IF(H10:O10="-","",H10:O10))/AVERAGE(IF(H10:O10="-","",H10:O10+0.000000000000001)))</f>
        <v>0</v>
      </c>
      <c r="S10" s="28"/>
      <c r="T10" s="28"/>
      <c r="U10" s="29">
        <f t="array" ref="U10">IF(AND(H10:O10=H10:O10,H10:O10="-"),"",AVERAGE(H10:O10))</f>
        <v>0</v>
      </c>
      <c r="V10" s="30"/>
      <c r="W10" s="38" t="str">
        <f t="shared" si="2"/>
        <v>YES</v>
      </c>
      <c r="X10" s="472"/>
      <c r="Y10" s="33">
        <v>5</v>
      </c>
      <c r="Z10" s="34">
        <f t="array" ref="Z10">COUNT(IF($P$5:$P$104=$Y10,IF($W$5:$W$104="YES",$P$5:$P$104,""),"" ))</f>
        <v>5</v>
      </c>
      <c r="AA10" s="35"/>
      <c r="AB10" s="464"/>
      <c r="AC10" s="542">
        <v>0</v>
      </c>
      <c r="AD10" s="542">
        <v>0</v>
      </c>
      <c r="AE10" s="473">
        <f t="shared" si="1"/>
        <v>0</v>
      </c>
      <c r="AF10" s="35"/>
      <c r="AG10" s="35"/>
      <c r="AH10" s="35"/>
      <c r="AI10" s="48"/>
      <c r="AJ10" s="35"/>
      <c r="AK10" s="35"/>
      <c r="AL10" s="35"/>
      <c r="AM10" s="35"/>
      <c r="AN10" s="474"/>
      <c r="AO10" s="474"/>
      <c r="AP10" s="474"/>
      <c r="AQ10" s="35"/>
      <c r="AR10" s="35"/>
      <c r="AS10" s="35"/>
      <c r="AT10" s="35"/>
      <c r="AU10" s="35"/>
      <c r="AV10" s="35"/>
      <c r="AW10" s="35"/>
      <c r="AX10" s="35"/>
      <c r="AY10" s="35"/>
      <c r="AZ10" s="35"/>
      <c r="BA10" s="35"/>
      <c r="BB10" s="275"/>
      <c r="BC10" s="275"/>
      <c r="BD10" s="275"/>
      <c r="BE10" s="275"/>
      <c r="BF10" s="275"/>
      <c r="BG10" s="275"/>
      <c r="BH10" s="275"/>
      <c r="BI10" s="275"/>
      <c r="BJ10" s="275"/>
      <c r="BK10" s="275"/>
      <c r="BL10" s="275"/>
      <c r="BM10" s="275"/>
      <c r="BN10" s="275"/>
      <c r="BO10" s="275"/>
      <c r="BP10" s="275"/>
      <c r="BQ10" s="275"/>
      <c r="BR10" s="275"/>
      <c r="BS10" s="275"/>
    </row>
    <row r="11" spans="1:71" s="467" customFormat="1" ht="12" customHeight="1">
      <c r="A11" s="553" t="s">
        <v>143</v>
      </c>
      <c r="B11" s="543">
        <v>2016</v>
      </c>
      <c r="C11" s="542" t="s">
        <v>131</v>
      </c>
      <c r="D11" s="550">
        <v>7</v>
      </c>
      <c r="E11" s="542">
        <v>68</v>
      </c>
      <c r="F11" s="542">
        <v>1</v>
      </c>
      <c r="G11" s="543">
        <v>2</v>
      </c>
      <c r="H11" s="542">
        <v>6</v>
      </c>
      <c r="I11" s="542">
        <v>5</v>
      </c>
      <c r="J11" s="542">
        <v>6</v>
      </c>
      <c r="K11" s="546">
        <v>5</v>
      </c>
      <c r="L11" s="546">
        <v>6</v>
      </c>
      <c r="M11" s="542">
        <v>6</v>
      </c>
      <c r="N11" s="542">
        <v>5</v>
      </c>
      <c r="O11" s="542">
        <v>6</v>
      </c>
      <c r="P11" s="500">
        <f t="shared" si="0"/>
        <v>6</v>
      </c>
      <c r="Q11" s="501">
        <f t="array" ref="Q11">IF(COUNT(H11:O11)=0,"",COUNT(IF(H11:O11=P11,H11:O11,""))/COUNT(H11:O11))</f>
        <v>0.625</v>
      </c>
      <c r="R11" s="502">
        <f t="array" ref="R11">IF(AND(H11:O11=H11:O11,H11:O11="-"),"",STDEV(IF(H11:O11="-","",H11:O11))/AVERAGE(IF(H11:O11="-","",H11:O11+0.000000000000001)))</f>
        <v>9.2008741245647216E-2</v>
      </c>
      <c r="S11" s="28"/>
      <c r="T11" s="28"/>
      <c r="U11" s="29">
        <f t="array" ref="U11">IF(AND(H11:O11=H11:O11,H11:O11="-"),"",AVERAGE(H11:O11))</f>
        <v>5.625</v>
      </c>
      <c r="V11" s="30"/>
      <c r="W11" s="38" t="str">
        <f t="shared" si="2"/>
        <v>NO</v>
      </c>
      <c r="X11" s="472"/>
      <c r="Y11" s="33">
        <v>6</v>
      </c>
      <c r="Z11" s="34">
        <f t="array" ref="Z11">COUNT(IF($P$5:$P$104=$Y11,IF($W$5:$W$104="YES",$P$5:$P$104,""),"" ))</f>
        <v>4</v>
      </c>
      <c r="AA11" s="35"/>
      <c r="AB11" s="464"/>
      <c r="AC11" s="542">
        <v>6</v>
      </c>
      <c r="AD11" s="542">
        <v>6</v>
      </c>
      <c r="AE11" s="473">
        <f t="shared" si="1"/>
        <v>0</v>
      </c>
      <c r="AF11" s="35"/>
      <c r="AG11" s="49" t="s">
        <v>24</v>
      </c>
      <c r="AH11" s="50" t="s">
        <v>17</v>
      </c>
      <c r="AI11" s="51" t="s">
        <v>25</v>
      </c>
      <c r="AJ11" s="52"/>
      <c r="AK11" s="49" t="s">
        <v>24</v>
      </c>
      <c r="AL11" s="50" t="s">
        <v>17</v>
      </c>
      <c r="AM11" s="51" t="s">
        <v>25</v>
      </c>
      <c r="AN11" s="474"/>
      <c r="AO11" s="474"/>
      <c r="AP11" s="474"/>
      <c r="AQ11" s="35"/>
      <c r="AR11" s="35"/>
      <c r="AS11" s="35"/>
      <c r="AT11" s="35"/>
      <c r="AU11" s="35"/>
      <c r="AV11" s="35"/>
      <c r="AW11" s="35"/>
      <c r="AX11" s="35"/>
      <c r="AY11" s="35"/>
      <c r="AZ11" s="35"/>
      <c r="BA11" s="35"/>
      <c r="BB11" s="275"/>
      <c r="BC11" s="275"/>
      <c r="BD11" s="275"/>
      <c r="BE11" s="275"/>
      <c r="BF11" s="275"/>
      <c r="BG11" s="275"/>
      <c r="BH11" s="275"/>
      <c r="BI11" s="275"/>
      <c r="BJ11" s="275"/>
      <c r="BK11" s="275"/>
      <c r="BL11" s="275"/>
      <c r="BM11" s="275"/>
      <c r="BN11" s="275"/>
      <c r="BO11" s="275"/>
      <c r="BP11" s="275"/>
      <c r="BQ11" s="275"/>
      <c r="BR11" s="275"/>
      <c r="BS11" s="275"/>
    </row>
    <row r="12" spans="1:71" s="467" customFormat="1" ht="12" customHeight="1">
      <c r="A12" s="553" t="s">
        <v>143</v>
      </c>
      <c r="B12" s="543">
        <v>2016</v>
      </c>
      <c r="C12" s="542" t="s">
        <v>131</v>
      </c>
      <c r="D12" s="550">
        <v>8</v>
      </c>
      <c r="E12" s="542">
        <v>76</v>
      </c>
      <c r="F12" s="542">
        <v>2</v>
      </c>
      <c r="G12" s="543">
        <v>2</v>
      </c>
      <c r="H12" s="542">
        <v>8</v>
      </c>
      <c r="I12" s="542">
        <v>5</v>
      </c>
      <c r="J12" s="542">
        <v>5</v>
      </c>
      <c r="K12" s="546">
        <v>5</v>
      </c>
      <c r="L12" s="546">
        <v>5</v>
      </c>
      <c r="M12" s="542">
        <v>5</v>
      </c>
      <c r="N12" s="542">
        <v>5</v>
      </c>
      <c r="O12" s="542">
        <v>5</v>
      </c>
      <c r="P12" s="500">
        <f t="shared" si="0"/>
        <v>5</v>
      </c>
      <c r="Q12" s="501">
        <f t="array" ref="Q12">IF(COUNT(H12:O12)=0,"",COUNT(IF(H12:O12=P12,H12:O12,""))/COUNT(H12:O12))</f>
        <v>0.875</v>
      </c>
      <c r="R12" s="502">
        <f t="array" ref="R12">IF(AND(H12:O12=H12:O12,H12:O12="-"),"",STDEV(IF(H12:O12="-","",H12:O12))/AVERAGE(IF(H12:O12="-","",H12:O12+0.000000000000001)))</f>
        <v>0.19733212498229227</v>
      </c>
      <c r="S12" s="28"/>
      <c r="T12" s="28"/>
      <c r="U12" s="29">
        <f t="array" ref="U12">IF(AND(H12:O12=H12:O12,H12:O12="-"),"",AVERAGE(H12:O12))</f>
        <v>5.375</v>
      </c>
      <c r="V12" s="30"/>
      <c r="W12" s="38" t="str">
        <f t="shared" si="2"/>
        <v>YES</v>
      </c>
      <c r="X12" s="472"/>
      <c r="Y12" s="33">
        <v>7</v>
      </c>
      <c r="Z12" s="34">
        <f t="array" ref="Z12">COUNT(IF($P$5:$P$104=$Y12,IF($W$5:$W$104="YES",$P$5:$P$104,""),"" ))</f>
        <v>1</v>
      </c>
      <c r="AA12" s="35"/>
      <c r="AB12" s="464"/>
      <c r="AC12" s="542">
        <v>8</v>
      </c>
      <c r="AD12" s="542">
        <v>5</v>
      </c>
      <c r="AE12" s="473">
        <f t="shared" si="1"/>
        <v>3</v>
      </c>
      <c r="AF12" s="35"/>
      <c r="AG12" s="53"/>
      <c r="AH12" s="54">
        <v>0</v>
      </c>
      <c r="AI12" s="55"/>
      <c r="AJ12" s="35"/>
      <c r="AK12" s="53"/>
      <c r="AL12" s="54">
        <v>0</v>
      </c>
      <c r="AM12" s="55"/>
      <c r="AN12" s="474"/>
      <c r="AO12" s="474"/>
      <c r="AP12" s="474"/>
      <c r="AQ12" s="35"/>
      <c r="AR12" s="35"/>
      <c r="AS12" s="35"/>
      <c r="AT12" s="35"/>
      <c r="AU12" s="35"/>
      <c r="AV12" s="35"/>
      <c r="AW12" s="35"/>
      <c r="AX12" s="35"/>
      <c r="AY12" s="35"/>
      <c r="AZ12" s="35"/>
      <c r="BA12" s="35"/>
      <c r="BB12" s="275"/>
      <c r="BC12" s="275"/>
      <c r="BD12" s="275"/>
      <c r="BE12" s="275"/>
      <c r="BF12" s="275"/>
      <c r="BG12" s="275"/>
      <c r="BH12" s="275"/>
      <c r="BI12" s="275"/>
      <c r="BJ12" s="275"/>
      <c r="BK12" s="275"/>
      <c r="BL12" s="275"/>
      <c r="BM12" s="275"/>
      <c r="BN12" s="275"/>
      <c r="BO12" s="275"/>
      <c r="BP12" s="275"/>
      <c r="BQ12" s="275"/>
      <c r="BR12" s="275"/>
      <c r="BS12" s="275"/>
    </row>
    <row r="13" spans="1:71" s="467" customFormat="1" ht="12" customHeight="1">
      <c r="A13" s="553" t="s">
        <v>143</v>
      </c>
      <c r="B13" s="543">
        <v>2016</v>
      </c>
      <c r="C13" s="542" t="s">
        <v>131</v>
      </c>
      <c r="D13" s="550">
        <v>9</v>
      </c>
      <c r="E13" s="542">
        <v>57</v>
      </c>
      <c r="F13" s="542">
        <v>2</v>
      </c>
      <c r="G13" s="543">
        <v>2</v>
      </c>
      <c r="H13" s="542">
        <v>5</v>
      </c>
      <c r="I13" s="542">
        <v>4</v>
      </c>
      <c r="J13" s="542">
        <v>5</v>
      </c>
      <c r="K13" s="546">
        <v>4</v>
      </c>
      <c r="L13" s="546">
        <v>4</v>
      </c>
      <c r="M13" s="542">
        <v>4</v>
      </c>
      <c r="N13" s="542">
        <v>4</v>
      </c>
      <c r="O13" s="542">
        <v>4</v>
      </c>
      <c r="P13" s="500">
        <f t="shared" si="0"/>
        <v>4</v>
      </c>
      <c r="Q13" s="501">
        <f t="array" ref="Q13">IF(COUNT(H13:O13)=0,"",COUNT(IF(H13:O13=P13,H13:O13,""))/COUNT(H13:O13))</f>
        <v>0.75</v>
      </c>
      <c r="R13" s="502">
        <f t="array" ref="R13">IF(AND(H13:O13=H13:O13,H13:O13="-"),"",STDEV(IF(H13:O13="-","",H13:O13))/AVERAGE(IF(H13:O13="-","",H13:O13+0.000000000000001)))</f>
        <v>0.1089200117379472</v>
      </c>
      <c r="S13" s="28"/>
      <c r="T13" s="28"/>
      <c r="U13" s="29">
        <f t="array" ref="U13">IF(AND(H13:O13=H13:O13,H13:O13="-"),"",AVERAGE(H13:O13))</f>
        <v>4.25</v>
      </c>
      <c r="V13" s="30"/>
      <c r="W13" s="38" t="str">
        <f t="shared" si="2"/>
        <v>NO</v>
      </c>
      <c r="X13" s="472"/>
      <c r="Y13" s="33">
        <v>8</v>
      </c>
      <c r="Z13" s="34">
        <f t="array" ref="Z13">COUNT(IF($P$5:$P$104=$Y13,IF($W$5:$W$104="YES",$P$5:$P$104,""),"" ))</f>
        <v>0</v>
      </c>
      <c r="AA13" s="35"/>
      <c r="AB13" s="464"/>
      <c r="AC13" s="542">
        <v>5</v>
      </c>
      <c r="AD13" s="542">
        <v>4</v>
      </c>
      <c r="AE13" s="473">
        <f t="shared" si="1"/>
        <v>1</v>
      </c>
      <c r="AF13" s="35"/>
      <c r="AG13" s="56">
        <v>-1</v>
      </c>
      <c r="AH13" s="57">
        <f t="array" ref="AH13">COUNT(IF(AE$5:AE$104=$AG13,AE$5:AE$104,"x"))</f>
        <v>2</v>
      </c>
      <c r="AI13" s="58">
        <f>IF((AH13+AL13)=0,"-",(0.5*(AH13+AL13)+0.5)+(SUM(AH$12:AH12)+SUM(AL$12:AL12)))</f>
        <v>6.5</v>
      </c>
      <c r="AJ13" s="35"/>
      <c r="AK13" s="56">
        <v>1</v>
      </c>
      <c r="AL13" s="57">
        <f t="array" ref="AL13">COUNT(IF(AE$5:AE$104=$AK13,AE$5:AE$104,"x"))</f>
        <v>10</v>
      </c>
      <c r="AM13" s="59">
        <f>IF((AH13+AL13)=0,"-",(0.5*(AH13+AL13)+0.5)+(SUM(AH$12:AH12)+SUM(AL$12:AL12)))</f>
        <v>6.5</v>
      </c>
      <c r="AN13" s="474"/>
      <c r="AO13" s="474"/>
      <c r="AP13" s="474"/>
      <c r="AQ13" s="35"/>
      <c r="AR13" s="35"/>
      <c r="AS13" s="35"/>
      <c r="AT13" s="35"/>
      <c r="AU13" s="35"/>
      <c r="AV13" s="35"/>
      <c r="AW13" s="35"/>
      <c r="AX13" s="35"/>
      <c r="AY13" s="35"/>
      <c r="AZ13" s="35"/>
      <c r="BA13" s="35"/>
      <c r="BB13" s="275"/>
      <c r="BC13" s="275"/>
      <c r="BD13" s="275"/>
      <c r="BE13" s="275"/>
      <c r="BF13" s="275"/>
      <c r="BG13" s="275"/>
      <c r="BH13" s="275"/>
      <c r="BI13" s="275"/>
      <c r="BJ13" s="275"/>
      <c r="BK13" s="275"/>
      <c r="BL13" s="275"/>
      <c r="BM13" s="275"/>
      <c r="BN13" s="275"/>
      <c r="BO13" s="275"/>
      <c r="BP13" s="275"/>
      <c r="BQ13" s="275"/>
      <c r="BR13" s="275"/>
      <c r="BS13" s="275"/>
    </row>
    <row r="14" spans="1:71" s="467" customFormat="1" ht="12" customHeight="1">
      <c r="A14" s="553" t="s">
        <v>143</v>
      </c>
      <c r="B14" s="543">
        <v>2016</v>
      </c>
      <c r="C14" s="542" t="s">
        <v>131</v>
      </c>
      <c r="D14" s="550">
        <v>10</v>
      </c>
      <c r="E14" s="542">
        <v>49</v>
      </c>
      <c r="F14" s="542">
        <v>1</v>
      </c>
      <c r="G14" s="543">
        <v>2</v>
      </c>
      <c r="H14" s="542">
        <v>4</v>
      </c>
      <c r="I14" s="542">
        <v>4</v>
      </c>
      <c r="J14" s="542">
        <v>4</v>
      </c>
      <c r="K14" s="546">
        <v>4</v>
      </c>
      <c r="L14" s="546">
        <v>5</v>
      </c>
      <c r="M14" s="542">
        <v>4</v>
      </c>
      <c r="N14" s="542">
        <v>4</v>
      </c>
      <c r="O14" s="542">
        <v>4</v>
      </c>
      <c r="P14" s="500">
        <f t="shared" si="0"/>
        <v>4</v>
      </c>
      <c r="Q14" s="501">
        <f t="array" ref="Q14">IF(COUNT(H14:O14)=0,"",COUNT(IF(H14:O14=P14,H14:O14,""))/COUNT(H14:O14))</f>
        <v>0.875</v>
      </c>
      <c r="R14" s="502">
        <f t="array" ref="R14">IF(AND(H14:O14=H14:O14,H14:O14="-"),"",STDEV(IF(H14:O14="-","",H14:O14))/AVERAGE(IF(H14:O14="-","",H14:O14+0.000000000000001)))</f>
        <v>8.5709912871096652E-2</v>
      </c>
      <c r="S14" s="28"/>
      <c r="T14" s="28"/>
      <c r="U14" s="29">
        <f t="array" ref="U14">IF(AND(H14:O14=H14:O14,H14:O14="-"),"",AVERAGE(H14:O14))</f>
        <v>4.125</v>
      </c>
      <c r="V14" s="30"/>
      <c r="W14" s="38" t="str">
        <f t="shared" si="2"/>
        <v>YES</v>
      </c>
      <c r="X14" s="472"/>
      <c r="Y14" s="33">
        <v>9</v>
      </c>
      <c r="Z14" s="34">
        <f t="array" ref="Z14">COUNT(IF($P$5:$P$104=$Y14,IF($W$5:$W$104="YES",$P$5:$P$104,""),"" ))</f>
        <v>0</v>
      </c>
      <c r="AA14" s="35"/>
      <c r="AB14" s="464"/>
      <c r="AC14" s="542">
        <v>4</v>
      </c>
      <c r="AD14" s="542">
        <v>4</v>
      </c>
      <c r="AE14" s="473">
        <f t="shared" si="1"/>
        <v>0</v>
      </c>
      <c r="AF14" s="35"/>
      <c r="AG14" s="56">
        <v>-2</v>
      </c>
      <c r="AH14" s="57">
        <f t="array" ref="AH14">COUNT(IF(AE$5:AE$104=$AG14,AE$5:AE$104,"x"))</f>
        <v>0</v>
      </c>
      <c r="AI14" s="58">
        <f>IF((AH14+AL14)=0,"-",(0.5*(AH14+AL14)+0.5)+(SUM(AH$12:AH13)+SUM(AL$12:AL13)))</f>
        <v>15</v>
      </c>
      <c r="AJ14" s="35"/>
      <c r="AK14" s="56">
        <v>2</v>
      </c>
      <c r="AL14" s="57">
        <f t="array" ref="AL14">COUNT(IF(AE$5:AE$104=$AK14,AE$5:AE$104,"x"))</f>
        <v>5</v>
      </c>
      <c r="AM14" s="59">
        <f>IF((AH14+AL14)=0,"-",(0.5*(AH14+AL14)+0.5)+(SUM(AH$12:AH13)+SUM(AL$12:AL13)))</f>
        <v>15</v>
      </c>
      <c r="AN14" s="474"/>
      <c r="AO14" s="474"/>
      <c r="AP14" s="474"/>
      <c r="AQ14" s="35"/>
      <c r="AR14" s="35"/>
      <c r="AS14" s="35"/>
      <c r="AT14" s="35"/>
      <c r="AU14" s="35"/>
      <c r="AV14" s="35"/>
      <c r="AW14" s="35"/>
      <c r="AX14" s="35"/>
      <c r="AY14" s="35"/>
      <c r="AZ14" s="35"/>
      <c r="BA14" s="35"/>
      <c r="BB14" s="275"/>
      <c r="BC14" s="275"/>
      <c r="BD14" s="275"/>
      <c r="BE14" s="275"/>
      <c r="BF14" s="275"/>
      <c r="BG14" s="275"/>
      <c r="BH14" s="275"/>
      <c r="BI14" s="275"/>
      <c r="BJ14" s="275"/>
      <c r="BK14" s="275"/>
      <c r="BL14" s="275"/>
      <c r="BM14" s="275"/>
      <c r="BN14" s="275"/>
      <c r="BO14" s="275"/>
      <c r="BP14" s="275"/>
      <c r="BQ14" s="275"/>
      <c r="BR14" s="275"/>
      <c r="BS14" s="275"/>
    </row>
    <row r="15" spans="1:71" s="467" customFormat="1" ht="12" customHeight="1">
      <c r="A15" s="553" t="s">
        <v>143</v>
      </c>
      <c r="B15" s="543">
        <v>2016</v>
      </c>
      <c r="C15" s="542" t="s">
        <v>131</v>
      </c>
      <c r="D15" s="550">
        <v>11</v>
      </c>
      <c r="E15" s="542">
        <v>74</v>
      </c>
      <c r="F15" s="542">
        <v>1</v>
      </c>
      <c r="G15" s="543">
        <v>2</v>
      </c>
      <c r="H15" s="542">
        <v>6</v>
      </c>
      <c r="I15" s="542">
        <v>6</v>
      </c>
      <c r="J15" s="542">
        <v>6</v>
      </c>
      <c r="K15" s="546">
        <v>5</v>
      </c>
      <c r="L15" s="546">
        <v>6</v>
      </c>
      <c r="M15" s="542">
        <v>6</v>
      </c>
      <c r="N15" s="542">
        <v>5</v>
      </c>
      <c r="O15" s="542">
        <v>6</v>
      </c>
      <c r="P15" s="500">
        <f t="shared" si="0"/>
        <v>6</v>
      </c>
      <c r="Q15" s="501">
        <f t="array" ref="Q15">IF(COUNT(H15:O15)=0,"",COUNT(IF(H15:O15=P15,H15:O15,""))/COUNT(H15:O15))</f>
        <v>0.75</v>
      </c>
      <c r="R15" s="502">
        <f t="array" ref="R15">IF(AND(H15:O15=H15:O15,H15:O15="-"),"",STDEV(IF(H15:O15="-","",H15:O15))/AVERAGE(IF(H15:O15="-","",H15:O15+0.000000000000001)))</f>
        <v>8.050609563239576E-2</v>
      </c>
      <c r="S15" s="28"/>
      <c r="T15" s="28"/>
      <c r="U15" s="29">
        <f t="array" ref="U15">IF(AND(H15:O15=H15:O15,H15:O15="-"),"",AVERAGE(H15:O15))</f>
        <v>5.75</v>
      </c>
      <c r="V15" s="30"/>
      <c r="W15" s="38" t="str">
        <f t="shared" si="2"/>
        <v>NO</v>
      </c>
      <c r="X15" s="472"/>
      <c r="Y15" s="33">
        <v>10</v>
      </c>
      <c r="Z15" s="34">
        <f t="array" ref="Z15">COUNT(IF($P$5:$P$104=$Y15,IF($W$5:$W$104="YES",$P$5:$P$104,""),"" ))</f>
        <v>0</v>
      </c>
      <c r="AA15" s="35"/>
      <c r="AB15" s="464"/>
      <c r="AC15" s="542">
        <v>6</v>
      </c>
      <c r="AD15" s="542">
        <v>6</v>
      </c>
      <c r="AE15" s="473">
        <f t="shared" si="1"/>
        <v>0</v>
      </c>
      <c r="AF15" s="35"/>
      <c r="AG15" s="56">
        <v>-3</v>
      </c>
      <c r="AH15" s="57">
        <f t="array" ref="AH15">COUNT(IF(AE$5:AE$104=$AG15,AE$5:AE$104,"x"))</f>
        <v>0</v>
      </c>
      <c r="AI15" s="58">
        <f>IF((AH15+AL15)=0,"-",(0.5*(AH15+AL15)+0.5)+(SUM(AH$12:AH14)+SUM(AL$12:AL14)))</f>
        <v>20.5</v>
      </c>
      <c r="AJ15" s="35"/>
      <c r="AK15" s="56">
        <v>3</v>
      </c>
      <c r="AL15" s="57">
        <f t="array" ref="AL15">COUNT(IF(AE$5:AE$104=$AK15,AE$5:AE$104,"x"))</f>
        <v>6</v>
      </c>
      <c r="AM15" s="59">
        <f>IF((AH15+AL15)=0,"-",(0.5*(AH15+AL15)+0.5)+(SUM(AH$12:AH14)+SUM(AL$12:AL14)))</f>
        <v>20.5</v>
      </c>
      <c r="AN15" s="474"/>
      <c r="AO15" s="474"/>
      <c r="AP15" s="474"/>
      <c r="AQ15" s="35"/>
      <c r="AR15" s="35"/>
      <c r="AS15" s="35"/>
      <c r="AT15" s="35"/>
      <c r="AU15" s="35"/>
      <c r="AV15" s="35"/>
      <c r="AW15" s="35"/>
      <c r="AX15" s="35"/>
      <c r="AY15" s="35"/>
      <c r="AZ15" s="35"/>
      <c r="BA15" s="35"/>
      <c r="BB15" s="275"/>
      <c r="BC15" s="275"/>
      <c r="BD15" s="275"/>
      <c r="BE15" s="275"/>
      <c r="BF15" s="275"/>
      <c r="BG15" s="275"/>
      <c r="BH15" s="275"/>
      <c r="BI15" s="275"/>
      <c r="BJ15" s="275"/>
      <c r="BK15" s="275"/>
      <c r="BL15" s="275"/>
      <c r="BM15" s="275"/>
      <c r="BN15" s="275"/>
      <c r="BO15" s="275"/>
      <c r="BP15" s="275"/>
      <c r="BQ15" s="275"/>
      <c r="BR15" s="275"/>
      <c r="BS15" s="275"/>
    </row>
    <row r="16" spans="1:71" s="467" customFormat="1" ht="12" customHeight="1">
      <c r="A16" s="553" t="s">
        <v>143</v>
      </c>
      <c r="B16" s="543">
        <v>2016</v>
      </c>
      <c r="C16" s="542" t="s">
        <v>131</v>
      </c>
      <c r="D16" s="550">
        <v>12</v>
      </c>
      <c r="E16" s="542">
        <v>91</v>
      </c>
      <c r="F16" s="542">
        <v>1</v>
      </c>
      <c r="G16" s="543">
        <v>2</v>
      </c>
      <c r="H16" s="542">
        <v>6</v>
      </c>
      <c r="I16" s="542">
        <v>6</v>
      </c>
      <c r="J16" s="542">
        <v>6</v>
      </c>
      <c r="K16" s="546">
        <v>6</v>
      </c>
      <c r="L16" s="546">
        <v>6</v>
      </c>
      <c r="M16" s="542">
        <v>6</v>
      </c>
      <c r="N16" s="542">
        <v>6</v>
      </c>
      <c r="O16" s="542">
        <v>6</v>
      </c>
      <c r="P16" s="500">
        <f t="shared" si="0"/>
        <v>6</v>
      </c>
      <c r="Q16" s="501">
        <f t="array" ref="Q16">IF(COUNT(H16:O16)=0,"",COUNT(IF(H16:O16=P16,H16:O16,""))/COUNT(H16:O16))</f>
        <v>1</v>
      </c>
      <c r="R16" s="502">
        <f t="array" ref="R16">IF(AND(H16:O16=H16:O16,H16:O16="-"),"",STDEV(IF(H16:O16="-","",H16:O16))/AVERAGE(IF(H16:O16="-","",H16:O16+0.000000000000001)))</f>
        <v>0</v>
      </c>
      <c r="S16" s="28"/>
      <c r="T16" s="28"/>
      <c r="U16" s="29">
        <f t="array" ref="U16">IF(AND(H16:O16=H16:O16,H16:O16="-"),"",AVERAGE(H16:O16))</f>
        <v>6</v>
      </c>
      <c r="V16" s="30"/>
      <c r="W16" s="38" t="str">
        <f t="shared" si="2"/>
        <v>YES</v>
      </c>
      <c r="X16" s="472"/>
      <c r="Y16" s="33">
        <v>11</v>
      </c>
      <c r="Z16" s="34">
        <f t="array" ref="Z16">COUNT(IF($P$5:$P$104=$Y16,IF($W$5:$W$104="YES",$P$5:$P$104,""),"" ))</f>
        <v>0</v>
      </c>
      <c r="AA16" s="35"/>
      <c r="AB16" s="464"/>
      <c r="AC16" s="542">
        <v>6</v>
      </c>
      <c r="AD16" s="542">
        <v>6</v>
      </c>
      <c r="AE16" s="473">
        <f t="shared" si="1"/>
        <v>0</v>
      </c>
      <c r="AF16" s="35"/>
      <c r="AG16" s="56">
        <v>-4</v>
      </c>
      <c r="AH16" s="57">
        <f t="array" ref="AH16">COUNT(IF(AE$5:AE$104=$AG16,AE$5:AE$104,"x"))</f>
        <v>0</v>
      </c>
      <c r="AI16" s="58">
        <f>IF((AH16+AL16)=0,"-",(0.5*(AH16+AL16)+0.5)+(SUM(AH$12:AH15)+SUM(AL$12:AL15)))</f>
        <v>25</v>
      </c>
      <c r="AJ16" s="35"/>
      <c r="AK16" s="56">
        <v>4</v>
      </c>
      <c r="AL16" s="57">
        <f t="array" ref="AL16">COUNT(IF(AE$5:AE$104=$AK16,AE$5:AE$104,"x"))</f>
        <v>3</v>
      </c>
      <c r="AM16" s="59">
        <f>IF((AH16+AL16)=0,"-",(0.5*(AH16+AL16)+0.5)+(SUM(AH$12:AH15)+SUM(AL$12:AL15)))</f>
        <v>25</v>
      </c>
      <c r="AN16" s="474"/>
      <c r="AO16" s="474"/>
      <c r="AP16" s="474"/>
      <c r="AQ16" s="35"/>
      <c r="AR16" s="35"/>
      <c r="AS16" s="35"/>
      <c r="AT16" s="35"/>
      <c r="AU16" s="35"/>
      <c r="AV16" s="35"/>
      <c r="AW16" s="35"/>
      <c r="AX16" s="35"/>
      <c r="AY16" s="35"/>
      <c r="AZ16" s="35"/>
      <c r="BA16" s="35"/>
      <c r="BB16" s="275"/>
      <c r="BC16" s="275"/>
      <c r="BD16" s="275"/>
      <c r="BE16" s="275"/>
      <c r="BF16" s="275"/>
      <c r="BG16" s="275"/>
      <c r="BH16" s="275"/>
      <c r="BI16" s="275"/>
      <c r="BJ16" s="275"/>
      <c r="BK16" s="275"/>
      <c r="BL16" s="275"/>
      <c r="BM16" s="275"/>
      <c r="BN16" s="275"/>
      <c r="BO16" s="275"/>
      <c r="BP16" s="275"/>
      <c r="BQ16" s="275"/>
      <c r="BR16" s="275"/>
      <c r="BS16" s="275"/>
    </row>
    <row r="17" spans="1:71" s="467" customFormat="1" ht="12" customHeight="1">
      <c r="A17" s="553" t="s">
        <v>143</v>
      </c>
      <c r="B17" s="543">
        <v>2016</v>
      </c>
      <c r="C17" s="542" t="s">
        <v>131</v>
      </c>
      <c r="D17" s="550">
        <v>13</v>
      </c>
      <c r="E17" s="542">
        <v>80</v>
      </c>
      <c r="F17" s="542">
        <v>1</v>
      </c>
      <c r="G17" s="543">
        <v>2</v>
      </c>
      <c r="H17" s="542">
        <v>8</v>
      </c>
      <c r="I17" s="542">
        <v>8</v>
      </c>
      <c r="J17" s="542">
        <v>8</v>
      </c>
      <c r="K17" s="546">
        <v>5</v>
      </c>
      <c r="L17" s="546">
        <v>8</v>
      </c>
      <c r="M17" s="542">
        <v>5</v>
      </c>
      <c r="N17" s="542">
        <v>5</v>
      </c>
      <c r="O17" s="542">
        <v>5</v>
      </c>
      <c r="P17" s="500">
        <f t="shared" si="0"/>
        <v>8</v>
      </c>
      <c r="Q17" s="501">
        <f t="array" ref="Q17">IF(COUNT(H17:O17)=0,"",COUNT(IF(H17:O17=P17,H17:O17,""))/COUNT(H17:O17))</f>
        <v>0.5</v>
      </c>
      <c r="R17" s="502">
        <f t="array" ref="R17">IF(AND(H17:O17=H17:O17,H17:O17="-"),"",STDEV(IF(H17:O17="-","",H17:O17))/AVERAGE(IF(H17:O17="-","",H17:O17+0.000000000000001)))</f>
        <v>0.24670268484223787</v>
      </c>
      <c r="S17" s="28"/>
      <c r="T17" s="28"/>
      <c r="U17" s="29">
        <f t="array" ref="U17">IF(AND(H17:O17=H17:O17,H17:O17="-"),"",AVERAGE(H17:O17))</f>
        <v>6.5</v>
      </c>
      <c r="V17" s="30"/>
      <c r="W17" s="38" t="str">
        <f t="shared" si="2"/>
        <v>NO</v>
      </c>
      <c r="X17" s="472"/>
      <c r="Y17" s="33">
        <v>12</v>
      </c>
      <c r="Z17" s="34">
        <f t="array" ref="Z17">COUNT(IF($P$5:$P$104=$Y17,IF($W$5:$W$104="YES",$P$5:$P$104,""),"" ))</f>
        <v>0</v>
      </c>
      <c r="AA17" s="35"/>
      <c r="AB17" s="464"/>
      <c r="AC17" s="542">
        <v>8</v>
      </c>
      <c r="AD17" s="542">
        <v>5</v>
      </c>
      <c r="AE17" s="473">
        <f t="shared" si="1"/>
        <v>3</v>
      </c>
      <c r="AF17" s="35"/>
      <c r="AG17" s="56">
        <v>-5</v>
      </c>
      <c r="AH17" s="57">
        <f t="array" ref="AH17">COUNT(IF(AE$5:AE$104=$AG17,AE$5:AE$104,"x"))</f>
        <v>2</v>
      </c>
      <c r="AI17" s="58">
        <f>IF((AH17+AL17)=0,"-",(0.5*(AH17+AL17)+0.5)+(SUM(AH$12:AH16)+SUM(AL$12:AL16)))</f>
        <v>27.5</v>
      </c>
      <c r="AJ17" s="35"/>
      <c r="AK17" s="56">
        <v>5</v>
      </c>
      <c r="AL17" s="57">
        <f t="array" ref="AL17">COUNT(IF(AE$5:AE$104=$AK17,AE$5:AE$104,"x"))</f>
        <v>0</v>
      </c>
      <c r="AM17" s="59">
        <f>IF((AH17+AL17)=0,"-",(0.5*(AH17+AL17)+0.5)+(SUM(AH$12:AH16)+SUM(AL$12:AL16)))</f>
        <v>27.5</v>
      </c>
      <c r="AN17" s="474"/>
      <c r="AO17" s="474"/>
      <c r="AP17" s="474"/>
      <c r="AQ17" s="35"/>
      <c r="AR17" s="35"/>
      <c r="AS17" s="35"/>
      <c r="AT17" s="35"/>
      <c r="AU17" s="35"/>
      <c r="AV17" s="35"/>
      <c r="AW17" s="35"/>
      <c r="AX17" s="35"/>
      <c r="AY17" s="35"/>
      <c r="AZ17" s="35"/>
      <c r="BA17" s="35"/>
      <c r="BB17" s="275"/>
      <c r="BC17" s="275"/>
      <c r="BD17" s="275"/>
      <c r="BE17" s="275"/>
      <c r="BF17" s="275"/>
      <c r="BG17" s="275"/>
      <c r="BH17" s="275"/>
      <c r="BI17" s="275"/>
      <c r="BJ17" s="275"/>
      <c r="BK17" s="275"/>
      <c r="BL17" s="275"/>
      <c r="BM17" s="275"/>
      <c r="BN17" s="275"/>
      <c r="BO17" s="275"/>
      <c r="BP17" s="275"/>
      <c r="BQ17" s="275"/>
      <c r="BR17" s="275"/>
      <c r="BS17" s="275"/>
    </row>
    <row r="18" spans="1:71" s="467" customFormat="1" ht="12" customHeight="1">
      <c r="A18" s="553" t="s">
        <v>143</v>
      </c>
      <c r="B18" s="543">
        <v>2016</v>
      </c>
      <c r="C18" s="542" t="s">
        <v>131</v>
      </c>
      <c r="D18" s="550">
        <v>14</v>
      </c>
      <c r="E18" s="542">
        <v>46</v>
      </c>
      <c r="F18" s="542">
        <v>2</v>
      </c>
      <c r="G18" s="543">
        <v>2</v>
      </c>
      <c r="H18" s="542">
        <v>0</v>
      </c>
      <c r="I18" s="542">
        <v>0</v>
      </c>
      <c r="J18" s="542">
        <v>0</v>
      </c>
      <c r="K18" s="546">
        <v>0</v>
      </c>
      <c r="L18" s="546">
        <v>0</v>
      </c>
      <c r="M18" s="542">
        <v>0</v>
      </c>
      <c r="N18" s="542">
        <v>0</v>
      </c>
      <c r="O18" s="542">
        <v>0</v>
      </c>
      <c r="P18" s="500">
        <f t="shared" si="0"/>
        <v>0</v>
      </c>
      <c r="Q18" s="501">
        <f t="array" ref="Q18">IF(COUNT(H18:O18)=0,"",COUNT(IF(H18:O18=P18,H18:O18,""))/COUNT(H18:O18))</f>
        <v>1</v>
      </c>
      <c r="R18" s="502">
        <f t="array" ref="R18">IF(AND(H18:O18=H18:O18,H18:O18="-"),"",STDEV(IF(H18:O18="-","",H18:O18))/AVERAGE(IF(H18:O18="-","",H18:O18+0.000000000000001)))</f>
        <v>0</v>
      </c>
      <c r="S18" s="30"/>
      <c r="T18" s="30"/>
      <c r="U18" s="29">
        <f t="array" ref="U18">IF(AND(H18:O18=H18:O18,H18:O18="-"),"",AVERAGE(H18:O18))</f>
        <v>0</v>
      </c>
      <c r="V18" s="30"/>
      <c r="W18" s="38" t="str">
        <f t="shared" si="2"/>
        <v>YES</v>
      </c>
      <c r="X18" s="472"/>
      <c r="Y18" s="33">
        <v>13</v>
      </c>
      <c r="Z18" s="34">
        <f t="array" ref="Z18">COUNT(IF($P$5:$P$104=$Y18,IF($W$5:$W$104="YES",$P$5:$P$104,""),"" ))</f>
        <v>0</v>
      </c>
      <c r="AA18" s="35"/>
      <c r="AB18" s="464"/>
      <c r="AC18" s="542">
        <v>0</v>
      </c>
      <c r="AD18" s="542">
        <v>0</v>
      </c>
      <c r="AE18" s="473">
        <f t="shared" si="1"/>
        <v>0</v>
      </c>
      <c r="AF18" s="35"/>
      <c r="AG18" s="56">
        <v>-6</v>
      </c>
      <c r="AH18" s="57">
        <f t="array" ref="AH18">COUNT(IF(AE$5:AE$104=$AG18,AE$5:AE$104,"x"))</f>
        <v>3</v>
      </c>
      <c r="AI18" s="58">
        <f>IF((AH18+AL18)=0,"-",(0.5*(AH18+AL18)+0.5)+(SUM(AH$12:AH17)+SUM(AL$12:AL17)))</f>
        <v>31.5</v>
      </c>
      <c r="AJ18" s="35"/>
      <c r="AK18" s="56">
        <v>6</v>
      </c>
      <c r="AL18" s="57">
        <f t="array" ref="AL18">COUNT(IF(AE$5:AE$104=$AK18,AE$5:AE$104,"x"))</f>
        <v>3</v>
      </c>
      <c r="AM18" s="59">
        <f>IF((AH18+AL18)=0,"-",(0.5*(AH18+AL18)+0.5)+(SUM(AH$12:AH17)+SUM(AL$12:AL17)))</f>
        <v>31.5</v>
      </c>
      <c r="AN18" s="474"/>
      <c r="AO18" s="474"/>
      <c r="AP18" s="474"/>
      <c r="AQ18" s="35"/>
      <c r="AR18" s="35"/>
      <c r="AS18" s="35"/>
      <c r="AT18" s="35"/>
      <c r="AU18" s="35"/>
      <c r="AV18" s="35"/>
      <c r="AW18" s="35"/>
      <c r="AX18" s="35"/>
      <c r="AY18" s="35"/>
      <c r="AZ18" s="35"/>
      <c r="BA18" s="35"/>
      <c r="BB18" s="275"/>
      <c r="BC18" s="275"/>
      <c r="BD18" s="275"/>
      <c r="BE18" s="275"/>
      <c r="BF18" s="275"/>
      <c r="BG18" s="275"/>
      <c r="BH18" s="275"/>
      <c r="BI18" s="275"/>
      <c r="BJ18" s="275"/>
      <c r="BK18" s="275"/>
      <c r="BL18" s="275"/>
      <c r="BM18" s="275"/>
      <c r="BN18" s="275"/>
      <c r="BO18" s="275"/>
      <c r="BP18" s="275"/>
      <c r="BQ18" s="275"/>
      <c r="BR18" s="275"/>
      <c r="BS18" s="275"/>
    </row>
    <row r="19" spans="1:71" s="467" customFormat="1" ht="12" customHeight="1">
      <c r="A19" s="553" t="s">
        <v>143</v>
      </c>
      <c r="B19" s="543">
        <v>2016</v>
      </c>
      <c r="C19" s="542" t="s">
        <v>131</v>
      </c>
      <c r="D19" s="550">
        <v>15</v>
      </c>
      <c r="E19" s="542">
        <v>53</v>
      </c>
      <c r="F19" s="542">
        <v>2</v>
      </c>
      <c r="G19" s="543">
        <v>2</v>
      </c>
      <c r="H19" s="542">
        <v>4</v>
      </c>
      <c r="I19" s="542">
        <v>4</v>
      </c>
      <c r="J19" s="542">
        <v>5</v>
      </c>
      <c r="K19" s="546">
        <v>5</v>
      </c>
      <c r="L19" s="546">
        <v>4</v>
      </c>
      <c r="M19" s="542">
        <v>4</v>
      </c>
      <c r="N19" s="542">
        <v>3</v>
      </c>
      <c r="O19" s="550">
        <v>0</v>
      </c>
      <c r="P19" s="500">
        <f t="shared" si="0"/>
        <v>4</v>
      </c>
      <c r="Q19" s="501">
        <f t="array" ref="Q19">IF(COUNT(H19:O19)=0,"",COUNT(IF(H19:O19=P19,H19:O19,""))/COUNT(H19:O19))</f>
        <v>0.5</v>
      </c>
      <c r="R19" s="502">
        <f t="array" ref="R19">IF(AND(H19:O19=H19:O19,H19:O19="-"),"",STDEV(IF(H19:O19="-","",H19:O19))/AVERAGE(IF(H19:O19="-","",H19:O19+0.000000000000001)))</f>
        <v>0.44082477480191312</v>
      </c>
      <c r="S19" s="30"/>
      <c r="T19" s="30"/>
      <c r="U19" s="29">
        <f t="array" ref="U19">IF(AND(H19:O19=H19:O19,H19:O19="-"),"",AVERAGE(H19:O19))</f>
        <v>3.625</v>
      </c>
      <c r="V19" s="30"/>
      <c r="W19" s="38" t="str">
        <f t="shared" si="2"/>
        <v>NO</v>
      </c>
      <c r="X19" s="472"/>
      <c r="Y19" s="33">
        <v>14</v>
      </c>
      <c r="Z19" s="34">
        <f t="array" ref="Z19">COUNT(IF($P$5:$P$104=$Y19,IF($W$5:$W$104="YES",$P$5:$P$104,""),"" ))</f>
        <v>0</v>
      </c>
      <c r="AA19" s="35"/>
      <c r="AB19" s="464"/>
      <c r="AC19" s="542">
        <v>4</v>
      </c>
      <c r="AD19" s="542">
        <v>4</v>
      </c>
      <c r="AE19" s="473">
        <f t="shared" si="1"/>
        <v>0</v>
      </c>
      <c r="AF19" s="35"/>
      <c r="AG19" s="60">
        <v>-7</v>
      </c>
      <c r="AH19" s="57">
        <f t="array" ref="AH19">COUNT(IF(AE$5:AE$104=$AG19,AE$5:AE$104,"x"))</f>
        <v>1</v>
      </c>
      <c r="AI19" s="58">
        <f>IF((AH19+AL19)=0,"-",(0.5*(AH19+AL19)+0.5)+(SUM(AH$12:AH18)+SUM(AL$12:AL18)))</f>
        <v>35</v>
      </c>
      <c r="AJ19" s="35"/>
      <c r="AK19" s="60">
        <v>7</v>
      </c>
      <c r="AL19" s="57">
        <f t="array" ref="AL19">COUNT(IF(AE$5:AE$104=$AK19,AE$5:AE$104,"x"))</f>
        <v>0</v>
      </c>
      <c r="AM19" s="59">
        <f>IF((AH19+AL19)=0,"-",(0.5*(AH19+AL19)+0.5)+(SUM(AH$12:AH18)+SUM(AL$12:AL18)))</f>
        <v>35</v>
      </c>
      <c r="AN19" s="474"/>
      <c r="AO19" s="474"/>
      <c r="AP19" s="474"/>
      <c r="AQ19" s="35"/>
      <c r="AR19" s="35"/>
      <c r="AS19" s="35"/>
      <c r="AT19" s="35"/>
      <c r="AU19" s="35"/>
      <c r="AV19" s="35"/>
      <c r="AW19" s="35"/>
      <c r="AX19" s="35"/>
      <c r="AY19" s="35"/>
      <c r="AZ19" s="35"/>
      <c r="BA19" s="35"/>
      <c r="BB19" s="275"/>
      <c r="BC19" s="275"/>
      <c r="BD19" s="275"/>
      <c r="BE19" s="275"/>
      <c r="BF19" s="275"/>
      <c r="BG19" s="275"/>
      <c r="BH19" s="275"/>
      <c r="BI19" s="275"/>
      <c r="BJ19" s="275"/>
      <c r="BK19" s="275"/>
      <c r="BL19" s="275"/>
      <c r="BM19" s="275"/>
      <c r="BN19" s="275"/>
      <c r="BO19" s="275"/>
      <c r="BP19" s="275"/>
      <c r="BQ19" s="275"/>
      <c r="BR19" s="275"/>
      <c r="BS19" s="275"/>
    </row>
    <row r="20" spans="1:71" s="275" customFormat="1" ht="12" customHeight="1">
      <c r="A20" s="553" t="s">
        <v>143</v>
      </c>
      <c r="B20" s="543">
        <v>2016</v>
      </c>
      <c r="C20" s="542" t="s">
        <v>131</v>
      </c>
      <c r="D20" s="550">
        <v>16</v>
      </c>
      <c r="E20" s="542">
        <v>51</v>
      </c>
      <c r="F20" s="542">
        <v>1</v>
      </c>
      <c r="G20" s="543">
        <v>2</v>
      </c>
      <c r="H20" s="542">
        <v>0</v>
      </c>
      <c r="I20" s="542">
        <v>0</v>
      </c>
      <c r="J20" s="542">
        <v>0</v>
      </c>
      <c r="K20" s="546">
        <v>0</v>
      </c>
      <c r="L20" s="546">
        <v>0</v>
      </c>
      <c r="M20" s="542">
        <v>0</v>
      </c>
      <c r="N20" s="542">
        <v>0</v>
      </c>
      <c r="O20" s="542">
        <v>0</v>
      </c>
      <c r="P20" s="500">
        <f t="shared" si="0"/>
        <v>0</v>
      </c>
      <c r="Q20" s="501">
        <f t="array" ref="Q20">IF(COUNT(H20:O20)=0,"",COUNT(IF(H20:O20=P20,H20:O20,""))/COUNT(H20:O20))</f>
        <v>1</v>
      </c>
      <c r="R20" s="502">
        <f t="array" ref="R20">IF(AND(H20:O20=H20:O20,H20:O20="-"),"",STDEV(IF(H20:O20="-","",H20:O20))/AVERAGE(IF(H20:O20="-","",H20:O20+0.000000000000001)))</f>
        <v>0</v>
      </c>
      <c r="S20" s="450"/>
      <c r="T20" s="450"/>
      <c r="U20" s="29">
        <f t="array" ref="U20">IF(AND(H20:O20=H20:O20,H20:O20="-"),"",AVERAGE(H20:O20))</f>
        <v>0</v>
      </c>
      <c r="V20" s="450"/>
      <c r="W20" s="38" t="str">
        <f t="shared" si="2"/>
        <v>YES</v>
      </c>
      <c r="X20" s="475"/>
      <c r="Y20" s="451">
        <v>15</v>
      </c>
      <c r="Z20" s="452">
        <f t="array" ref="Z20">COUNT(IF($P$5:$P$104=$Y20,IF($W$5:$W$104="YES",$P$5:$P$104,""),"" ))</f>
        <v>0</v>
      </c>
      <c r="AB20" s="476"/>
      <c r="AC20" s="542">
        <v>0</v>
      </c>
      <c r="AD20" s="542">
        <v>0</v>
      </c>
      <c r="AE20" s="477">
        <f t="shared" si="1"/>
        <v>0</v>
      </c>
      <c r="AG20" s="60">
        <v>-8</v>
      </c>
      <c r="AH20" s="57">
        <f t="array" ref="AH20">COUNT(IF(AE$5:AE$104=$AG20,AE$5:AE$104,"x"))</f>
        <v>1</v>
      </c>
      <c r="AI20" s="58">
        <f>IF((AH20+AL20)=0,"-",(0.5*(AH20+AL20)+0.5)+(SUM(AH$12:AH19)+SUM(AL$12:AL19)))</f>
        <v>36</v>
      </c>
      <c r="AK20" s="60">
        <v>8</v>
      </c>
      <c r="AL20" s="57">
        <f t="array" ref="AL20">COUNT(IF(AE$5:AE$104=$AK20,AE$5:AE$104,"x"))</f>
        <v>0</v>
      </c>
      <c r="AM20" s="59">
        <f>IF((AH20+AL20)=0,"-",(0.5*(AH20+AL20)+0.5)+(SUM(AH$12:AH19)+SUM(AL$12:AL19)))</f>
        <v>36</v>
      </c>
      <c r="AN20" s="478"/>
      <c r="AO20" s="478"/>
      <c r="AP20" s="478"/>
    </row>
    <row r="21" spans="1:71" s="467" customFormat="1" ht="12" customHeight="1">
      <c r="A21" s="553" t="s">
        <v>143</v>
      </c>
      <c r="B21" s="543">
        <v>2016</v>
      </c>
      <c r="C21" s="542" t="s">
        <v>131</v>
      </c>
      <c r="D21" s="550">
        <v>17</v>
      </c>
      <c r="E21" s="542">
        <v>50</v>
      </c>
      <c r="F21" s="542">
        <v>2</v>
      </c>
      <c r="G21" s="543">
        <v>2</v>
      </c>
      <c r="H21" s="542">
        <v>5</v>
      </c>
      <c r="I21" s="542">
        <v>5</v>
      </c>
      <c r="J21" s="542">
        <v>5</v>
      </c>
      <c r="K21" s="546">
        <v>5</v>
      </c>
      <c r="L21" s="546">
        <v>6</v>
      </c>
      <c r="M21" s="542">
        <v>6</v>
      </c>
      <c r="N21" s="542">
        <v>6</v>
      </c>
      <c r="O21" s="542">
        <v>5</v>
      </c>
      <c r="P21" s="500">
        <f t="shared" si="0"/>
        <v>5</v>
      </c>
      <c r="Q21" s="501">
        <f t="array" ref="Q21">IF(COUNT(H21:O21)=0,"",COUNT(IF(H21:O21=P21,H21:O21,""))/COUNT(H21:O21))</f>
        <v>0.625</v>
      </c>
      <c r="R21" s="502">
        <f t="array" ref="R21">IF(AND(H21:O21=H21:O21,H21:O21="-"),"",STDEV(IF(H21:O21="-","",H21:O21))/AVERAGE(IF(H21:O21="-","",H21:O21+0.000000000000001)))</f>
        <v>9.6288217582654059E-2</v>
      </c>
      <c r="S21" s="30"/>
      <c r="T21" s="30"/>
      <c r="U21" s="29">
        <f t="array" ref="U21">IF(AND(H21:O21=H21:O21,H21:O21="-"),"",AVERAGE(H21:O21))</f>
        <v>5.375</v>
      </c>
      <c r="V21" s="30"/>
      <c r="W21" s="38" t="str">
        <f t="shared" si="2"/>
        <v>NO</v>
      </c>
      <c r="X21" s="472"/>
      <c r="Y21" s="33">
        <v>16</v>
      </c>
      <c r="Z21" s="34">
        <f t="array" ref="Z21">COUNT(IF($P$5:$P$104=$Y21,IF($W$5:$W$104="YES",$P$5:$P$104,""),"" ))</f>
        <v>0</v>
      </c>
      <c r="AA21" s="35"/>
      <c r="AB21" s="464"/>
      <c r="AC21" s="542">
        <v>5</v>
      </c>
      <c r="AD21" s="542">
        <v>5</v>
      </c>
      <c r="AE21" s="473">
        <f t="shared" si="1"/>
        <v>0</v>
      </c>
      <c r="AF21" s="35"/>
      <c r="AG21" s="60">
        <v>-9</v>
      </c>
      <c r="AH21" s="57">
        <f t="array" ref="AH21">COUNT(IF(AE$5:AE$104=$AG21,AE$5:AE$104,"x"))</f>
        <v>0</v>
      </c>
      <c r="AI21" s="58" t="str">
        <f>IF((AH21+AL21)=0,"-",(0.5*(AH21+AL21)+0.5)+(SUM(AH$12:AH20)+SUM(AL$12:AL20)))</f>
        <v>-</v>
      </c>
      <c r="AJ21" s="35"/>
      <c r="AK21" s="60">
        <v>9</v>
      </c>
      <c r="AL21" s="57">
        <f t="array" ref="AL21">COUNT(IF(AE$5:AE$104=$AK21,AE$5:AE$104,"x"))</f>
        <v>0</v>
      </c>
      <c r="AM21" s="59" t="str">
        <f>IF((AH21+AL21)=0,"-",(0.5*(AH21+AL21)+0.5)+(SUM(AH$12:AH20)+SUM(AL$12:AL20)))</f>
        <v>-</v>
      </c>
      <c r="AN21" s="474"/>
      <c r="AO21" s="474"/>
      <c r="AP21" s="474"/>
      <c r="AQ21" s="35"/>
      <c r="AR21" s="35"/>
      <c r="AS21" s="35"/>
      <c r="AT21" s="35"/>
      <c r="AU21" s="35"/>
      <c r="AV21" s="35"/>
      <c r="AW21" s="35"/>
      <c r="AX21" s="35"/>
      <c r="AY21" s="35"/>
      <c r="AZ21" s="35"/>
      <c r="BA21" s="35"/>
      <c r="BB21" s="275"/>
      <c r="BC21" s="275"/>
      <c r="BD21" s="275"/>
      <c r="BE21" s="275"/>
      <c r="BF21" s="275"/>
      <c r="BG21" s="275"/>
      <c r="BH21" s="275"/>
      <c r="BI21" s="275"/>
      <c r="BJ21" s="275"/>
      <c r="BK21" s="275"/>
      <c r="BL21" s="275"/>
      <c r="BM21" s="275"/>
      <c r="BN21" s="275"/>
      <c r="BO21" s="275"/>
      <c r="BP21" s="275"/>
      <c r="BQ21" s="275"/>
      <c r="BR21" s="275"/>
      <c r="BS21" s="275"/>
    </row>
    <row r="22" spans="1:71" s="467" customFormat="1" ht="12" customHeight="1">
      <c r="A22" s="553" t="s">
        <v>143</v>
      </c>
      <c r="B22" s="543">
        <v>2016</v>
      </c>
      <c r="C22" s="542" t="s">
        <v>131</v>
      </c>
      <c r="D22" s="550">
        <v>18</v>
      </c>
      <c r="E22" s="542">
        <v>64</v>
      </c>
      <c r="F22" s="542">
        <v>2</v>
      </c>
      <c r="G22" s="543">
        <v>2</v>
      </c>
      <c r="H22" s="542">
        <v>6</v>
      </c>
      <c r="I22" s="542">
        <v>6</v>
      </c>
      <c r="J22" s="542">
        <v>7</v>
      </c>
      <c r="K22" s="546">
        <v>6</v>
      </c>
      <c r="L22" s="546">
        <v>7</v>
      </c>
      <c r="M22" s="542">
        <v>7</v>
      </c>
      <c r="N22" s="542">
        <v>6</v>
      </c>
      <c r="O22" s="542">
        <v>6</v>
      </c>
      <c r="P22" s="500">
        <f t="shared" si="0"/>
        <v>6</v>
      </c>
      <c r="Q22" s="501">
        <f t="array" ref="Q22">IF(COUNT(H22:O22)=0,"",COUNT(IF(H22:O22=P22,H22:O22,""))/COUNT(H22:O22))</f>
        <v>0.625</v>
      </c>
      <c r="R22" s="502">
        <f t="array" ref="R22">IF(AND(H22:O22=H22:O22,H22:O22="-"),"",STDEV(IF(H22:O22="-","",H22:O22))/AVERAGE(IF(H22:O22="-","",H22:O22+0.000000000000001)))</f>
        <v>8.1184183452041661E-2</v>
      </c>
      <c r="S22" s="30"/>
      <c r="T22" s="30"/>
      <c r="U22" s="29">
        <f t="array" ref="U22">IF(AND(H22:O22=H22:O22,H22:O22="-"),"",AVERAGE(H22:O22))</f>
        <v>6.375</v>
      </c>
      <c r="V22" s="30"/>
      <c r="W22" s="38" t="str">
        <f t="shared" si="2"/>
        <v>NO</v>
      </c>
      <c r="X22" s="472"/>
      <c r="Y22" s="33">
        <v>17</v>
      </c>
      <c r="Z22" s="34">
        <f t="array" ref="Z22">COUNT(IF($P$5:$P$104=$Y22,IF($W$5:$W$104="YES",$P$5:$P$104,""),"" ))</f>
        <v>0</v>
      </c>
      <c r="AA22" s="35"/>
      <c r="AB22" s="464"/>
      <c r="AC22" s="542">
        <v>6</v>
      </c>
      <c r="AD22" s="542">
        <v>6</v>
      </c>
      <c r="AE22" s="473">
        <f t="shared" si="1"/>
        <v>0</v>
      </c>
      <c r="AF22" s="35"/>
      <c r="AG22" s="61">
        <v>-10</v>
      </c>
      <c r="AH22" s="62">
        <f t="array" ref="AH22">COUNT(IF(AE$5:AE$104=$AG22,AE$5:AE$104,"x"))</f>
        <v>0</v>
      </c>
      <c r="AI22" s="63" t="str">
        <f>IF((AH22+AL22)=0,"-",(0.5*(AH22+AL22)+0.5)+(SUM(AH$12:AH21)+SUM(AL$12:AL21)))</f>
        <v>-</v>
      </c>
      <c r="AJ22" s="35"/>
      <c r="AK22" s="61">
        <v>10</v>
      </c>
      <c r="AL22" s="62">
        <f t="array" ref="AL22">COUNT(IF(AE$5:AE$104=$AK22,AE$5:AE$104,"x"))</f>
        <v>0</v>
      </c>
      <c r="AM22" s="64" t="str">
        <f>IF((AH22+AL22)=0,"-",(0.5*(AH22+AL22)+0.5)+(SUM(AH$12:AH21)+SUM(AL$12:AL21)))</f>
        <v>-</v>
      </c>
      <c r="AN22" s="474"/>
      <c r="AO22" s="474"/>
      <c r="AP22" s="474"/>
      <c r="AQ22" s="35"/>
      <c r="AR22" s="35"/>
      <c r="AS22" s="35"/>
      <c r="AT22" s="35"/>
      <c r="AU22" s="35"/>
      <c r="AV22" s="35"/>
      <c r="AW22" s="35"/>
      <c r="AX22" s="35"/>
      <c r="AY22" s="35"/>
      <c r="AZ22" s="35"/>
      <c r="BA22" s="35"/>
      <c r="BB22" s="275"/>
      <c r="BC22" s="275"/>
      <c r="BD22" s="275"/>
      <c r="BE22" s="275"/>
      <c r="BF22" s="275"/>
      <c r="BG22" s="275"/>
      <c r="BH22" s="275"/>
      <c r="BI22" s="275"/>
      <c r="BJ22" s="275"/>
      <c r="BK22" s="275"/>
      <c r="BL22" s="275"/>
      <c r="BM22" s="275"/>
      <c r="BN22" s="275"/>
      <c r="BO22" s="275"/>
      <c r="BP22" s="275"/>
      <c r="BQ22" s="275"/>
      <c r="BR22" s="275"/>
      <c r="BS22" s="275"/>
    </row>
    <row r="23" spans="1:71" s="467" customFormat="1" ht="12" customHeight="1" thickBot="1">
      <c r="A23" s="553" t="s">
        <v>143</v>
      </c>
      <c r="B23" s="543">
        <v>2016</v>
      </c>
      <c r="C23" s="542" t="s">
        <v>131</v>
      </c>
      <c r="D23" s="615">
        <v>19</v>
      </c>
      <c r="E23" s="544">
        <v>59</v>
      </c>
      <c r="F23" s="544">
        <v>2</v>
      </c>
      <c r="G23" s="543">
        <v>2</v>
      </c>
      <c r="H23" s="544">
        <v>5</v>
      </c>
      <c r="I23" s="544">
        <v>5</v>
      </c>
      <c r="J23" s="544">
        <v>5</v>
      </c>
      <c r="K23" s="547">
        <v>5</v>
      </c>
      <c r="L23" s="547">
        <v>5</v>
      </c>
      <c r="M23" s="544">
        <v>5</v>
      </c>
      <c r="N23" s="544">
        <v>5</v>
      </c>
      <c r="O23" s="544">
        <v>5</v>
      </c>
      <c r="P23" s="500">
        <f t="shared" si="0"/>
        <v>5</v>
      </c>
      <c r="Q23" s="501">
        <f t="array" ref="Q23">IF(COUNT(H23:O23)=0,"",COUNT(IF(H23:O23=P23,H23:O23,""))/COUNT(H23:O23))</f>
        <v>1</v>
      </c>
      <c r="R23" s="502">
        <f t="array" ref="R23">IF(AND(H23:O23=H23:O23,H23:O23="-"),"",STDEV(IF(H23:O23="-","",H23:O23))/AVERAGE(IF(H23:O23="-","",H23:O23+0.000000000000001)))</f>
        <v>0</v>
      </c>
      <c r="S23" s="30"/>
      <c r="T23" s="30"/>
      <c r="U23" s="29">
        <f t="array" ref="U23">IF(AND(H23:O23=H23:O23,H23:O23="-"),"",AVERAGE(H23:O23))</f>
        <v>5</v>
      </c>
      <c r="V23" s="30"/>
      <c r="W23" s="38" t="str">
        <f t="shared" si="2"/>
        <v>YES</v>
      </c>
      <c r="X23" s="472"/>
      <c r="Y23" s="33">
        <v>18</v>
      </c>
      <c r="Z23" s="34">
        <f t="array" ref="Z23">COUNT(IF($P$5:$P$104=$Y23,IF($W$5:$W$104="YES",$P$5:$P$104,""),"" ))</f>
        <v>0</v>
      </c>
      <c r="AA23" s="35"/>
      <c r="AB23" s="464"/>
      <c r="AC23" s="544">
        <v>5</v>
      </c>
      <c r="AD23" s="544">
        <v>5</v>
      </c>
      <c r="AE23" s="473">
        <f t="shared" si="1"/>
        <v>0</v>
      </c>
      <c r="AF23" s="35"/>
      <c r="AG23" s="65"/>
      <c r="AH23" s="66" t="s">
        <v>26</v>
      </c>
      <c r="AI23" s="64">
        <f>SUMPRODUCT(AH13:AH22,AI13:AI22)</f>
        <v>233.5</v>
      </c>
      <c r="AJ23" s="35"/>
      <c r="AK23" s="65"/>
      <c r="AL23" s="66" t="s">
        <v>27</v>
      </c>
      <c r="AM23" s="64">
        <f>SUMPRODUCT(AL13:AL22,AM13:AM22)</f>
        <v>432.5</v>
      </c>
      <c r="AN23" s="474"/>
      <c r="AO23" s="474"/>
      <c r="AP23" s="474"/>
      <c r="AQ23" s="35"/>
      <c r="AR23" s="35"/>
      <c r="AS23" s="35"/>
      <c r="AT23" s="35"/>
      <c r="AU23" s="35"/>
      <c r="AV23" s="35"/>
      <c r="AW23" s="35"/>
      <c r="AX23" s="35"/>
      <c r="AY23" s="35"/>
      <c r="AZ23" s="35"/>
      <c r="BA23" s="35"/>
      <c r="BB23" s="275"/>
      <c r="BC23" s="275"/>
      <c r="BD23" s="275"/>
      <c r="BE23" s="275"/>
      <c r="BF23" s="275"/>
      <c r="BG23" s="275"/>
      <c r="BH23" s="275"/>
      <c r="BI23" s="275"/>
      <c r="BJ23" s="275"/>
      <c r="BK23" s="275"/>
      <c r="BL23" s="275"/>
      <c r="BM23" s="275"/>
      <c r="BN23" s="275"/>
      <c r="BO23" s="275"/>
      <c r="BP23" s="275"/>
      <c r="BQ23" s="275"/>
      <c r="BR23" s="275"/>
      <c r="BS23" s="275"/>
    </row>
    <row r="24" spans="1:71" s="467" customFormat="1" ht="12" customHeight="1">
      <c r="A24" s="552" t="s">
        <v>132</v>
      </c>
      <c r="B24" s="543">
        <v>2016</v>
      </c>
      <c r="C24" s="545" t="s">
        <v>132</v>
      </c>
      <c r="D24" s="551">
        <v>20</v>
      </c>
      <c r="E24" s="545">
        <v>74</v>
      </c>
      <c r="F24" s="545">
        <v>1</v>
      </c>
      <c r="G24" s="543">
        <v>4</v>
      </c>
      <c r="H24" s="545">
        <v>6</v>
      </c>
      <c r="I24" s="545">
        <v>5</v>
      </c>
      <c r="J24" s="545">
        <v>6</v>
      </c>
      <c r="K24" s="548">
        <v>6</v>
      </c>
      <c r="L24" s="548">
        <v>6</v>
      </c>
      <c r="M24" s="545">
        <v>6</v>
      </c>
      <c r="N24" s="545">
        <v>6</v>
      </c>
      <c r="O24" s="545">
        <v>6</v>
      </c>
      <c r="P24" s="500">
        <f t="shared" si="0"/>
        <v>6</v>
      </c>
      <c r="Q24" s="501">
        <f t="array" ref="Q24">IF(COUNT(H24:O24)=0,"",COUNT(IF(H24:O24=P24,H24:O24,""))/COUNT(H24:O24))</f>
        <v>0.875</v>
      </c>
      <c r="R24" s="502">
        <f t="array" ref="R24">IF(AND(H24:O24=H24:O24,H24:O24="-"),"",STDEV(IF(H24:O24="-","",H24:O24))/AVERAGE(IF(H24:O24="-","",H24:O24+0.000000000000001)))</f>
        <v>6.0179300526514677E-2</v>
      </c>
      <c r="S24" s="30"/>
      <c r="T24" s="30"/>
      <c r="U24" s="29">
        <f t="array" ref="U24">IF(AND(H24:O24=H24:O24,H24:O24="-"),"",AVERAGE(H24:O24))</f>
        <v>5.875</v>
      </c>
      <c r="V24" s="30"/>
      <c r="W24" s="38" t="str">
        <f t="shared" si="2"/>
        <v>YES</v>
      </c>
      <c r="X24" s="472"/>
      <c r="Y24" s="33">
        <v>19</v>
      </c>
      <c r="Z24" s="34">
        <f t="array" ref="Z24">COUNT(IF($P$5:$P$104=$Y24,IF($W$5:$W$104="YES",$P$5:$P$104,""),"" ))</f>
        <v>0</v>
      </c>
      <c r="AA24" s="35"/>
      <c r="AB24" s="464"/>
      <c r="AC24" s="545">
        <v>6</v>
      </c>
      <c r="AD24" s="545">
        <v>6</v>
      </c>
      <c r="AE24" s="473">
        <f t="shared" si="1"/>
        <v>0</v>
      </c>
      <c r="AF24" s="35"/>
      <c r="AG24" s="48"/>
      <c r="AH24" s="48"/>
      <c r="AI24" s="48"/>
      <c r="AJ24" s="35"/>
      <c r="AK24" s="35"/>
      <c r="AL24" s="35"/>
      <c r="AM24" s="35"/>
      <c r="AN24" s="479"/>
      <c r="AO24" s="479"/>
      <c r="AP24" s="479"/>
      <c r="AQ24" s="35"/>
      <c r="AR24" s="35"/>
      <c r="AS24" s="35"/>
      <c r="AT24" s="35"/>
      <c r="AU24" s="35"/>
      <c r="AV24" s="35"/>
      <c r="AW24" s="35"/>
      <c r="AX24" s="35"/>
      <c r="AY24" s="35"/>
      <c r="AZ24" s="35"/>
      <c r="BA24" s="35"/>
      <c r="BB24" s="275"/>
      <c r="BC24" s="275"/>
      <c r="BD24" s="275"/>
      <c r="BE24" s="275"/>
      <c r="BF24" s="275"/>
      <c r="BG24" s="275"/>
      <c r="BH24" s="275"/>
      <c r="BI24" s="275"/>
      <c r="BJ24" s="275"/>
      <c r="BK24" s="275"/>
      <c r="BL24" s="275"/>
      <c r="BM24" s="275"/>
      <c r="BN24" s="275"/>
      <c r="BO24" s="275"/>
      <c r="BP24" s="275"/>
      <c r="BQ24" s="275"/>
      <c r="BR24" s="275"/>
      <c r="BS24" s="275"/>
    </row>
    <row r="25" spans="1:71" s="467" customFormat="1" ht="12" customHeight="1">
      <c r="A25" s="552" t="s">
        <v>132</v>
      </c>
      <c r="B25" s="543">
        <v>2016</v>
      </c>
      <c r="C25" s="545" t="s">
        <v>132</v>
      </c>
      <c r="D25" s="550">
        <v>21</v>
      </c>
      <c r="E25" s="542">
        <v>70</v>
      </c>
      <c r="F25" s="542">
        <v>1</v>
      </c>
      <c r="G25" s="543">
        <v>4</v>
      </c>
      <c r="H25" s="542">
        <v>5</v>
      </c>
      <c r="I25" s="542">
        <v>4</v>
      </c>
      <c r="J25" s="542">
        <v>5</v>
      </c>
      <c r="K25" s="546">
        <v>5</v>
      </c>
      <c r="L25" s="546">
        <v>5</v>
      </c>
      <c r="M25" s="542">
        <v>4</v>
      </c>
      <c r="N25" s="542">
        <v>4</v>
      </c>
      <c r="O25" s="542">
        <v>5</v>
      </c>
      <c r="P25" s="500">
        <f t="shared" si="0"/>
        <v>5</v>
      </c>
      <c r="Q25" s="501">
        <f t="array" ref="Q25">IF(COUNT(H25:O25)=0,"",COUNT(IF(H25:O25=P25,H25:O25,""))/COUNT(H25:O25))</f>
        <v>0.625</v>
      </c>
      <c r="R25" s="502">
        <f t="array" ref="R25">IF(AND(H25:O25=H25:O25,H25:O25="-"),"",STDEV(IF(H25:O25="-","",H25:O25))/AVERAGE(IF(H25:O25="-","",H25:O25+0.000000000000001)))</f>
        <v>0.11190252313659796</v>
      </c>
      <c r="S25" s="30"/>
      <c r="T25" s="30"/>
      <c r="U25" s="29">
        <f t="array" ref="U25">IF(AND(H25:O25=H25:O25,H25:O25="-"),"",AVERAGE(H25:O25))</f>
        <v>4.625</v>
      </c>
      <c r="V25" s="30"/>
      <c r="W25" s="38" t="str">
        <f t="shared" si="2"/>
        <v>NO</v>
      </c>
      <c r="X25" s="480"/>
      <c r="Y25" s="69">
        <v>20</v>
      </c>
      <c r="Z25" s="70">
        <f t="array" ref="Z25">COUNT(IF($P$5:$P$104=$Y25,IF($W$5:$W$104="YES",$P$5:$P$104,""),"" ))</f>
        <v>0</v>
      </c>
      <c r="AA25" s="35"/>
      <c r="AB25" s="464"/>
      <c r="AC25" s="542">
        <v>5</v>
      </c>
      <c r="AD25" s="542">
        <v>5</v>
      </c>
      <c r="AE25" s="473">
        <f t="shared" si="1"/>
        <v>0</v>
      </c>
      <c r="AF25" s="35"/>
      <c r="AG25" s="48"/>
      <c r="AH25" s="48"/>
      <c r="AI25" s="48"/>
      <c r="AJ25" s="35"/>
      <c r="AK25" s="35"/>
      <c r="AL25" s="35"/>
      <c r="AM25" s="35"/>
      <c r="AN25" s="35"/>
      <c r="AO25" s="35"/>
      <c r="AP25" s="35"/>
      <c r="AQ25" s="35"/>
      <c r="AR25" s="35"/>
      <c r="AS25" s="35"/>
      <c r="AT25" s="35"/>
      <c r="AU25" s="35"/>
      <c r="AV25" s="35"/>
      <c r="AW25" s="35"/>
      <c r="AX25" s="35"/>
      <c r="AY25" s="35"/>
      <c r="AZ25" s="35"/>
      <c r="BA25" s="35"/>
      <c r="BB25" s="275"/>
      <c r="BC25" s="275"/>
      <c r="BD25" s="275"/>
      <c r="BE25" s="275"/>
      <c r="BF25" s="275"/>
      <c r="BG25" s="275"/>
      <c r="BH25" s="275"/>
      <c r="BI25" s="275"/>
      <c r="BJ25" s="275"/>
      <c r="BK25" s="275"/>
      <c r="BL25" s="275"/>
      <c r="BM25" s="275"/>
      <c r="BN25" s="275"/>
      <c r="BO25" s="275"/>
      <c r="BP25" s="275"/>
      <c r="BQ25" s="275"/>
      <c r="BR25" s="275"/>
      <c r="BS25" s="275"/>
    </row>
    <row r="26" spans="1:71" s="467" customFormat="1" ht="12" customHeight="1">
      <c r="A26" s="552" t="s">
        <v>132</v>
      </c>
      <c r="B26" s="543">
        <v>2016</v>
      </c>
      <c r="C26" s="545" t="s">
        <v>132</v>
      </c>
      <c r="D26" s="550">
        <v>22</v>
      </c>
      <c r="E26" s="542">
        <v>71</v>
      </c>
      <c r="F26" s="542">
        <v>1</v>
      </c>
      <c r="G26" s="543">
        <v>4</v>
      </c>
      <c r="H26" s="542">
        <v>6</v>
      </c>
      <c r="I26" s="542">
        <v>5</v>
      </c>
      <c r="J26" s="542">
        <v>6</v>
      </c>
      <c r="K26" s="546">
        <v>5</v>
      </c>
      <c r="L26" s="546">
        <v>6</v>
      </c>
      <c r="M26" s="542">
        <v>5</v>
      </c>
      <c r="N26" s="542">
        <v>6</v>
      </c>
      <c r="O26" s="542">
        <v>5</v>
      </c>
      <c r="P26" s="500">
        <f t="shared" si="0"/>
        <v>6</v>
      </c>
      <c r="Q26" s="501">
        <f t="array" ref="Q26">IF(COUNT(H26:O26)=0,"",COUNT(IF(H26:O26=P26,H26:O26,""))/COUNT(H26:O26))</f>
        <v>0.5</v>
      </c>
      <c r="R26" s="502">
        <f t="array" ref="R26">IF(AND(H26:O26=H26:O26,H26:O26="-"),"",STDEV(IF(H26:O26="-","",H26:O26))/AVERAGE(IF(H26:O26="-","",H26:O26+0.000000000000001)))</f>
        <v>9.7185906149972495E-2</v>
      </c>
      <c r="S26" s="30"/>
      <c r="T26" s="30"/>
      <c r="U26" s="29">
        <f t="array" ref="U26">IF(AND(H26:O26=H26:O26,H26:O26="-"),"",AVERAGE(H26:O26))</f>
        <v>5.5</v>
      </c>
      <c r="V26" s="30"/>
      <c r="W26" s="38" t="str">
        <f t="shared" si="2"/>
        <v>NO</v>
      </c>
      <c r="X26" s="481"/>
      <c r="Y26" s="482"/>
      <c r="Z26" s="72">
        <f>SUM(Z5:Z25)</f>
        <v>11</v>
      </c>
      <c r="AA26" s="35"/>
      <c r="AB26" s="464"/>
      <c r="AC26" s="542">
        <v>6</v>
      </c>
      <c r="AD26" s="542">
        <v>5</v>
      </c>
      <c r="AE26" s="473">
        <f t="shared" si="1"/>
        <v>1</v>
      </c>
      <c r="AF26" s="35"/>
      <c r="AG26" s="48"/>
      <c r="AH26" s="483"/>
      <c r="AI26" s="484"/>
      <c r="AJ26" s="35"/>
      <c r="AK26" s="35"/>
      <c r="AL26" s="35"/>
      <c r="AM26" s="35"/>
      <c r="AN26" s="35"/>
      <c r="AO26" s="35"/>
      <c r="AP26" s="35"/>
      <c r="AQ26" s="35"/>
      <c r="AR26" s="35"/>
      <c r="AS26" s="35"/>
      <c r="AT26" s="35"/>
      <c r="AU26" s="35"/>
      <c r="AV26" s="35"/>
      <c r="AW26" s="35"/>
      <c r="AX26" s="35"/>
      <c r="AY26" s="35"/>
      <c r="AZ26" s="35"/>
      <c r="BA26" s="35"/>
      <c r="BB26" s="275"/>
      <c r="BC26" s="275"/>
      <c r="BD26" s="275"/>
      <c r="BE26" s="275"/>
      <c r="BF26" s="275"/>
      <c r="BG26" s="275"/>
      <c r="BH26" s="275"/>
      <c r="BI26" s="275"/>
      <c r="BJ26" s="275"/>
      <c r="BK26" s="275"/>
      <c r="BL26" s="275"/>
      <c r="BM26" s="275"/>
      <c r="BN26" s="275"/>
      <c r="BO26" s="275"/>
      <c r="BP26" s="275"/>
      <c r="BQ26" s="275"/>
      <c r="BR26" s="275"/>
      <c r="BS26" s="275"/>
    </row>
    <row r="27" spans="1:71" s="467" customFormat="1" ht="12" customHeight="1">
      <c r="A27" s="552" t="s">
        <v>132</v>
      </c>
      <c r="B27" s="543">
        <v>2016</v>
      </c>
      <c r="C27" s="545" t="s">
        <v>132</v>
      </c>
      <c r="D27" s="550">
        <v>23</v>
      </c>
      <c r="E27" s="542">
        <v>88</v>
      </c>
      <c r="F27" s="542">
        <v>2</v>
      </c>
      <c r="G27" s="543">
        <v>4</v>
      </c>
      <c r="H27" s="542">
        <v>7</v>
      </c>
      <c r="I27" s="542">
        <v>4</v>
      </c>
      <c r="J27" s="542">
        <v>7</v>
      </c>
      <c r="K27" s="546">
        <v>4</v>
      </c>
      <c r="L27" s="546">
        <v>7</v>
      </c>
      <c r="M27" s="542">
        <v>7</v>
      </c>
      <c r="N27" s="542">
        <v>7</v>
      </c>
      <c r="O27" s="542">
        <v>7</v>
      </c>
      <c r="P27" s="500">
        <f t="shared" si="0"/>
        <v>7</v>
      </c>
      <c r="Q27" s="501">
        <f t="array" ref="Q27">IF(COUNT(H27:O27)=0,"",COUNT(IF(H27:O27=P27,H27:O27,""))/COUNT(H27:O27))</f>
        <v>0.75</v>
      </c>
      <c r="R27" s="502">
        <f t="array" ref="R27">IF(AND(H27:O27=H27:O27,H27:O27="-"),"",STDEV(IF(H27:O27="-","",H27:O27))/AVERAGE(IF(H27:O27="-","",H27:O27+0.000000000000001)))</f>
        <v>0.22219682394541232</v>
      </c>
      <c r="S27" s="30"/>
      <c r="T27" s="30"/>
      <c r="U27" s="29">
        <f t="array" ref="U27">IF(AND(H27:O27=H27:O27,H27:O27="-"),"",AVERAGE(H27:O27))</f>
        <v>6.25</v>
      </c>
      <c r="V27" s="30"/>
      <c r="W27" s="38" t="str">
        <f t="shared" si="2"/>
        <v>NO</v>
      </c>
      <c r="X27" s="35"/>
      <c r="Y27" s="35"/>
      <c r="Z27" s="35"/>
      <c r="AA27" s="35"/>
      <c r="AB27" s="464"/>
      <c r="AC27" s="542">
        <v>7</v>
      </c>
      <c r="AD27" s="542">
        <v>7</v>
      </c>
      <c r="AE27" s="473">
        <f t="shared" si="1"/>
        <v>0</v>
      </c>
      <c r="AF27" s="35"/>
      <c r="AG27" s="48"/>
      <c r="AH27" s="483"/>
      <c r="AI27" s="484"/>
      <c r="AJ27" s="35"/>
      <c r="AK27" s="35"/>
      <c r="AL27" s="35"/>
      <c r="AM27" s="35"/>
      <c r="AN27" s="35"/>
      <c r="AO27" s="35"/>
      <c r="AP27" s="35"/>
      <c r="AQ27" s="35"/>
      <c r="AR27" s="35"/>
      <c r="AS27" s="35"/>
      <c r="AT27" s="35"/>
      <c r="AU27" s="35"/>
      <c r="AV27" s="35"/>
      <c r="AW27" s="35"/>
      <c r="AX27" s="35"/>
      <c r="AY27" s="35"/>
      <c r="AZ27" s="35"/>
      <c r="BA27" s="35"/>
      <c r="BB27" s="275"/>
      <c r="BC27" s="275"/>
      <c r="BD27" s="275"/>
      <c r="BE27" s="275"/>
      <c r="BF27" s="275"/>
      <c r="BG27" s="275"/>
      <c r="BH27" s="275"/>
      <c r="BI27" s="275"/>
      <c r="BJ27" s="275"/>
      <c r="BK27" s="275"/>
      <c r="BL27" s="275"/>
      <c r="BM27" s="275"/>
      <c r="BN27" s="275"/>
      <c r="BO27" s="275"/>
      <c r="BP27" s="275"/>
      <c r="BQ27" s="275"/>
      <c r="BR27" s="275"/>
      <c r="BS27" s="275"/>
    </row>
    <row r="28" spans="1:71" s="467" customFormat="1" ht="12" customHeight="1">
      <c r="A28" s="552" t="s">
        <v>132</v>
      </c>
      <c r="B28" s="543">
        <v>2016</v>
      </c>
      <c r="C28" s="545" t="s">
        <v>132</v>
      </c>
      <c r="D28" s="550">
        <v>24</v>
      </c>
      <c r="E28" s="542">
        <v>84</v>
      </c>
      <c r="F28" s="542">
        <v>1</v>
      </c>
      <c r="G28" s="543">
        <v>4</v>
      </c>
      <c r="H28" s="542">
        <v>8</v>
      </c>
      <c r="I28" s="542">
        <v>5</v>
      </c>
      <c r="J28" s="542">
        <v>7</v>
      </c>
      <c r="K28" s="546">
        <v>7</v>
      </c>
      <c r="L28" s="546">
        <v>8</v>
      </c>
      <c r="M28" s="542">
        <v>8</v>
      </c>
      <c r="N28" s="542">
        <v>7</v>
      </c>
      <c r="O28" s="542">
        <v>5</v>
      </c>
      <c r="P28" s="500">
        <f t="shared" si="0"/>
        <v>8</v>
      </c>
      <c r="Q28" s="501">
        <f t="array" ref="Q28">IF(COUNT(H28:O28)=0,"",COUNT(IF(H28:O28=P28,H28:O28,""))/COUNT(H28:O28))</f>
        <v>0.375</v>
      </c>
      <c r="R28" s="502">
        <f t="array" ref="R28">IF(AND(H28:O28=H28:O28,H28:O28="-"),"",STDEV(IF(H28:O28="-","",H28:O28))/AVERAGE(IF(H28:O28="-","",H28:O28+0.000000000000001)))</f>
        <v>0.18129795705574178</v>
      </c>
      <c r="S28" s="30"/>
      <c r="T28" s="30"/>
      <c r="U28" s="29">
        <f t="array" ref="U28">IF(AND(H28:O28=H28:O28,H28:O28="-"),"",AVERAGE(H28:O28))</f>
        <v>6.875</v>
      </c>
      <c r="V28" s="30"/>
      <c r="W28" s="38" t="str">
        <f t="shared" si="2"/>
        <v>NO</v>
      </c>
      <c r="X28" s="35"/>
      <c r="Y28" s="35"/>
      <c r="Z28" s="35"/>
      <c r="AA28" s="35"/>
      <c r="AB28" s="464"/>
      <c r="AC28" s="542">
        <v>8</v>
      </c>
      <c r="AD28" s="542">
        <v>8</v>
      </c>
      <c r="AE28" s="473">
        <f t="shared" si="1"/>
        <v>0</v>
      </c>
      <c r="AF28" s="35"/>
      <c r="AG28" s="48"/>
      <c r="AH28" s="48"/>
      <c r="AI28" s="48"/>
      <c r="AJ28" s="35"/>
      <c r="AK28" s="35"/>
      <c r="AL28" s="35"/>
      <c r="AM28" s="35"/>
      <c r="AN28" s="35"/>
      <c r="AO28" s="35"/>
      <c r="AP28" s="35"/>
      <c r="AQ28" s="35"/>
      <c r="AR28" s="35"/>
      <c r="AS28" s="35"/>
      <c r="AT28" s="35"/>
      <c r="AU28" s="35"/>
      <c r="AV28" s="35"/>
      <c r="AW28" s="35"/>
      <c r="AX28" s="35"/>
      <c r="AY28" s="35"/>
      <c r="AZ28" s="35"/>
      <c r="BA28" s="35"/>
      <c r="BB28" s="275"/>
      <c r="BC28" s="275"/>
      <c r="BD28" s="275"/>
      <c r="BE28" s="275"/>
      <c r="BF28" s="275"/>
      <c r="BG28" s="275"/>
      <c r="BH28" s="275"/>
      <c r="BI28" s="275"/>
      <c r="BJ28" s="275"/>
      <c r="BK28" s="275"/>
      <c r="BL28" s="275"/>
      <c r="BM28" s="275"/>
      <c r="BN28" s="275"/>
      <c r="BO28" s="275"/>
      <c r="BP28" s="275"/>
      <c r="BQ28" s="275"/>
      <c r="BR28" s="275"/>
      <c r="BS28" s="275"/>
    </row>
    <row r="29" spans="1:71" s="467" customFormat="1" ht="12" customHeight="1">
      <c r="A29" s="552" t="s">
        <v>132</v>
      </c>
      <c r="B29" s="543">
        <v>2016</v>
      </c>
      <c r="C29" s="545" t="s">
        <v>132</v>
      </c>
      <c r="D29" s="550">
        <v>25</v>
      </c>
      <c r="E29" s="542">
        <v>76</v>
      </c>
      <c r="F29" s="542">
        <v>2</v>
      </c>
      <c r="G29" s="543">
        <v>4</v>
      </c>
      <c r="H29" s="542">
        <v>6</v>
      </c>
      <c r="I29" s="542">
        <v>6</v>
      </c>
      <c r="J29" s="542">
        <v>6</v>
      </c>
      <c r="K29" s="546">
        <v>6</v>
      </c>
      <c r="L29" s="546">
        <v>6</v>
      </c>
      <c r="M29" s="542">
        <v>6</v>
      </c>
      <c r="N29" s="542">
        <v>5</v>
      </c>
      <c r="O29" s="542">
        <v>5</v>
      </c>
      <c r="P29" s="500">
        <f t="shared" si="0"/>
        <v>6</v>
      </c>
      <c r="Q29" s="501">
        <f t="array" ref="Q29">IF(COUNT(H29:O29)=0,"",COUNT(IF(H29:O29=P29,H29:O29,""))/COUNT(H29:O29))</f>
        <v>0.75</v>
      </c>
      <c r="R29" s="502">
        <f t="array" ref="R29">IF(AND(H29:O29=H29:O29,H29:O29="-"),"",STDEV(IF(H29:O29="-","",H29:O29))/AVERAGE(IF(H29:O29="-","",H29:O29+0.000000000000001)))</f>
        <v>8.050609563239576E-2</v>
      </c>
      <c r="S29" s="30"/>
      <c r="T29" s="30"/>
      <c r="U29" s="29">
        <f t="array" ref="U29">IF(AND(H29:O29=H29:O29,H29:O29="-"),"",AVERAGE(H29:O29))</f>
        <v>5.75</v>
      </c>
      <c r="V29" s="30"/>
      <c r="W29" s="38" t="str">
        <f t="shared" si="2"/>
        <v>NO</v>
      </c>
      <c r="X29" s="35"/>
      <c r="Y29" s="35"/>
      <c r="Z29" s="35"/>
      <c r="AA29" s="35"/>
      <c r="AB29" s="464"/>
      <c r="AC29" s="542">
        <v>6</v>
      </c>
      <c r="AD29" s="542">
        <v>6</v>
      </c>
      <c r="AE29" s="473">
        <f t="shared" si="1"/>
        <v>0</v>
      </c>
      <c r="AF29" s="35"/>
      <c r="AG29" s="48"/>
      <c r="AH29" s="48"/>
      <c r="AI29" s="48"/>
      <c r="AJ29" s="35"/>
      <c r="AK29" s="35"/>
      <c r="AL29" s="35"/>
      <c r="AM29" s="35"/>
      <c r="AN29" s="35"/>
      <c r="AO29" s="35"/>
      <c r="AP29" s="35"/>
      <c r="AQ29" s="35"/>
      <c r="AR29" s="35"/>
      <c r="AS29" s="35"/>
      <c r="AT29" s="35"/>
      <c r="AU29" s="35"/>
      <c r="AV29" s="35"/>
      <c r="AW29" s="35"/>
      <c r="AX29" s="35"/>
      <c r="AY29" s="35"/>
      <c r="AZ29" s="35"/>
      <c r="BA29" s="35"/>
      <c r="BB29" s="275"/>
      <c r="BC29" s="275"/>
      <c r="BD29" s="275"/>
      <c r="BE29" s="275"/>
      <c r="BF29" s="275"/>
      <c r="BG29" s="275"/>
      <c r="BH29" s="275"/>
      <c r="BI29" s="275"/>
      <c r="BJ29" s="275"/>
      <c r="BK29" s="275"/>
      <c r="BL29" s="275"/>
      <c r="BM29" s="275"/>
      <c r="BN29" s="275"/>
      <c r="BO29" s="275"/>
      <c r="BP29" s="275"/>
      <c r="BQ29" s="275"/>
      <c r="BR29" s="275"/>
      <c r="BS29" s="275"/>
    </row>
    <row r="30" spans="1:71" s="467" customFormat="1" ht="12" customHeight="1">
      <c r="A30" s="552" t="s">
        <v>132</v>
      </c>
      <c r="B30" s="543">
        <v>2016</v>
      </c>
      <c r="C30" s="545" t="s">
        <v>132</v>
      </c>
      <c r="D30" s="550">
        <v>26</v>
      </c>
      <c r="E30" s="542">
        <v>70</v>
      </c>
      <c r="F30" s="542">
        <v>1</v>
      </c>
      <c r="G30" s="543">
        <v>4</v>
      </c>
      <c r="H30" s="542">
        <v>6</v>
      </c>
      <c r="I30" s="542">
        <v>5</v>
      </c>
      <c r="J30" s="542">
        <v>5</v>
      </c>
      <c r="K30" s="546">
        <v>5</v>
      </c>
      <c r="L30" s="546">
        <v>6</v>
      </c>
      <c r="M30" s="542">
        <v>5</v>
      </c>
      <c r="N30" s="542">
        <v>5</v>
      </c>
      <c r="O30" s="542">
        <v>5</v>
      </c>
      <c r="P30" s="500">
        <f t="shared" si="0"/>
        <v>5</v>
      </c>
      <c r="Q30" s="501">
        <f t="array" ref="Q30">IF(COUNT(H30:O30)=0,"",COUNT(IF(H30:O30=P30,H30:O30,""))/COUNT(H30:O30))</f>
        <v>0.75</v>
      </c>
      <c r="R30" s="502">
        <f t="array" ref="R30">IF(AND(H30:O30=H30:O30,H30:O30="-"),"",STDEV(IF(H30:O30="-","",H30:O30))/AVERAGE(IF(H30:O30="-","",H30:O30+0.000000000000001)))</f>
        <v>8.8173342835481075E-2</v>
      </c>
      <c r="S30" s="30"/>
      <c r="T30" s="30"/>
      <c r="U30" s="29">
        <f t="array" ref="U30">IF(AND(H30:O30=H30:O30,H30:O30="-"),"",AVERAGE(H30:O30))</f>
        <v>5.25</v>
      </c>
      <c r="V30" s="30"/>
      <c r="W30" s="38" t="str">
        <f t="shared" si="2"/>
        <v>NO</v>
      </c>
      <c r="X30" s="35"/>
      <c r="Y30" s="35"/>
      <c r="Z30" s="35"/>
      <c r="AA30" s="35"/>
      <c r="AB30" s="464"/>
      <c r="AC30" s="542">
        <v>6</v>
      </c>
      <c r="AD30" s="542">
        <v>5</v>
      </c>
      <c r="AE30" s="473">
        <f t="shared" si="1"/>
        <v>1</v>
      </c>
      <c r="AF30" s="35"/>
      <c r="AG30" s="48"/>
      <c r="AH30" s="48"/>
      <c r="AI30" s="48"/>
      <c r="AJ30" s="35"/>
      <c r="AK30" s="35"/>
      <c r="AL30" s="35"/>
      <c r="AM30" s="35"/>
      <c r="AN30" s="35"/>
      <c r="AO30" s="35"/>
      <c r="AP30" s="35"/>
      <c r="AQ30" s="35"/>
      <c r="AR30" s="35"/>
      <c r="AS30" s="35"/>
      <c r="AT30" s="35"/>
      <c r="AU30" s="35"/>
      <c r="AV30" s="35"/>
      <c r="AW30" s="35"/>
      <c r="AX30" s="35"/>
      <c r="AY30" s="35"/>
      <c r="AZ30" s="35"/>
      <c r="BA30" s="35"/>
      <c r="BB30" s="275"/>
      <c r="BC30" s="275"/>
      <c r="BD30" s="275"/>
      <c r="BE30" s="275"/>
      <c r="BF30" s="275"/>
      <c r="BG30" s="275"/>
      <c r="BH30" s="275"/>
      <c r="BI30" s="275"/>
      <c r="BJ30" s="275"/>
      <c r="BK30" s="275"/>
      <c r="BL30" s="275"/>
      <c r="BM30" s="275"/>
      <c r="BN30" s="275"/>
      <c r="BO30" s="275"/>
      <c r="BP30" s="275"/>
      <c r="BQ30" s="275"/>
      <c r="BR30" s="275"/>
      <c r="BS30" s="275"/>
    </row>
    <row r="31" spans="1:71" s="467" customFormat="1" ht="12" customHeight="1">
      <c r="A31" s="552" t="s">
        <v>132</v>
      </c>
      <c r="B31" s="543">
        <v>2016</v>
      </c>
      <c r="C31" s="545" t="s">
        <v>132</v>
      </c>
      <c r="D31" s="550">
        <v>27</v>
      </c>
      <c r="E31" s="542">
        <v>67</v>
      </c>
      <c r="F31" s="542">
        <v>2</v>
      </c>
      <c r="G31" s="543">
        <v>4</v>
      </c>
      <c r="H31" s="542">
        <v>5</v>
      </c>
      <c r="I31" s="542">
        <v>5</v>
      </c>
      <c r="J31" s="542">
        <v>4</v>
      </c>
      <c r="K31" s="546">
        <v>4</v>
      </c>
      <c r="L31" s="546">
        <v>5</v>
      </c>
      <c r="M31" s="542">
        <v>5</v>
      </c>
      <c r="N31" s="542">
        <v>5</v>
      </c>
      <c r="O31" s="542">
        <v>5</v>
      </c>
      <c r="P31" s="500">
        <f t="shared" si="0"/>
        <v>5</v>
      </c>
      <c r="Q31" s="501">
        <f t="array" ref="Q31">IF(COUNT(H31:O31)=0,"",COUNT(IF(H31:O31=P31,H31:O31,""))/COUNT(H31:O31))</f>
        <v>0.75</v>
      </c>
      <c r="R31" s="502">
        <f t="array" ref="R31">IF(AND(H31:O31=H31:O31,H31:O31="-"),"",STDEV(IF(H31:O31="-","",H31:O31))/AVERAGE(IF(H31:O31="-","",H31:O31+0.000000000000001)))</f>
        <v>9.7454747344479078E-2</v>
      </c>
      <c r="S31" s="30"/>
      <c r="T31" s="30"/>
      <c r="U31" s="29">
        <f t="array" ref="U31">IF(AND(H31:O31=H31:O31,H31:O31="-"),"",AVERAGE(H31:O31))</f>
        <v>4.75</v>
      </c>
      <c r="V31" s="30"/>
      <c r="W31" s="38" t="str">
        <f t="shared" si="2"/>
        <v>NO</v>
      </c>
      <c r="X31" s="35"/>
      <c r="Y31" s="35"/>
      <c r="Z31" s="35"/>
      <c r="AA31" s="35"/>
      <c r="AB31" s="464"/>
      <c r="AC31" s="542">
        <v>5</v>
      </c>
      <c r="AD31" s="542">
        <v>5</v>
      </c>
      <c r="AE31" s="473">
        <f t="shared" si="1"/>
        <v>0</v>
      </c>
      <c r="AF31" s="35"/>
      <c r="AG31" s="48"/>
      <c r="AH31" s="48"/>
      <c r="AI31" s="48"/>
      <c r="AJ31" s="35"/>
      <c r="AK31" s="35"/>
      <c r="AL31" s="35"/>
      <c r="AM31" s="35"/>
      <c r="AN31" s="35"/>
      <c r="AO31" s="35"/>
      <c r="AP31" s="35"/>
      <c r="AQ31" s="35"/>
      <c r="AR31" s="35"/>
      <c r="AS31" s="35"/>
      <c r="AT31" s="35"/>
      <c r="AU31" s="35"/>
      <c r="AV31" s="35"/>
      <c r="AW31" s="35"/>
      <c r="AX31" s="35"/>
      <c r="AY31" s="35"/>
      <c r="AZ31" s="35"/>
      <c r="BA31" s="35"/>
      <c r="BB31" s="275"/>
      <c r="BC31" s="275"/>
      <c r="BD31" s="275"/>
      <c r="BE31" s="275"/>
      <c r="BF31" s="275"/>
      <c r="BG31" s="275"/>
      <c r="BH31" s="275"/>
      <c r="BI31" s="275"/>
      <c r="BJ31" s="275"/>
      <c r="BK31" s="275"/>
      <c r="BL31" s="275"/>
      <c r="BM31" s="275"/>
      <c r="BN31" s="275"/>
      <c r="BO31" s="275"/>
      <c r="BP31" s="275"/>
      <c r="BQ31" s="275"/>
      <c r="BR31" s="275"/>
      <c r="BS31" s="275"/>
    </row>
    <row r="32" spans="1:71" s="467" customFormat="1" ht="12" customHeight="1">
      <c r="A32" s="552" t="s">
        <v>132</v>
      </c>
      <c r="B32" s="543">
        <v>2016</v>
      </c>
      <c r="C32" s="545" t="s">
        <v>132</v>
      </c>
      <c r="D32" s="550">
        <v>28</v>
      </c>
      <c r="E32" s="542">
        <v>85</v>
      </c>
      <c r="F32" s="542">
        <v>2</v>
      </c>
      <c r="G32" s="543">
        <v>4</v>
      </c>
      <c r="H32" s="542">
        <v>7</v>
      </c>
      <c r="I32" s="542">
        <v>7</v>
      </c>
      <c r="J32" s="542">
        <v>5</v>
      </c>
      <c r="K32" s="546">
        <v>7</v>
      </c>
      <c r="L32" s="546">
        <v>7</v>
      </c>
      <c r="M32" s="542">
        <v>7</v>
      </c>
      <c r="N32" s="542">
        <v>7</v>
      </c>
      <c r="O32" s="542">
        <v>7</v>
      </c>
      <c r="P32" s="500">
        <f t="shared" si="0"/>
        <v>7</v>
      </c>
      <c r="Q32" s="501">
        <f t="array" ref="Q32">IF(COUNT(H32:O32)=0,"",COUNT(IF(H32:O32=P32,H32:O32,""))/COUNT(H32:O32))</f>
        <v>0.875</v>
      </c>
      <c r="R32" s="502">
        <f t="array" ref="R32">IF(AND(H32:O32=H32:O32,H32:O32="-"),"",STDEV(IF(H32:O32="-","",H32:O32))/AVERAGE(IF(H32:O32="-","",H32:O32+0.000000000000001)))</f>
        <v>0.10475656017578482</v>
      </c>
      <c r="S32" s="30"/>
      <c r="T32" s="30"/>
      <c r="U32" s="29">
        <f t="array" ref="U32">IF(AND(H32:O32=H32:O32,H32:O32="-"),"",AVERAGE(H32:O32))</f>
        <v>6.75</v>
      </c>
      <c r="V32" s="30"/>
      <c r="W32" s="38" t="str">
        <f t="shared" si="2"/>
        <v>YES</v>
      </c>
      <c r="X32" s="35"/>
      <c r="Y32" s="35"/>
      <c r="Z32" s="35"/>
      <c r="AA32" s="35"/>
      <c r="AB32" s="464"/>
      <c r="AC32" s="542">
        <v>7</v>
      </c>
      <c r="AD32" s="542">
        <v>7</v>
      </c>
      <c r="AE32" s="473">
        <f t="shared" si="1"/>
        <v>0</v>
      </c>
      <c r="AF32" s="35"/>
      <c r="AG32" s="48"/>
      <c r="AH32" s="48"/>
      <c r="AI32" s="48"/>
      <c r="AJ32" s="35"/>
      <c r="AK32" s="35"/>
      <c r="AL32" s="35"/>
      <c r="AM32" s="35"/>
      <c r="AN32" s="35"/>
      <c r="AO32" s="35"/>
      <c r="AP32" s="35"/>
      <c r="AQ32" s="35"/>
      <c r="AR32" s="35"/>
      <c r="AS32" s="35"/>
      <c r="AT32" s="35"/>
      <c r="AU32" s="35"/>
      <c r="AV32" s="35"/>
      <c r="AW32" s="35"/>
      <c r="AX32" s="35"/>
      <c r="AY32" s="35"/>
      <c r="AZ32" s="35"/>
      <c r="BA32" s="35"/>
      <c r="BB32" s="275"/>
      <c r="BC32" s="275"/>
      <c r="BD32" s="275"/>
      <c r="BE32" s="275"/>
      <c r="BF32" s="275"/>
      <c r="BG32" s="275"/>
      <c r="BH32" s="275"/>
      <c r="BI32" s="275"/>
      <c r="BJ32" s="275"/>
      <c r="BK32" s="275"/>
      <c r="BL32" s="275"/>
      <c r="BM32" s="275"/>
      <c r="BN32" s="275"/>
      <c r="BO32" s="275"/>
      <c r="BP32" s="275"/>
      <c r="BQ32" s="275"/>
      <c r="BR32" s="275"/>
      <c r="BS32" s="275"/>
    </row>
    <row r="33" spans="1:71" s="467" customFormat="1" ht="12" customHeight="1">
      <c r="A33" s="552" t="s">
        <v>132</v>
      </c>
      <c r="B33" s="543">
        <v>2016</v>
      </c>
      <c r="C33" s="545" t="s">
        <v>132</v>
      </c>
      <c r="D33" s="550">
        <v>29</v>
      </c>
      <c r="E33" s="542">
        <v>73</v>
      </c>
      <c r="F33" s="542">
        <v>2</v>
      </c>
      <c r="G33" s="543">
        <v>4</v>
      </c>
      <c r="H33" s="542">
        <v>6</v>
      </c>
      <c r="I33" s="542">
        <v>6</v>
      </c>
      <c r="J33" s="542">
        <v>5</v>
      </c>
      <c r="K33" s="546">
        <v>5</v>
      </c>
      <c r="L33" s="546">
        <v>6</v>
      </c>
      <c r="M33" s="542">
        <v>5</v>
      </c>
      <c r="N33" s="542">
        <v>6</v>
      </c>
      <c r="O33" s="542">
        <v>4</v>
      </c>
      <c r="P33" s="500">
        <f t="shared" si="0"/>
        <v>6</v>
      </c>
      <c r="Q33" s="501">
        <f t="array" ref="Q33">IF(COUNT(H33:O33)=0,"",COUNT(IF(H33:O33=P33,H33:O33,""))/COUNT(H33:O33))</f>
        <v>0.5</v>
      </c>
      <c r="R33" s="502">
        <f t="array" ref="R33">IF(AND(H33:O33=H33:O33,H33:O33="-"),"",STDEV(IF(H33:O33="-","",H33:O33))/AVERAGE(IF(H33:O33="-","",H33:O33+0.000000000000001)))</f>
        <v>0.13842303425913391</v>
      </c>
      <c r="S33" s="30"/>
      <c r="T33" s="30"/>
      <c r="U33" s="29">
        <f t="array" ref="U33">IF(AND(H33:O33=H33:O33,H33:O33="-"),"",AVERAGE(H33:O33))</f>
        <v>5.375</v>
      </c>
      <c r="V33" s="30"/>
      <c r="W33" s="38" t="str">
        <f t="shared" si="2"/>
        <v>NO</v>
      </c>
      <c r="X33" s="35"/>
      <c r="Y33" s="35"/>
      <c r="Z33" s="35"/>
      <c r="AA33" s="35"/>
      <c r="AB33" s="464"/>
      <c r="AC33" s="542">
        <v>6</v>
      </c>
      <c r="AD33" s="542">
        <v>6</v>
      </c>
      <c r="AE33" s="473">
        <f t="shared" si="1"/>
        <v>0</v>
      </c>
      <c r="AF33" s="35"/>
      <c r="AG33" s="48"/>
      <c r="AH33" s="48"/>
      <c r="AI33" s="48"/>
      <c r="AJ33" s="35"/>
      <c r="AK33" s="35"/>
      <c r="AL33" s="35"/>
      <c r="AM33" s="35"/>
      <c r="AN33" s="35"/>
      <c r="AO33" s="35"/>
      <c r="AP33" s="35"/>
      <c r="AQ33" s="35"/>
      <c r="AR33" s="35"/>
      <c r="AS33" s="35"/>
      <c r="AT33" s="35"/>
      <c r="AU33" s="35"/>
      <c r="AV33" s="35"/>
      <c r="AW33" s="35"/>
      <c r="AX33" s="35"/>
      <c r="AY33" s="35"/>
      <c r="AZ33" s="35"/>
      <c r="BA33" s="35"/>
      <c r="BB33" s="275"/>
      <c r="BC33" s="275"/>
      <c r="BD33" s="275"/>
      <c r="BE33" s="275"/>
      <c r="BF33" s="275"/>
      <c r="BG33" s="275"/>
      <c r="BH33" s="275"/>
      <c r="BI33" s="275"/>
      <c r="BJ33" s="275"/>
      <c r="BK33" s="275"/>
      <c r="BL33" s="275"/>
      <c r="BM33" s="275"/>
      <c r="BN33" s="275"/>
      <c r="BO33" s="275"/>
      <c r="BP33" s="275"/>
      <c r="BQ33" s="275"/>
      <c r="BR33" s="275"/>
      <c r="BS33" s="275"/>
    </row>
    <row r="34" spans="1:71" s="467" customFormat="1" ht="12" customHeight="1">
      <c r="A34" s="552" t="s">
        <v>132</v>
      </c>
      <c r="B34" s="543">
        <v>2016</v>
      </c>
      <c r="C34" s="545" t="s">
        <v>132</v>
      </c>
      <c r="D34" s="550">
        <v>30</v>
      </c>
      <c r="E34" s="542">
        <v>69</v>
      </c>
      <c r="F34" s="542">
        <v>2</v>
      </c>
      <c r="G34" s="543">
        <v>4</v>
      </c>
      <c r="H34" s="542">
        <v>6</v>
      </c>
      <c r="I34" s="542">
        <v>5</v>
      </c>
      <c r="J34" s="542">
        <v>5</v>
      </c>
      <c r="K34" s="546">
        <v>4</v>
      </c>
      <c r="L34" s="546">
        <v>6</v>
      </c>
      <c r="M34" s="542">
        <v>6</v>
      </c>
      <c r="N34" s="542">
        <v>6</v>
      </c>
      <c r="O34" s="542">
        <v>6</v>
      </c>
      <c r="P34" s="500">
        <f t="shared" si="0"/>
        <v>6</v>
      </c>
      <c r="Q34" s="501">
        <f t="array" ref="Q34">IF(COUNT(H34:O34)=0,"",COUNT(IF(H34:O34=P34,H34:O34,""))/COUNT(H34:O34))</f>
        <v>0.625</v>
      </c>
      <c r="R34" s="502">
        <f t="array" ref="R34">IF(AND(H34:O34=H34:O34,H34:O34="-"),"",STDEV(IF(H34:O34="-","",H34:O34))/AVERAGE(IF(H34:O34="-","",H34:O34+0.000000000000001)))</f>
        <v>0.13744162654880987</v>
      </c>
      <c r="S34" s="30"/>
      <c r="T34" s="30"/>
      <c r="U34" s="29">
        <f t="array" ref="U34">IF(AND(H34:O34=H34:O34,H34:O34="-"),"",AVERAGE(H34:O34))</f>
        <v>5.5</v>
      </c>
      <c r="V34" s="30"/>
      <c r="W34" s="38" t="str">
        <f t="shared" si="2"/>
        <v>NO</v>
      </c>
      <c r="X34" s="35"/>
      <c r="Y34" s="35"/>
      <c r="Z34" s="35"/>
      <c r="AA34" s="35"/>
      <c r="AB34" s="464"/>
      <c r="AC34" s="542">
        <v>6</v>
      </c>
      <c r="AD34" s="542">
        <v>6</v>
      </c>
      <c r="AE34" s="473">
        <f t="shared" si="1"/>
        <v>0</v>
      </c>
      <c r="AF34" s="35"/>
      <c r="AG34" s="48"/>
      <c r="AH34" s="48"/>
      <c r="AI34" s="48"/>
      <c r="AJ34" s="35"/>
      <c r="AK34" s="35"/>
      <c r="AL34" s="35"/>
      <c r="AM34" s="35"/>
      <c r="AN34" s="35"/>
      <c r="AO34" s="35"/>
      <c r="AP34" s="35"/>
      <c r="AQ34" s="35"/>
      <c r="AR34" s="35"/>
      <c r="AS34" s="35"/>
      <c r="AT34" s="35"/>
      <c r="AU34" s="35"/>
      <c r="AV34" s="35"/>
      <c r="AW34" s="35"/>
      <c r="AX34" s="35"/>
      <c r="AY34" s="35"/>
      <c r="AZ34" s="35"/>
      <c r="BA34" s="35"/>
      <c r="BB34" s="275"/>
      <c r="BC34" s="275"/>
      <c r="BD34" s="275"/>
      <c r="BE34" s="275"/>
      <c r="BF34" s="275"/>
      <c r="BG34" s="275"/>
      <c r="BH34" s="275"/>
      <c r="BI34" s="275"/>
      <c r="BJ34" s="275"/>
      <c r="BK34" s="275"/>
      <c r="BL34" s="275"/>
      <c r="BM34" s="275"/>
      <c r="BN34" s="275"/>
      <c r="BO34" s="275"/>
      <c r="BP34" s="275"/>
      <c r="BQ34" s="275"/>
      <c r="BR34" s="275"/>
      <c r="BS34" s="275"/>
    </row>
    <row r="35" spans="1:71" s="467" customFormat="1" ht="12" customHeight="1">
      <c r="A35" s="552" t="s">
        <v>132</v>
      </c>
      <c r="B35" s="543">
        <v>2016</v>
      </c>
      <c r="C35" s="545" t="s">
        <v>132</v>
      </c>
      <c r="D35" s="550">
        <v>31</v>
      </c>
      <c r="E35" s="542">
        <v>70</v>
      </c>
      <c r="F35" s="542">
        <v>2</v>
      </c>
      <c r="G35" s="543">
        <v>4</v>
      </c>
      <c r="H35" s="542">
        <v>5</v>
      </c>
      <c r="I35" s="542">
        <v>5</v>
      </c>
      <c r="J35" s="542">
        <v>5</v>
      </c>
      <c r="K35" s="546">
        <v>5</v>
      </c>
      <c r="L35" s="546">
        <v>5</v>
      </c>
      <c r="M35" s="542">
        <v>5</v>
      </c>
      <c r="N35" s="542">
        <v>5</v>
      </c>
      <c r="O35" s="542">
        <v>5</v>
      </c>
      <c r="P35" s="500">
        <f t="shared" si="0"/>
        <v>5</v>
      </c>
      <c r="Q35" s="501">
        <f t="array" ref="Q35">IF(COUNT(H35:O35)=0,"",COUNT(IF(H35:O35=P35,H35:O35,""))/COUNT(H35:O35))</f>
        <v>1</v>
      </c>
      <c r="R35" s="502">
        <f t="array" ref="R35">IF(AND(H35:O35=H35:O35,H35:O35="-"),"",STDEV(IF(H35:O35="-","",H35:O35))/AVERAGE(IF(H35:O35="-","",H35:O35+0.000000000000001)))</f>
        <v>0</v>
      </c>
      <c r="S35" s="30"/>
      <c r="T35" s="30"/>
      <c r="U35" s="29">
        <f t="array" ref="U35">IF(AND(H35:O35=H35:O35,H35:O35="-"),"",AVERAGE(H35:O35))</f>
        <v>5</v>
      </c>
      <c r="V35" s="30"/>
      <c r="W35" s="38" t="str">
        <f t="shared" si="2"/>
        <v>YES</v>
      </c>
      <c r="X35" s="35"/>
      <c r="Y35" s="35"/>
      <c r="Z35" s="35"/>
      <c r="AA35" s="35"/>
      <c r="AB35" s="464"/>
      <c r="AC35" s="542">
        <v>5</v>
      </c>
      <c r="AD35" s="542">
        <v>5</v>
      </c>
      <c r="AE35" s="473">
        <f t="shared" si="1"/>
        <v>0</v>
      </c>
      <c r="AF35" s="35"/>
      <c r="AG35" s="48"/>
      <c r="AH35" s="48"/>
      <c r="AI35" s="48"/>
      <c r="AJ35" s="35"/>
      <c r="AK35" s="35"/>
      <c r="AL35" s="35"/>
      <c r="AM35" s="35"/>
      <c r="AN35" s="35"/>
      <c r="AO35" s="35"/>
      <c r="AP35" s="35"/>
      <c r="AQ35" s="35"/>
      <c r="AR35" s="35"/>
      <c r="AS35" s="35"/>
      <c r="AT35" s="35"/>
      <c r="AU35" s="35"/>
      <c r="AV35" s="35"/>
      <c r="AW35" s="35"/>
      <c r="AX35" s="35"/>
      <c r="AY35" s="35"/>
      <c r="AZ35" s="35"/>
      <c r="BA35" s="35"/>
      <c r="BB35" s="275"/>
      <c r="BC35" s="275"/>
      <c r="BD35" s="275"/>
      <c r="BE35" s="275"/>
      <c r="BF35" s="275"/>
      <c r="BG35" s="275"/>
      <c r="BH35" s="275"/>
      <c r="BI35" s="275"/>
      <c r="BJ35" s="275"/>
      <c r="BK35" s="275"/>
      <c r="BL35" s="275"/>
      <c r="BM35" s="275"/>
      <c r="BN35" s="275"/>
      <c r="BO35" s="275"/>
      <c r="BP35" s="275"/>
      <c r="BQ35" s="275"/>
      <c r="BR35" s="275"/>
      <c r="BS35" s="275"/>
    </row>
    <row r="36" spans="1:71" s="467" customFormat="1" ht="12" customHeight="1">
      <c r="A36" s="553" t="s">
        <v>142</v>
      </c>
      <c r="B36" s="543">
        <v>2016</v>
      </c>
      <c r="C36" s="542" t="s">
        <v>133</v>
      </c>
      <c r="D36" s="550">
        <v>32</v>
      </c>
      <c r="E36" s="542">
        <v>105</v>
      </c>
      <c r="F36" s="542">
        <v>2</v>
      </c>
      <c r="G36" s="543">
        <v>7</v>
      </c>
      <c r="H36" s="550">
        <v>0</v>
      </c>
      <c r="I36" s="542">
        <v>7</v>
      </c>
      <c r="J36" s="542">
        <v>8</v>
      </c>
      <c r="K36" s="546">
        <v>5</v>
      </c>
      <c r="L36" s="546">
        <v>6</v>
      </c>
      <c r="M36" s="542">
        <v>6</v>
      </c>
      <c r="N36" s="542">
        <v>5</v>
      </c>
      <c r="O36" s="542">
        <v>8</v>
      </c>
      <c r="P36" s="500">
        <f t="shared" si="0"/>
        <v>8</v>
      </c>
      <c r="Q36" s="501">
        <f t="array" ref="Q36">IF(COUNT(H36:O36)=0,"",COUNT(IF(H36:O36=P36,H36:O36,""))/COUNT(H36:O36))</f>
        <v>0.25</v>
      </c>
      <c r="R36" s="502">
        <f t="array" ref="R36">IF(AND(H36:O36=H36:O36,H36:O36="-"),"",STDEV(IF(H36:O36="-","",H36:O36))/AVERAGE(IF(H36:O36="-","",H36:O36+0.000000000000001)))</f>
        <v>0.45511011904653775</v>
      </c>
      <c r="S36" s="30"/>
      <c r="T36" s="30"/>
      <c r="U36" s="29">
        <f t="array" ref="U36">IF(AND(H36:O36=H36:O36,H36:O36="-"),"",AVERAGE(H36:O36))</f>
        <v>5.625</v>
      </c>
      <c r="V36" s="30"/>
      <c r="W36" s="38" t="str">
        <f t="shared" si="2"/>
        <v>NO</v>
      </c>
      <c r="X36" s="35"/>
      <c r="Y36" s="35"/>
      <c r="Z36" s="35"/>
      <c r="AA36" s="35"/>
      <c r="AB36" s="464"/>
      <c r="AC36" s="550">
        <v>0</v>
      </c>
      <c r="AD36" s="542">
        <v>5</v>
      </c>
      <c r="AE36" s="473">
        <f t="shared" si="1"/>
        <v>-5</v>
      </c>
      <c r="AF36" s="35"/>
      <c r="AG36" s="48"/>
      <c r="AH36" s="48"/>
      <c r="AI36" s="48"/>
      <c r="AJ36" s="35"/>
      <c r="AK36" s="35"/>
      <c r="AL36" s="35"/>
      <c r="AM36" s="35"/>
      <c r="AN36" s="35"/>
      <c r="AO36" s="35"/>
      <c r="AP36" s="35"/>
      <c r="AQ36" s="35"/>
      <c r="AR36" s="35"/>
      <c r="AS36" s="35"/>
      <c r="AT36" s="35"/>
      <c r="AU36" s="35"/>
      <c r="AV36" s="35"/>
      <c r="AW36" s="35"/>
      <c r="AX36" s="35"/>
      <c r="AY36" s="35"/>
      <c r="AZ36" s="35"/>
      <c r="BA36" s="35"/>
      <c r="BB36" s="275"/>
      <c r="BC36" s="275"/>
      <c r="BD36" s="275"/>
      <c r="BE36" s="275"/>
      <c r="BF36" s="275"/>
      <c r="BG36" s="275"/>
      <c r="BH36" s="275"/>
      <c r="BI36" s="275"/>
      <c r="BJ36" s="275"/>
      <c r="BK36" s="275"/>
      <c r="BL36" s="275"/>
      <c r="BM36" s="275"/>
      <c r="BN36" s="275"/>
      <c r="BO36" s="275"/>
      <c r="BP36" s="275"/>
      <c r="BQ36" s="275"/>
      <c r="BR36" s="275"/>
      <c r="BS36" s="275"/>
    </row>
    <row r="37" spans="1:71" s="467" customFormat="1" ht="12" customHeight="1">
      <c r="A37" s="553" t="s">
        <v>142</v>
      </c>
      <c r="B37" s="543">
        <v>2016</v>
      </c>
      <c r="C37" s="542" t="s">
        <v>133</v>
      </c>
      <c r="D37" s="550">
        <v>33</v>
      </c>
      <c r="E37" s="542">
        <v>95</v>
      </c>
      <c r="F37" s="542">
        <v>2</v>
      </c>
      <c r="G37" s="543">
        <v>7</v>
      </c>
      <c r="H37" s="542">
        <v>9</v>
      </c>
      <c r="I37" s="542">
        <v>9</v>
      </c>
      <c r="J37" s="542">
        <v>6</v>
      </c>
      <c r="K37" s="546">
        <v>5</v>
      </c>
      <c r="L37" s="546">
        <v>8</v>
      </c>
      <c r="M37" s="542">
        <v>7</v>
      </c>
      <c r="N37" s="542">
        <v>7</v>
      </c>
      <c r="O37" s="542">
        <v>7</v>
      </c>
      <c r="P37" s="500">
        <f t="shared" ref="P37:P68" si="3">MODE(H37:O37)</f>
        <v>7</v>
      </c>
      <c r="Q37" s="501">
        <f t="array" ref="Q37">IF(COUNT(H37:O37)=0,"",COUNT(IF(H37:O37=P37,H37:O37,""))/COUNT(H37:O37))</f>
        <v>0.375</v>
      </c>
      <c r="R37" s="502">
        <f t="array" ref="R37">IF(AND(H37:O37=H37:O37,H37:O37="-"),"",STDEV(IF(H37:O37="-","",H37:O37))/AVERAGE(IF(H37:O37="-","",H37:O37+0.000000000000001)))</f>
        <v>0.1915489861598382</v>
      </c>
      <c r="S37" s="30"/>
      <c r="T37" s="30"/>
      <c r="U37" s="29">
        <f t="array" ref="U37">IF(AND(H37:O37=H37:O37,H37:O37="-"),"",AVERAGE(H37:O37))</f>
        <v>7.25</v>
      </c>
      <c r="V37" s="30"/>
      <c r="W37" s="38" t="str">
        <f t="shared" si="2"/>
        <v>NO</v>
      </c>
      <c r="X37" s="35"/>
      <c r="Y37" s="35"/>
      <c r="Z37" s="35"/>
      <c r="AA37" s="35"/>
      <c r="AB37" s="464"/>
      <c r="AC37" s="542">
        <v>9</v>
      </c>
      <c r="AD37" s="542">
        <v>7</v>
      </c>
      <c r="AE37" s="473">
        <f t="shared" ref="AE37:AE68" si="4">IF(OR(AC37="-",AD37="-"),"",AC37-AD37)</f>
        <v>2</v>
      </c>
      <c r="AF37" s="35"/>
      <c r="AG37" s="48"/>
      <c r="AH37" s="48"/>
      <c r="AI37" s="48"/>
      <c r="AJ37" s="35"/>
      <c r="AK37" s="35"/>
      <c r="AL37" s="35"/>
      <c r="AM37" s="35"/>
      <c r="AN37" s="35"/>
      <c r="AO37" s="35"/>
      <c r="AP37" s="35"/>
      <c r="AQ37" s="35"/>
      <c r="AR37" s="35"/>
      <c r="AS37" s="35"/>
      <c r="AT37" s="35"/>
      <c r="AU37" s="35"/>
      <c r="AV37" s="35"/>
      <c r="AW37" s="35"/>
      <c r="AX37" s="35"/>
      <c r="AY37" s="35"/>
      <c r="AZ37" s="35"/>
      <c r="BA37" s="35"/>
      <c r="BB37" s="275"/>
      <c r="BC37" s="275"/>
      <c r="BD37" s="275"/>
      <c r="BE37" s="275"/>
      <c r="BF37" s="275"/>
      <c r="BG37" s="275"/>
      <c r="BH37" s="275"/>
      <c r="BI37" s="275"/>
      <c r="BJ37" s="275"/>
      <c r="BK37" s="275"/>
      <c r="BL37" s="275"/>
      <c r="BM37" s="275"/>
      <c r="BN37" s="275"/>
      <c r="BO37" s="275"/>
      <c r="BP37" s="275"/>
      <c r="BQ37" s="275"/>
      <c r="BR37" s="275"/>
      <c r="BS37" s="275"/>
    </row>
    <row r="38" spans="1:71" s="467" customFormat="1" ht="12" customHeight="1">
      <c r="A38" s="553" t="s">
        <v>142</v>
      </c>
      <c r="B38" s="543">
        <v>2016</v>
      </c>
      <c r="C38" s="542" t="s">
        <v>133</v>
      </c>
      <c r="D38" s="550">
        <v>34</v>
      </c>
      <c r="E38" s="542">
        <v>79</v>
      </c>
      <c r="F38" s="542">
        <v>2</v>
      </c>
      <c r="G38" s="543">
        <v>7</v>
      </c>
      <c r="H38" s="542">
        <v>8</v>
      </c>
      <c r="I38" s="542">
        <v>6</v>
      </c>
      <c r="J38" s="542">
        <v>6</v>
      </c>
      <c r="K38" s="546">
        <v>5</v>
      </c>
      <c r="L38" s="550">
        <v>0</v>
      </c>
      <c r="M38" s="542">
        <v>8</v>
      </c>
      <c r="N38" s="542">
        <v>6</v>
      </c>
      <c r="O38" s="542">
        <v>5</v>
      </c>
      <c r="P38" s="500">
        <f t="shared" si="3"/>
        <v>6</v>
      </c>
      <c r="Q38" s="501">
        <f t="array" ref="Q38">IF(COUNT(H38:O38)=0,"",COUNT(IF(H38:O38=P38,H38:O38,""))/COUNT(H38:O38))</f>
        <v>0.375</v>
      </c>
      <c r="R38" s="502">
        <f t="array" ref="R38">IF(AND(H38:O38=H38:O38,H38:O38="-"),"",STDEV(IF(H38:O38="-","",H38:O38))/AVERAGE(IF(H38:O38="-","",H38:O38+0.000000000000001)))</f>
        <v>0.45584230583855168</v>
      </c>
      <c r="S38" s="30"/>
      <c r="T38" s="30"/>
      <c r="U38" s="29">
        <f t="array" ref="U38">IF(AND(H38:O38=H38:O38,H38:O38="-"),"",AVERAGE(H38:O38))</f>
        <v>5.5</v>
      </c>
      <c r="V38" s="30"/>
      <c r="W38" s="38" t="str">
        <f t="shared" si="2"/>
        <v>NO</v>
      </c>
      <c r="X38" s="35"/>
      <c r="Y38" s="35"/>
      <c r="Z38" s="35"/>
      <c r="AA38" s="35"/>
      <c r="AB38" s="464"/>
      <c r="AC38" s="542">
        <v>8</v>
      </c>
      <c r="AD38" s="542">
        <v>8</v>
      </c>
      <c r="AE38" s="473">
        <f t="shared" si="4"/>
        <v>0</v>
      </c>
      <c r="AF38" s="35"/>
      <c r="AG38" s="48"/>
      <c r="AH38" s="48"/>
      <c r="AI38" s="48"/>
      <c r="AJ38" s="35"/>
      <c r="AK38" s="35"/>
      <c r="AL38" s="35"/>
      <c r="AM38" s="35"/>
      <c r="AN38" s="35"/>
      <c r="AO38" s="35"/>
      <c r="AP38" s="35"/>
      <c r="AQ38" s="35"/>
      <c r="AR38" s="35"/>
      <c r="AS38" s="35"/>
      <c r="AT38" s="35"/>
      <c r="AU38" s="35"/>
      <c r="AV38" s="35"/>
      <c r="AW38" s="35"/>
      <c r="AX38" s="35"/>
      <c r="AY38" s="35"/>
      <c r="AZ38" s="35"/>
      <c r="BA38" s="35"/>
      <c r="BB38" s="275"/>
      <c r="BC38" s="275"/>
      <c r="BD38" s="275"/>
      <c r="BE38" s="275"/>
      <c r="BF38" s="275"/>
      <c r="BG38" s="275"/>
      <c r="BH38" s="275"/>
      <c r="BI38" s="275"/>
      <c r="BJ38" s="275"/>
      <c r="BK38" s="275"/>
      <c r="BL38" s="275"/>
      <c r="BM38" s="275"/>
      <c r="BN38" s="275"/>
      <c r="BO38" s="275"/>
      <c r="BP38" s="275"/>
      <c r="BQ38" s="275"/>
      <c r="BR38" s="275"/>
      <c r="BS38" s="275"/>
    </row>
    <row r="39" spans="1:71" s="467" customFormat="1" ht="12" customHeight="1">
      <c r="A39" s="553" t="s">
        <v>142</v>
      </c>
      <c r="B39" s="543">
        <v>2016</v>
      </c>
      <c r="C39" s="542" t="s">
        <v>133</v>
      </c>
      <c r="D39" s="550">
        <v>35</v>
      </c>
      <c r="E39" s="542">
        <v>83</v>
      </c>
      <c r="F39" s="542">
        <v>1</v>
      </c>
      <c r="G39" s="543">
        <v>7</v>
      </c>
      <c r="H39" s="542">
        <v>4</v>
      </c>
      <c r="I39" s="542">
        <v>4</v>
      </c>
      <c r="J39" s="542">
        <v>4</v>
      </c>
      <c r="K39" s="546">
        <v>5</v>
      </c>
      <c r="L39" s="550">
        <v>0</v>
      </c>
      <c r="M39" s="542">
        <v>4</v>
      </c>
      <c r="N39" s="542">
        <v>4</v>
      </c>
      <c r="O39" s="542">
        <v>4</v>
      </c>
      <c r="P39" s="500">
        <f t="shared" si="3"/>
        <v>4</v>
      </c>
      <c r="Q39" s="501">
        <f t="array" ref="Q39">IF(COUNT(H39:O39)=0,"",COUNT(IF(H39:O39=P39,H39:O39,""))/COUNT(H39:O39))</f>
        <v>0.75</v>
      </c>
      <c r="R39" s="502">
        <f t="array" ref="R39">IF(AND(H39:O39=H39:O39,H39:O39="-"),"",STDEV(IF(H39:O39="-","",H39:O39))/AVERAGE(IF(H39:O39="-","",H39:O39+0.000000000000001)))</f>
        <v>0.41543189442971457</v>
      </c>
      <c r="S39" s="30">
        <v>4</v>
      </c>
      <c r="T39" s="30"/>
      <c r="U39" s="29">
        <f t="array" ref="U39">IF(AND(H39:O39=H39:O39,H39:O39="-"),"",AVERAGE(H39:O39))</f>
        <v>3.625</v>
      </c>
      <c r="V39" s="30"/>
      <c r="W39" s="38" t="str">
        <f t="shared" si="2"/>
        <v>NO</v>
      </c>
      <c r="X39" s="35"/>
      <c r="Y39" s="35"/>
      <c r="Z39" s="35"/>
      <c r="AA39" s="35"/>
      <c r="AB39" s="464"/>
      <c r="AC39" s="542">
        <v>4</v>
      </c>
      <c r="AD39" s="542">
        <v>4</v>
      </c>
      <c r="AE39" s="473">
        <f t="shared" si="4"/>
        <v>0</v>
      </c>
      <c r="AF39" s="35"/>
      <c r="AG39" s="48"/>
      <c r="AH39" s="48"/>
      <c r="AI39" s="48"/>
      <c r="AJ39" s="35"/>
      <c r="AK39" s="35"/>
      <c r="AL39" s="35"/>
      <c r="AM39" s="35"/>
      <c r="AN39" s="35"/>
      <c r="AO39" s="35"/>
      <c r="AP39" s="35"/>
      <c r="AQ39" s="35"/>
      <c r="AR39" s="35"/>
      <c r="AS39" s="35"/>
      <c r="AT39" s="35"/>
      <c r="AU39" s="35"/>
      <c r="AV39" s="35"/>
      <c r="AW39" s="35"/>
      <c r="AX39" s="35"/>
      <c r="AY39" s="35"/>
      <c r="AZ39" s="35"/>
      <c r="BA39" s="35"/>
      <c r="BB39" s="275"/>
      <c r="BC39" s="275"/>
      <c r="BD39" s="275"/>
      <c r="BE39" s="275"/>
      <c r="BF39" s="275"/>
      <c r="BG39" s="275"/>
      <c r="BH39" s="275"/>
      <c r="BI39" s="275"/>
      <c r="BJ39" s="275"/>
      <c r="BK39" s="275"/>
      <c r="BL39" s="275"/>
      <c r="BM39" s="275"/>
      <c r="BN39" s="275"/>
      <c r="BO39" s="275"/>
      <c r="BP39" s="275"/>
      <c r="BQ39" s="275"/>
      <c r="BR39" s="275"/>
      <c r="BS39" s="275"/>
    </row>
    <row r="40" spans="1:71" s="467" customFormat="1" ht="12" customHeight="1">
      <c r="A40" s="553" t="s">
        <v>142</v>
      </c>
      <c r="B40" s="543">
        <v>2016</v>
      </c>
      <c r="C40" s="542" t="s">
        <v>133</v>
      </c>
      <c r="D40" s="550">
        <v>36</v>
      </c>
      <c r="E40" s="542">
        <v>98</v>
      </c>
      <c r="F40" s="542">
        <v>2</v>
      </c>
      <c r="G40" s="543">
        <v>7</v>
      </c>
      <c r="H40" s="550">
        <v>0</v>
      </c>
      <c r="I40" s="542">
        <v>6</v>
      </c>
      <c r="J40" s="542">
        <v>8</v>
      </c>
      <c r="K40" s="546">
        <v>6</v>
      </c>
      <c r="L40" s="546">
        <v>8</v>
      </c>
      <c r="M40" s="542">
        <v>6</v>
      </c>
      <c r="N40" s="542">
        <v>7</v>
      </c>
      <c r="O40" s="542">
        <v>7</v>
      </c>
      <c r="P40" s="500">
        <f t="shared" si="3"/>
        <v>6</v>
      </c>
      <c r="Q40" s="501">
        <f t="array" ref="Q40">IF(COUNT(H40:O40)=0,"",COUNT(IF(H40:O40=P40,H40:O40,""))/COUNT(H40:O40))</f>
        <v>0.375</v>
      </c>
      <c r="R40" s="502">
        <f t="array" ref="R40">IF(AND(H40:O40=H40:O40,H40:O40="-"),"",STDEV(IF(H40:O40="-","",H40:O40))/AVERAGE(IF(H40:O40="-","",H40:O40+0.000000000000001)))</f>
        <v>0.42724662964110371</v>
      </c>
      <c r="S40" s="30"/>
      <c r="T40" s="30"/>
      <c r="U40" s="29">
        <f t="array" ref="U40">IF(AND(H40:O40=H40:O40,H40:O40="-"),"",AVERAGE(H40:O40))</f>
        <v>6</v>
      </c>
      <c r="V40" s="30"/>
      <c r="W40" s="38" t="str">
        <f t="shared" si="2"/>
        <v>NO</v>
      </c>
      <c r="X40" s="35"/>
      <c r="Y40" s="35"/>
      <c r="Z40" s="35"/>
      <c r="AA40" s="35"/>
      <c r="AB40" s="464"/>
      <c r="AC40" s="550">
        <v>0</v>
      </c>
      <c r="AD40" s="542">
        <v>6</v>
      </c>
      <c r="AE40" s="473">
        <f t="shared" si="4"/>
        <v>-6</v>
      </c>
      <c r="AF40" s="35"/>
      <c r="AG40" s="48"/>
      <c r="AH40" s="48"/>
      <c r="AI40" s="48"/>
      <c r="AJ40" s="35"/>
      <c r="AK40" s="35"/>
      <c r="AL40" s="35"/>
      <c r="AM40" s="35"/>
      <c r="AN40" s="35"/>
      <c r="AO40" s="35"/>
      <c r="AP40" s="35"/>
      <c r="AQ40" s="35"/>
      <c r="AR40" s="35"/>
      <c r="AS40" s="35"/>
      <c r="AT40" s="35"/>
      <c r="AU40" s="35"/>
      <c r="AV40" s="35"/>
      <c r="AW40" s="35"/>
      <c r="AX40" s="35"/>
      <c r="AY40" s="35"/>
      <c r="AZ40" s="35"/>
      <c r="BA40" s="35"/>
      <c r="BB40" s="275"/>
      <c r="BC40" s="275"/>
      <c r="BD40" s="275"/>
      <c r="BE40" s="275"/>
      <c r="BF40" s="275"/>
      <c r="BG40" s="275"/>
      <c r="BH40" s="275"/>
      <c r="BI40" s="275"/>
      <c r="BJ40" s="275"/>
      <c r="BK40" s="275"/>
      <c r="BL40" s="275"/>
      <c r="BM40" s="275"/>
      <c r="BN40" s="275"/>
      <c r="BO40" s="275"/>
      <c r="BP40" s="275"/>
      <c r="BQ40" s="275"/>
      <c r="BR40" s="275"/>
      <c r="BS40" s="275"/>
    </row>
    <row r="41" spans="1:71" s="467" customFormat="1" ht="12" customHeight="1">
      <c r="A41" s="553" t="s">
        <v>142</v>
      </c>
      <c r="B41" s="543">
        <v>2016</v>
      </c>
      <c r="C41" s="542" t="s">
        <v>133</v>
      </c>
      <c r="D41" s="550">
        <v>37</v>
      </c>
      <c r="E41" s="542">
        <v>94</v>
      </c>
      <c r="F41" s="542">
        <v>1</v>
      </c>
      <c r="G41" s="543">
        <v>7</v>
      </c>
      <c r="H41" s="542">
        <v>8</v>
      </c>
      <c r="I41" s="542">
        <v>5</v>
      </c>
      <c r="J41" s="542">
        <v>6</v>
      </c>
      <c r="K41" s="546">
        <v>5</v>
      </c>
      <c r="L41" s="546">
        <v>8</v>
      </c>
      <c r="M41" s="542">
        <v>5</v>
      </c>
      <c r="N41" s="542">
        <v>5</v>
      </c>
      <c r="O41" s="542">
        <v>5</v>
      </c>
      <c r="P41" s="500">
        <f t="shared" si="3"/>
        <v>5</v>
      </c>
      <c r="Q41" s="501">
        <f t="array" ref="Q41">IF(COUNT(H41:O41)=0,"",COUNT(IF(H41:O41=P41,H41:O41,""))/COUNT(H41:O41))</f>
        <v>0.625</v>
      </c>
      <c r="R41" s="502">
        <f t="array" ref="R41">IF(AND(H41:O41=H41:O41,H41:O41="-"),"",STDEV(IF(H41:O41="-","",H41:O41))/AVERAGE(IF(H41:O41="-","",H41:O41+0.000000000000001)))</f>
        <v>0.23084300967838933</v>
      </c>
      <c r="S41" s="30"/>
      <c r="T41" s="30"/>
      <c r="U41" s="29">
        <f t="array" ref="U41">IF(AND(H41:O41=H41:O41,H41:O41="-"),"",AVERAGE(H41:O41))</f>
        <v>5.875</v>
      </c>
      <c r="V41" s="30"/>
      <c r="W41" s="38" t="str">
        <f t="shared" si="2"/>
        <v>NO</v>
      </c>
      <c r="X41" s="35"/>
      <c r="Y41" s="35"/>
      <c r="Z41" s="35"/>
      <c r="AA41" s="35"/>
      <c r="AB41" s="464"/>
      <c r="AC41" s="542">
        <v>8</v>
      </c>
      <c r="AD41" s="542">
        <v>5</v>
      </c>
      <c r="AE41" s="473">
        <f t="shared" si="4"/>
        <v>3</v>
      </c>
      <c r="AF41" s="35"/>
      <c r="AG41" s="48"/>
      <c r="AH41" s="48"/>
      <c r="AI41" s="48"/>
      <c r="AJ41" s="35"/>
      <c r="AK41" s="35"/>
      <c r="AL41" s="35"/>
      <c r="AM41" s="35"/>
      <c r="AN41" s="35"/>
      <c r="AO41" s="35"/>
      <c r="AP41" s="35"/>
      <c r="AQ41" s="35"/>
      <c r="AR41" s="35"/>
      <c r="AS41" s="35"/>
      <c r="AT41" s="35"/>
      <c r="AU41" s="35"/>
      <c r="AV41" s="35"/>
      <c r="AW41" s="35"/>
      <c r="AX41" s="35"/>
      <c r="AY41" s="35"/>
      <c r="AZ41" s="35"/>
      <c r="BA41" s="35"/>
      <c r="BB41" s="275"/>
      <c r="BC41" s="275"/>
      <c r="BD41" s="275"/>
      <c r="BE41" s="275"/>
      <c r="BF41" s="275"/>
      <c r="BG41" s="275"/>
      <c r="BH41" s="275"/>
      <c r="BI41" s="275"/>
      <c r="BJ41" s="275"/>
      <c r="BK41" s="275"/>
      <c r="BL41" s="275"/>
      <c r="BM41" s="275"/>
      <c r="BN41" s="275"/>
      <c r="BO41" s="275"/>
      <c r="BP41" s="275"/>
      <c r="BQ41" s="275"/>
      <c r="BR41" s="275"/>
      <c r="BS41" s="275"/>
    </row>
    <row r="42" spans="1:71" s="467" customFormat="1" ht="12" customHeight="1">
      <c r="A42" s="553" t="s">
        <v>142</v>
      </c>
      <c r="B42" s="543">
        <v>2016</v>
      </c>
      <c r="C42" s="542" t="s">
        <v>133</v>
      </c>
      <c r="D42" s="550">
        <v>38</v>
      </c>
      <c r="E42" s="542">
        <v>91</v>
      </c>
      <c r="F42" s="542">
        <v>2</v>
      </c>
      <c r="G42" s="543">
        <v>7</v>
      </c>
      <c r="H42" s="542">
        <v>7</v>
      </c>
      <c r="I42" s="542">
        <v>7</v>
      </c>
      <c r="J42" s="542">
        <v>7</v>
      </c>
      <c r="K42" s="546">
        <v>5</v>
      </c>
      <c r="L42" s="546">
        <v>7</v>
      </c>
      <c r="M42" s="542">
        <v>7</v>
      </c>
      <c r="N42" s="542">
        <v>7</v>
      </c>
      <c r="O42" s="542">
        <v>5</v>
      </c>
      <c r="P42" s="500">
        <f t="shared" si="3"/>
        <v>7</v>
      </c>
      <c r="Q42" s="501">
        <f t="array" ref="Q42">IF(COUNT(H42:O42)=0,"",COUNT(IF(H42:O42=P42,H42:O42,""))/COUNT(H42:O42))</f>
        <v>0.75</v>
      </c>
      <c r="R42" s="502">
        <f t="array" ref="R42">IF(AND(H42:O42=H42:O42,H42:O42="-"),"",STDEV(IF(H42:O42="-","",H42:O42))/AVERAGE(IF(H42:O42="-","",H42:O42+0.000000000000001)))</f>
        <v>0.14243386150346943</v>
      </c>
      <c r="S42" s="30"/>
      <c r="T42" s="30"/>
      <c r="U42" s="29">
        <f t="array" ref="U42">IF(AND(H42:O42=H42:O42,H42:O42="-"),"",AVERAGE(H42:O42))</f>
        <v>6.5</v>
      </c>
      <c r="V42" s="30"/>
      <c r="W42" s="38" t="str">
        <f t="shared" si="2"/>
        <v>NO</v>
      </c>
      <c r="X42" s="35"/>
      <c r="Y42" s="35"/>
      <c r="Z42" s="35"/>
      <c r="AA42" s="35"/>
      <c r="AB42" s="464"/>
      <c r="AC42" s="542">
        <v>7</v>
      </c>
      <c r="AD42" s="542">
        <v>7</v>
      </c>
      <c r="AE42" s="473">
        <f t="shared" si="4"/>
        <v>0</v>
      </c>
      <c r="AF42" s="35"/>
      <c r="AG42" s="48"/>
      <c r="AH42" s="48"/>
      <c r="AI42" s="48"/>
      <c r="AJ42" s="35"/>
      <c r="AK42" s="35"/>
      <c r="AL42" s="35"/>
      <c r="AM42" s="35"/>
      <c r="AN42" s="35"/>
      <c r="AO42" s="35"/>
      <c r="AP42" s="35"/>
      <c r="AQ42" s="35"/>
      <c r="AR42" s="35"/>
      <c r="AS42" s="35"/>
      <c r="AT42" s="35"/>
      <c r="AU42" s="35"/>
      <c r="AV42" s="35"/>
      <c r="AW42" s="35"/>
      <c r="AX42" s="35"/>
      <c r="AY42" s="35"/>
      <c r="AZ42" s="35"/>
      <c r="BA42" s="35"/>
      <c r="BB42" s="275"/>
      <c r="BC42" s="275"/>
      <c r="BD42" s="275"/>
      <c r="BE42" s="275"/>
      <c r="BF42" s="275"/>
      <c r="BG42" s="275"/>
      <c r="BH42" s="275"/>
      <c r="BI42" s="275"/>
      <c r="BJ42" s="275"/>
      <c r="BK42" s="275"/>
      <c r="BL42" s="275"/>
      <c r="BM42" s="275"/>
      <c r="BN42" s="275"/>
      <c r="BO42" s="275"/>
      <c r="BP42" s="275"/>
      <c r="BQ42" s="275"/>
      <c r="BR42" s="275"/>
      <c r="BS42" s="275"/>
    </row>
    <row r="43" spans="1:71" s="467" customFormat="1" ht="12" customHeight="1">
      <c r="A43" s="553" t="s">
        <v>142</v>
      </c>
      <c r="B43" s="543">
        <v>2016</v>
      </c>
      <c r="C43" s="542" t="s">
        <v>133</v>
      </c>
      <c r="D43" s="550">
        <v>39</v>
      </c>
      <c r="E43" s="542">
        <v>89</v>
      </c>
      <c r="F43" s="542">
        <v>1</v>
      </c>
      <c r="G43" s="543">
        <v>7</v>
      </c>
      <c r="H43" s="542">
        <v>7</v>
      </c>
      <c r="I43" s="542">
        <v>5</v>
      </c>
      <c r="J43" s="542">
        <v>5</v>
      </c>
      <c r="K43" s="546">
        <v>5</v>
      </c>
      <c r="L43" s="546">
        <v>5</v>
      </c>
      <c r="M43" s="542">
        <v>8</v>
      </c>
      <c r="N43" s="542">
        <v>5</v>
      </c>
      <c r="O43" s="542">
        <v>5</v>
      </c>
      <c r="P43" s="500">
        <f t="shared" si="3"/>
        <v>5</v>
      </c>
      <c r="Q43" s="501">
        <f t="array" ref="Q43">IF(COUNT(H43:O43)=0,"",COUNT(IF(H43:O43=P43,H43:O43,""))/COUNT(H43:O43))</f>
        <v>0.75</v>
      </c>
      <c r="R43" s="502">
        <f t="array" ref="R43">IF(AND(H43:O43=H43:O43,H43:O43="-"),"",STDEV(IF(H43:O43="-","",H43:O43))/AVERAGE(IF(H43:O43="-","",H43:O43+0.000000000000001)))</f>
        <v>0.21115287807385255</v>
      </c>
      <c r="S43" s="30"/>
      <c r="T43" s="30"/>
      <c r="U43" s="29">
        <f t="array" ref="U43">IF(AND(H43:O43=H43:O43,H43:O43="-"),"",AVERAGE(H43:O43))</f>
        <v>5.625</v>
      </c>
      <c r="V43" s="30"/>
      <c r="W43" s="38" t="str">
        <f t="shared" si="2"/>
        <v>NO</v>
      </c>
      <c r="X43" s="35"/>
      <c r="Y43" s="35"/>
      <c r="Z43" s="35"/>
      <c r="AA43" s="35"/>
      <c r="AB43" s="464"/>
      <c r="AC43" s="542">
        <v>7</v>
      </c>
      <c r="AD43" s="542">
        <v>5</v>
      </c>
      <c r="AE43" s="473">
        <f t="shared" si="4"/>
        <v>2</v>
      </c>
      <c r="AF43" s="35"/>
      <c r="AG43" s="48"/>
      <c r="AH43" s="48"/>
      <c r="AI43" s="48"/>
      <c r="AJ43" s="35"/>
      <c r="AK43" s="35"/>
      <c r="AL43" s="35"/>
      <c r="AM43" s="35"/>
      <c r="AN43" s="35"/>
      <c r="AO43" s="35"/>
      <c r="AP43" s="35"/>
      <c r="AQ43" s="35"/>
      <c r="AR43" s="35"/>
      <c r="AS43" s="35"/>
      <c r="AT43" s="35"/>
      <c r="AU43" s="35"/>
      <c r="AV43" s="35"/>
      <c r="AW43" s="35"/>
      <c r="AX43" s="35"/>
      <c r="AY43" s="35"/>
      <c r="AZ43" s="35"/>
      <c r="BA43" s="35"/>
      <c r="BB43" s="275"/>
      <c r="BC43" s="275"/>
      <c r="BD43" s="275"/>
      <c r="BE43" s="275"/>
      <c r="BF43" s="275"/>
      <c r="BG43" s="275"/>
      <c r="BH43" s="275"/>
      <c r="BI43" s="275"/>
      <c r="BJ43" s="275"/>
      <c r="BK43" s="275"/>
      <c r="BL43" s="275"/>
      <c r="BM43" s="275"/>
      <c r="BN43" s="275"/>
      <c r="BO43" s="275"/>
      <c r="BP43" s="275"/>
      <c r="BQ43" s="275"/>
      <c r="BR43" s="275"/>
      <c r="BS43" s="275"/>
    </row>
    <row r="44" spans="1:71" s="467" customFormat="1" ht="12" customHeight="1">
      <c r="A44" s="553" t="s">
        <v>142</v>
      </c>
      <c r="B44" s="543">
        <v>2016</v>
      </c>
      <c r="C44" s="542" t="s">
        <v>133</v>
      </c>
      <c r="D44" s="550">
        <v>40</v>
      </c>
      <c r="E44" s="542">
        <v>96</v>
      </c>
      <c r="F44" s="542">
        <v>1</v>
      </c>
      <c r="G44" s="543">
        <v>7</v>
      </c>
      <c r="H44" s="542">
        <v>7</v>
      </c>
      <c r="I44" s="542">
        <v>5</v>
      </c>
      <c r="J44" s="542">
        <v>5</v>
      </c>
      <c r="K44" s="546">
        <v>5</v>
      </c>
      <c r="L44" s="546">
        <v>5</v>
      </c>
      <c r="M44" s="542">
        <v>6</v>
      </c>
      <c r="N44" s="542">
        <v>5</v>
      </c>
      <c r="O44" s="542">
        <v>5</v>
      </c>
      <c r="P44" s="500">
        <f t="shared" si="3"/>
        <v>5</v>
      </c>
      <c r="Q44" s="501">
        <f t="array" ref="Q44">IF(COUNT(H44:O44)=0,"",COUNT(IF(H44:O44=P44,H44:O44,""))/COUNT(H44:O44))</f>
        <v>0.75</v>
      </c>
      <c r="R44" s="502">
        <f t="array" ref="R44">IF(AND(H44:O44=H44:O44,H44:O44="-"),"",STDEV(IF(H44:O44="-","",H44:O44))/AVERAGE(IF(H44:O44="-","",H44:O44+0.000000000000001)))</f>
        <v>0.13842303425913391</v>
      </c>
      <c r="S44" s="30">
        <v>7</v>
      </c>
      <c r="T44" s="30"/>
      <c r="U44" s="29">
        <f t="array" ref="U44">IF(AND(H44:O44=H44:O44,H44:O44="-"),"",AVERAGE(H44:O44))</f>
        <v>5.375</v>
      </c>
      <c r="V44" s="30"/>
      <c r="W44" s="38" t="str">
        <f t="shared" si="2"/>
        <v>NO</v>
      </c>
      <c r="X44" s="35"/>
      <c r="Y44" s="35"/>
      <c r="Z44" s="35"/>
      <c r="AA44" s="35"/>
      <c r="AB44" s="464"/>
      <c r="AC44" s="542">
        <v>7</v>
      </c>
      <c r="AD44" s="542">
        <v>5</v>
      </c>
      <c r="AE44" s="473">
        <f t="shared" si="4"/>
        <v>2</v>
      </c>
      <c r="AF44" s="35"/>
      <c r="AG44" s="48"/>
      <c r="AH44" s="48"/>
      <c r="AI44" s="48"/>
      <c r="AJ44" s="35"/>
      <c r="AK44" s="35"/>
      <c r="AL44" s="35"/>
      <c r="AM44" s="35"/>
      <c r="AN44" s="35"/>
      <c r="AO44" s="35"/>
      <c r="AP44" s="35"/>
      <c r="AQ44" s="35"/>
      <c r="AR44" s="35"/>
      <c r="AS44" s="35"/>
      <c r="AT44" s="35"/>
      <c r="AU44" s="35"/>
      <c r="AV44" s="35"/>
      <c r="AW44" s="35"/>
      <c r="AX44" s="35"/>
      <c r="AY44" s="35"/>
      <c r="AZ44" s="35"/>
      <c r="BA44" s="35"/>
      <c r="BB44" s="275"/>
      <c r="BC44" s="275"/>
      <c r="BD44" s="275"/>
      <c r="BE44" s="275"/>
      <c r="BF44" s="275"/>
      <c r="BG44" s="275"/>
      <c r="BH44" s="275"/>
      <c r="BI44" s="275"/>
      <c r="BJ44" s="275"/>
      <c r="BK44" s="275"/>
      <c r="BL44" s="275"/>
      <c r="BM44" s="275"/>
      <c r="BN44" s="275"/>
      <c r="BO44" s="275"/>
      <c r="BP44" s="275"/>
      <c r="BQ44" s="275"/>
      <c r="BR44" s="275"/>
      <c r="BS44" s="275"/>
    </row>
    <row r="45" spans="1:71" s="467" customFormat="1" ht="12" customHeight="1">
      <c r="A45" s="553" t="s">
        <v>142</v>
      </c>
      <c r="B45" s="543">
        <v>2016</v>
      </c>
      <c r="C45" s="542" t="s">
        <v>133</v>
      </c>
      <c r="D45" s="550">
        <v>41</v>
      </c>
      <c r="E45" s="542">
        <v>106</v>
      </c>
      <c r="F45" s="542">
        <v>1</v>
      </c>
      <c r="G45" s="543">
        <v>7</v>
      </c>
      <c r="H45" s="550">
        <v>0</v>
      </c>
      <c r="I45" s="542">
        <v>6</v>
      </c>
      <c r="J45" s="542">
        <v>7</v>
      </c>
      <c r="K45" s="546">
        <v>6</v>
      </c>
      <c r="L45" s="546">
        <v>9</v>
      </c>
      <c r="M45" s="542">
        <v>6</v>
      </c>
      <c r="N45" s="542">
        <v>6</v>
      </c>
      <c r="O45" s="542">
        <v>6</v>
      </c>
      <c r="P45" s="500">
        <f t="shared" si="3"/>
        <v>6</v>
      </c>
      <c r="Q45" s="501">
        <f t="array" ref="Q45">IF(COUNT(H45:O45)=0,"",COUNT(IF(H45:O45=P45,H45:O45,""))/COUNT(H45:O45))</f>
        <v>0.625</v>
      </c>
      <c r="R45" s="502">
        <f t="array" ref="R45">IF(AND(H45:O45=H45:O45,H45:O45="-"),"",STDEV(IF(H45:O45="-","",H45:O45))/AVERAGE(IF(H45:O45="-","",H45:O45+0.000000000000001)))</f>
        <v>0.44339300118198122</v>
      </c>
      <c r="S45" s="30"/>
      <c r="T45" s="30"/>
      <c r="U45" s="29">
        <f t="array" ref="U45">IF(AND(H45:O45=H45:O45,H45:O45="-"),"",AVERAGE(H45:O45))</f>
        <v>5.75</v>
      </c>
      <c r="V45" s="30"/>
      <c r="W45" s="38" t="str">
        <f t="shared" si="2"/>
        <v>NO</v>
      </c>
      <c r="X45" s="35"/>
      <c r="Y45" s="35"/>
      <c r="Z45" s="35"/>
      <c r="AA45" s="35"/>
      <c r="AB45" s="464"/>
      <c r="AC45" s="550">
        <v>0</v>
      </c>
      <c r="AD45" s="542">
        <v>6</v>
      </c>
      <c r="AE45" s="473">
        <f t="shared" si="4"/>
        <v>-6</v>
      </c>
      <c r="AF45" s="35"/>
      <c r="AG45" s="48"/>
      <c r="AH45" s="48"/>
      <c r="AI45" s="48"/>
      <c r="AJ45" s="35"/>
      <c r="AK45" s="35"/>
      <c r="AL45" s="35"/>
      <c r="AM45" s="35"/>
      <c r="AN45" s="35"/>
      <c r="AO45" s="35"/>
      <c r="AP45" s="35"/>
      <c r="AQ45" s="35"/>
      <c r="AR45" s="35"/>
      <c r="AS45" s="35"/>
      <c r="AT45" s="35"/>
      <c r="AU45" s="35"/>
      <c r="AV45" s="35"/>
      <c r="AW45" s="35"/>
      <c r="AX45" s="35"/>
      <c r="AY45" s="35"/>
      <c r="AZ45" s="35"/>
      <c r="BA45" s="35"/>
      <c r="BB45" s="275"/>
      <c r="BC45" s="275"/>
      <c r="BD45" s="275"/>
      <c r="BE45" s="275"/>
      <c r="BF45" s="275"/>
      <c r="BG45" s="275"/>
      <c r="BH45" s="275"/>
      <c r="BI45" s="275"/>
      <c r="BJ45" s="275"/>
      <c r="BK45" s="275"/>
      <c r="BL45" s="275"/>
      <c r="BM45" s="275"/>
      <c r="BN45" s="275"/>
      <c r="BO45" s="275"/>
      <c r="BP45" s="275"/>
      <c r="BQ45" s="275"/>
      <c r="BR45" s="275"/>
      <c r="BS45" s="275"/>
    </row>
    <row r="46" spans="1:71" s="467" customFormat="1" ht="12" customHeight="1">
      <c r="A46" s="553" t="s">
        <v>142</v>
      </c>
      <c r="B46" s="543">
        <v>2016</v>
      </c>
      <c r="C46" s="542" t="s">
        <v>133</v>
      </c>
      <c r="D46" s="550">
        <v>42</v>
      </c>
      <c r="E46" s="542">
        <v>73</v>
      </c>
      <c r="F46" s="542">
        <v>2</v>
      </c>
      <c r="G46" s="543">
        <v>7</v>
      </c>
      <c r="H46" s="550">
        <v>0</v>
      </c>
      <c r="I46" s="542">
        <v>4</v>
      </c>
      <c r="J46" s="542">
        <v>6</v>
      </c>
      <c r="K46" s="546">
        <v>6</v>
      </c>
      <c r="L46" s="550">
        <v>0</v>
      </c>
      <c r="M46" s="550">
        <v>0</v>
      </c>
      <c r="N46" s="542">
        <v>6</v>
      </c>
      <c r="O46" s="542">
        <v>4</v>
      </c>
      <c r="P46" s="500">
        <f t="shared" si="3"/>
        <v>0</v>
      </c>
      <c r="Q46" s="501">
        <f t="array" ref="Q46">IF(COUNT(H46:O46)=0,"",COUNT(IF(H46:O46=P46,H46:O46,""))/COUNT(H46:O46))</f>
        <v>0.375</v>
      </c>
      <c r="R46" s="502">
        <f t="array" ref="R46">IF(AND(H46:O46=H46:O46,H46:O46="-"),"",STDEV(IF(H46:O46="-","",H46:O46))/AVERAGE(IF(H46:O46="-","",H46:O46+0.000000000000001)))</f>
        <v>0.86639135579898996</v>
      </c>
      <c r="S46" s="30"/>
      <c r="T46" s="30"/>
      <c r="U46" s="29">
        <f t="array" ref="U46">IF(AND(H46:O46=H46:O46,H46:O46="-"),"",AVERAGE(H46:O46))</f>
        <v>3.25</v>
      </c>
      <c r="V46" s="30"/>
      <c r="W46" s="38" t="str">
        <f t="shared" si="2"/>
        <v>NO</v>
      </c>
      <c r="X46" s="35"/>
      <c r="Y46" s="35"/>
      <c r="Z46" s="35"/>
      <c r="AA46" s="35"/>
      <c r="AB46" s="464"/>
      <c r="AC46" s="550">
        <v>0</v>
      </c>
      <c r="AD46" s="550">
        <v>0</v>
      </c>
      <c r="AE46" s="473">
        <f t="shared" si="4"/>
        <v>0</v>
      </c>
      <c r="AF46" s="35"/>
      <c r="AG46" s="48"/>
      <c r="AH46" s="48"/>
      <c r="AI46" s="48"/>
      <c r="AJ46" s="35"/>
      <c r="AK46" s="35"/>
      <c r="AL46" s="35"/>
      <c r="AM46" s="35"/>
      <c r="AN46" s="35"/>
      <c r="AO46" s="35"/>
      <c r="AP46" s="35"/>
      <c r="AQ46" s="35"/>
      <c r="AR46" s="35"/>
      <c r="AS46" s="35"/>
      <c r="AT46" s="35"/>
      <c r="AU46" s="35"/>
      <c r="AV46" s="35"/>
      <c r="AW46" s="35"/>
      <c r="AX46" s="35"/>
      <c r="AY46" s="35"/>
      <c r="AZ46" s="35"/>
      <c r="BA46" s="35"/>
      <c r="BB46" s="275"/>
      <c r="BC46" s="275"/>
      <c r="BD46" s="275"/>
      <c r="BE46" s="275"/>
      <c r="BF46" s="275"/>
      <c r="BG46" s="275"/>
      <c r="BH46" s="275"/>
      <c r="BI46" s="275"/>
      <c r="BJ46" s="275"/>
      <c r="BK46" s="275"/>
      <c r="BL46" s="275"/>
      <c r="BM46" s="275"/>
      <c r="BN46" s="275"/>
      <c r="BO46" s="275"/>
      <c r="BP46" s="275"/>
      <c r="BQ46" s="275"/>
      <c r="BR46" s="275"/>
      <c r="BS46" s="275"/>
    </row>
    <row r="47" spans="1:71" s="467" customFormat="1" ht="12" customHeight="1">
      <c r="A47" s="553" t="s">
        <v>142</v>
      </c>
      <c r="B47" s="543">
        <v>2016</v>
      </c>
      <c r="C47" s="542" t="s">
        <v>133</v>
      </c>
      <c r="D47" s="550">
        <v>43</v>
      </c>
      <c r="E47" s="542">
        <v>96</v>
      </c>
      <c r="F47" s="542">
        <v>1</v>
      </c>
      <c r="G47" s="543">
        <v>7</v>
      </c>
      <c r="H47" s="550">
        <v>0</v>
      </c>
      <c r="I47" s="542">
        <v>7</v>
      </c>
      <c r="J47" s="542">
        <v>7</v>
      </c>
      <c r="K47" s="546">
        <v>7</v>
      </c>
      <c r="L47" s="546">
        <v>7</v>
      </c>
      <c r="M47" s="542">
        <v>6</v>
      </c>
      <c r="N47" s="542">
        <v>7</v>
      </c>
      <c r="O47" s="542">
        <v>7</v>
      </c>
      <c r="P47" s="500">
        <f t="shared" si="3"/>
        <v>7</v>
      </c>
      <c r="Q47" s="501">
        <f t="array" ref="Q47">IF(COUNT(H47:O47)=0,"",COUNT(IF(H47:O47=P47,H47:O47,""))/COUNT(H47:O47))</f>
        <v>0.75</v>
      </c>
      <c r="R47" s="502">
        <f t="array" ref="R47">IF(AND(H47:O47=H47:O47,H47:O47="-"),"",STDEV(IF(H47:O47="-","",H47:O47))/AVERAGE(IF(H47:O47="-","",H47:O47+0.000000000000001)))</f>
        <v>0.40824829046386291</v>
      </c>
      <c r="S47" s="30" t="s">
        <v>145</v>
      </c>
      <c r="T47" s="30"/>
      <c r="U47" s="29">
        <f t="array" ref="U47">IF(AND(H47:O47=H47:O47,H47:O47="-"),"",AVERAGE(H47:O47))</f>
        <v>6</v>
      </c>
      <c r="V47" s="30"/>
      <c r="W47" s="38" t="str">
        <f t="shared" si="2"/>
        <v>NO</v>
      </c>
      <c r="X47" s="35"/>
      <c r="Y47" s="35"/>
      <c r="Z47" s="35"/>
      <c r="AA47" s="35"/>
      <c r="AB47" s="464"/>
      <c r="AC47" s="550">
        <v>0</v>
      </c>
      <c r="AD47" s="542">
        <v>7</v>
      </c>
      <c r="AE47" s="473">
        <f t="shared" si="4"/>
        <v>-7</v>
      </c>
      <c r="AF47" s="35"/>
      <c r="AG47" s="48"/>
      <c r="AH47" s="48"/>
      <c r="AI47" s="48"/>
      <c r="AJ47" s="35"/>
      <c r="AK47" s="35"/>
      <c r="AL47" s="35"/>
      <c r="AM47" s="35"/>
      <c r="AN47" s="35"/>
      <c r="AO47" s="35"/>
      <c r="AP47" s="35"/>
      <c r="AQ47" s="35"/>
      <c r="AR47" s="35"/>
      <c r="AS47" s="35"/>
      <c r="AT47" s="35"/>
      <c r="AU47" s="35"/>
      <c r="AV47" s="35"/>
      <c r="AW47" s="35"/>
      <c r="AX47" s="35"/>
      <c r="AY47" s="35"/>
      <c r="AZ47" s="35"/>
      <c r="BA47" s="35"/>
      <c r="BB47" s="275"/>
      <c r="BC47" s="275"/>
      <c r="BD47" s="275"/>
      <c r="BE47" s="275"/>
      <c r="BF47" s="275"/>
      <c r="BG47" s="275"/>
      <c r="BH47" s="275"/>
      <c r="BI47" s="275"/>
      <c r="BJ47" s="275"/>
      <c r="BK47" s="275"/>
      <c r="BL47" s="275"/>
      <c r="BM47" s="275"/>
      <c r="BN47" s="275"/>
      <c r="BO47" s="275"/>
      <c r="BP47" s="275"/>
      <c r="BQ47" s="275"/>
      <c r="BR47" s="275"/>
      <c r="BS47" s="275"/>
    </row>
    <row r="48" spans="1:71" s="467" customFormat="1" ht="12" customHeight="1">
      <c r="A48" s="553" t="s">
        <v>142</v>
      </c>
      <c r="B48" s="543">
        <v>2016</v>
      </c>
      <c r="C48" s="542" t="s">
        <v>133</v>
      </c>
      <c r="D48" s="550">
        <v>44</v>
      </c>
      <c r="E48" s="542">
        <v>78</v>
      </c>
      <c r="F48" s="542">
        <v>2</v>
      </c>
      <c r="G48" s="543">
        <v>7</v>
      </c>
      <c r="H48" s="542">
        <v>8</v>
      </c>
      <c r="I48" s="542">
        <v>7</v>
      </c>
      <c r="J48" s="542">
        <v>5</v>
      </c>
      <c r="K48" s="546">
        <v>4</v>
      </c>
      <c r="L48" s="550">
        <v>0</v>
      </c>
      <c r="M48" s="542">
        <v>7</v>
      </c>
      <c r="N48" s="542">
        <v>5</v>
      </c>
      <c r="O48" s="542">
        <v>6</v>
      </c>
      <c r="P48" s="500">
        <f t="shared" si="3"/>
        <v>7</v>
      </c>
      <c r="Q48" s="501">
        <f t="array" ref="Q48">IF(COUNT(H48:O48)=0,"",COUNT(IF(H48:O48=P48,H48:O48,""))/COUNT(H48:O48))</f>
        <v>0.25</v>
      </c>
      <c r="R48" s="502">
        <f t="array" ref="R48">IF(AND(H48:O48=H48:O48,H48:O48="-"),"",STDEV(IF(H48:O48="-","",H48:O48))/AVERAGE(IF(H48:O48="-","",H48:O48+0.000000000000001)))</f>
        <v>0.47482798276503796</v>
      </c>
      <c r="S48" s="30"/>
      <c r="T48" s="30"/>
      <c r="U48" s="29">
        <f t="array" ref="U48">IF(AND(H48:O48=H48:O48,H48:O48="-"),"",AVERAGE(H48:O48))</f>
        <v>5.25</v>
      </c>
      <c r="V48" s="30"/>
      <c r="W48" s="38" t="str">
        <f t="shared" si="2"/>
        <v>NO</v>
      </c>
      <c r="X48" s="35"/>
      <c r="Y48" s="35"/>
      <c r="Z48" s="35"/>
      <c r="AA48" s="35"/>
      <c r="AB48" s="464"/>
      <c r="AC48" s="542">
        <v>8</v>
      </c>
      <c r="AD48" s="542">
        <v>7</v>
      </c>
      <c r="AE48" s="473">
        <f t="shared" si="4"/>
        <v>1</v>
      </c>
      <c r="AF48" s="35"/>
      <c r="AG48" s="48"/>
      <c r="AH48" s="48"/>
      <c r="AI48" s="48"/>
      <c r="AJ48" s="35"/>
      <c r="AK48" s="35"/>
      <c r="AL48" s="35"/>
      <c r="AM48" s="35"/>
      <c r="AN48" s="35"/>
      <c r="AO48" s="35"/>
      <c r="AP48" s="35"/>
      <c r="AQ48" s="35"/>
      <c r="AR48" s="35"/>
      <c r="AS48" s="35"/>
      <c r="AT48" s="35"/>
      <c r="AU48" s="35"/>
      <c r="AV48" s="35"/>
      <c r="AW48" s="35"/>
      <c r="AX48" s="35"/>
      <c r="AY48" s="35"/>
      <c r="AZ48" s="35"/>
      <c r="BA48" s="35"/>
      <c r="BB48" s="275"/>
      <c r="BC48" s="275"/>
      <c r="BD48" s="275"/>
      <c r="BE48" s="275"/>
      <c r="BF48" s="275"/>
      <c r="BG48" s="275"/>
      <c r="BH48" s="275"/>
      <c r="BI48" s="275"/>
      <c r="BJ48" s="275"/>
      <c r="BK48" s="275"/>
      <c r="BL48" s="275"/>
      <c r="BM48" s="275"/>
      <c r="BN48" s="275"/>
      <c r="BO48" s="275"/>
      <c r="BP48" s="275"/>
      <c r="BQ48" s="275"/>
      <c r="BR48" s="275"/>
      <c r="BS48" s="275"/>
    </row>
    <row r="49" spans="1:71" s="467" customFormat="1" ht="12" customHeight="1">
      <c r="A49" s="553" t="s">
        <v>142</v>
      </c>
      <c r="B49" s="543">
        <v>2016</v>
      </c>
      <c r="C49" s="542" t="s">
        <v>133</v>
      </c>
      <c r="D49" s="551">
        <v>45</v>
      </c>
      <c r="E49" s="545">
        <v>93</v>
      </c>
      <c r="F49" s="545">
        <v>1</v>
      </c>
      <c r="G49" s="543">
        <v>7</v>
      </c>
      <c r="H49" s="545">
        <v>8</v>
      </c>
      <c r="I49" s="545">
        <v>8</v>
      </c>
      <c r="J49" s="545">
        <v>6</v>
      </c>
      <c r="K49" s="548">
        <v>6</v>
      </c>
      <c r="L49" s="548">
        <v>8</v>
      </c>
      <c r="M49" s="545">
        <v>8</v>
      </c>
      <c r="N49" s="545">
        <v>8</v>
      </c>
      <c r="O49" s="545">
        <v>6</v>
      </c>
      <c r="P49" s="500">
        <f t="shared" si="3"/>
        <v>8</v>
      </c>
      <c r="Q49" s="501">
        <f t="array" ref="Q49">IF(COUNT(H49:O49)=0,"",COUNT(IF(H49:O49=P49,H49:O49,""))/COUNT(H49:O49))</f>
        <v>0.625</v>
      </c>
      <c r="R49" s="502">
        <f t="array" ref="R49">IF(AND(H49:O49=H49:O49,H49:O49="-"),"",STDEV(IF(H49:O49="-","",H49:O49))/AVERAGE(IF(H49:O49="-","",H49:O49+0.000000000000001)))</f>
        <v>0.14277218469152153</v>
      </c>
      <c r="S49" s="30"/>
      <c r="T49" s="30"/>
      <c r="U49" s="29">
        <f t="array" ref="U49">IF(AND(H49:O49=H49:O49,H49:O49="-"),"",AVERAGE(H49:O49))</f>
        <v>7.25</v>
      </c>
      <c r="V49" s="30"/>
      <c r="W49" s="38" t="str">
        <f t="shared" si="2"/>
        <v>NO</v>
      </c>
      <c r="X49" s="35"/>
      <c r="Y49" s="35"/>
      <c r="Z49" s="35"/>
      <c r="AA49" s="35"/>
      <c r="AB49" s="464"/>
      <c r="AC49" s="545">
        <v>8</v>
      </c>
      <c r="AD49" s="545">
        <v>8</v>
      </c>
      <c r="AE49" s="473">
        <f t="shared" si="4"/>
        <v>0</v>
      </c>
      <c r="AF49" s="35"/>
      <c r="AG49" s="48"/>
      <c r="AH49" s="48"/>
      <c r="AI49" s="48"/>
      <c r="AJ49" s="35"/>
      <c r="AK49" s="35"/>
      <c r="AL49" s="35"/>
      <c r="AM49" s="35"/>
      <c r="AN49" s="35"/>
      <c r="AO49" s="35"/>
      <c r="AP49" s="35"/>
      <c r="AQ49" s="35"/>
      <c r="AR49" s="35"/>
      <c r="AS49" s="35"/>
      <c r="AT49" s="35"/>
      <c r="AU49" s="35"/>
      <c r="AV49" s="35"/>
      <c r="AW49" s="35"/>
      <c r="AX49" s="35"/>
      <c r="AY49" s="35"/>
      <c r="AZ49" s="35"/>
      <c r="BA49" s="35"/>
      <c r="BB49" s="275"/>
      <c r="BC49" s="275"/>
      <c r="BD49" s="275"/>
      <c r="BE49" s="275"/>
      <c r="BF49" s="275"/>
      <c r="BG49" s="275"/>
      <c r="BH49" s="275"/>
      <c r="BI49" s="275"/>
      <c r="BJ49" s="275"/>
      <c r="BK49" s="275"/>
      <c r="BL49" s="275"/>
      <c r="BM49" s="275"/>
      <c r="BN49" s="275"/>
      <c r="BO49" s="275"/>
      <c r="BP49" s="275"/>
      <c r="BQ49" s="275"/>
      <c r="BR49" s="275"/>
      <c r="BS49" s="275"/>
    </row>
    <row r="50" spans="1:71" s="467" customFormat="1" ht="12" customHeight="1">
      <c r="A50" s="553" t="s">
        <v>142</v>
      </c>
      <c r="B50" s="543">
        <v>2016</v>
      </c>
      <c r="C50" s="542" t="s">
        <v>133</v>
      </c>
      <c r="D50" s="550">
        <v>46</v>
      </c>
      <c r="E50" s="542">
        <v>92</v>
      </c>
      <c r="F50" s="542">
        <v>1</v>
      </c>
      <c r="G50" s="543">
        <v>7</v>
      </c>
      <c r="H50" s="542">
        <v>8</v>
      </c>
      <c r="I50" s="542">
        <v>7</v>
      </c>
      <c r="J50" s="542">
        <v>7</v>
      </c>
      <c r="K50" s="546">
        <v>5</v>
      </c>
      <c r="L50" s="550">
        <v>0</v>
      </c>
      <c r="M50" s="542">
        <v>8</v>
      </c>
      <c r="N50" s="542">
        <v>7</v>
      </c>
      <c r="O50" s="542">
        <v>7</v>
      </c>
      <c r="P50" s="500">
        <f t="shared" si="3"/>
        <v>7</v>
      </c>
      <c r="Q50" s="501">
        <f t="array" ref="Q50">IF(COUNT(H50:O50)=0,"",COUNT(IF(H50:O50=P50,H50:O50,""))/COUNT(H50:O50))</f>
        <v>0.5</v>
      </c>
      <c r="R50" s="502">
        <f t="array" ref="R50">IF(AND(H50:O50=H50:O50,H50:O50="-"),"",STDEV(IF(H50:O50="-","",H50:O50))/AVERAGE(IF(H50:O50="-","",H50:O50+0.000000000000001)))</f>
        <v>0.43140807727332736</v>
      </c>
      <c r="S50" s="30"/>
      <c r="T50" s="30"/>
      <c r="U50" s="29">
        <f t="array" ref="U50">IF(AND(H50:O50=H50:O50,H50:O50="-"),"",AVERAGE(H50:O50))</f>
        <v>6.125</v>
      </c>
      <c r="V50" s="30"/>
      <c r="W50" s="38" t="str">
        <f t="shared" si="2"/>
        <v>NO</v>
      </c>
      <c r="X50" s="35"/>
      <c r="Y50" s="35"/>
      <c r="Z50" s="35"/>
      <c r="AA50" s="35"/>
      <c r="AB50" s="464"/>
      <c r="AC50" s="542">
        <v>8</v>
      </c>
      <c r="AD50" s="542">
        <v>7</v>
      </c>
      <c r="AE50" s="473">
        <f t="shared" si="4"/>
        <v>1</v>
      </c>
      <c r="AF50" s="35"/>
      <c r="AG50" s="48"/>
      <c r="AH50" s="48"/>
      <c r="AI50" s="48"/>
      <c r="AJ50" s="35"/>
      <c r="AK50" s="35"/>
      <c r="AL50" s="35"/>
      <c r="AM50" s="35"/>
      <c r="AN50" s="35"/>
      <c r="AO50" s="35"/>
      <c r="AP50" s="35"/>
      <c r="AQ50" s="35"/>
      <c r="AR50" s="35"/>
      <c r="AS50" s="35"/>
      <c r="AT50" s="35"/>
      <c r="AU50" s="35"/>
      <c r="AV50" s="35"/>
      <c r="AW50" s="35"/>
      <c r="AX50" s="35"/>
      <c r="AY50" s="35"/>
      <c r="AZ50" s="35"/>
      <c r="BA50" s="35"/>
      <c r="BB50" s="275"/>
      <c r="BC50" s="275"/>
      <c r="BD50" s="275"/>
      <c r="BE50" s="275"/>
      <c r="BF50" s="275"/>
      <c r="BG50" s="275"/>
      <c r="BH50" s="275"/>
      <c r="BI50" s="275"/>
      <c r="BJ50" s="275"/>
      <c r="BK50" s="275"/>
      <c r="BL50" s="275"/>
      <c r="BM50" s="275"/>
      <c r="BN50" s="275"/>
      <c r="BO50" s="275"/>
      <c r="BP50" s="275"/>
      <c r="BQ50" s="275"/>
      <c r="BR50" s="275"/>
      <c r="BS50" s="275"/>
    </row>
    <row r="51" spans="1:71" s="467" customFormat="1" ht="12" customHeight="1">
      <c r="A51" s="553" t="s">
        <v>142</v>
      </c>
      <c r="B51" s="543">
        <v>2016</v>
      </c>
      <c r="C51" s="542" t="s">
        <v>133</v>
      </c>
      <c r="D51" s="550">
        <v>47</v>
      </c>
      <c r="E51" s="542">
        <v>80</v>
      </c>
      <c r="F51" s="542">
        <v>1</v>
      </c>
      <c r="G51" s="543">
        <v>7</v>
      </c>
      <c r="H51" s="542">
        <v>7</v>
      </c>
      <c r="I51" s="542">
        <v>5</v>
      </c>
      <c r="J51" s="542">
        <v>7</v>
      </c>
      <c r="K51" s="546">
        <v>7</v>
      </c>
      <c r="L51" s="550">
        <v>0</v>
      </c>
      <c r="M51" s="550">
        <v>0</v>
      </c>
      <c r="N51" s="550">
        <v>0</v>
      </c>
      <c r="O51" s="542">
        <v>5</v>
      </c>
      <c r="P51" s="500">
        <f t="shared" si="3"/>
        <v>7</v>
      </c>
      <c r="Q51" s="501">
        <f t="array" ref="Q51">IF(COUNT(H51:O51)=0,"",COUNT(IF(H51:O51=P51,H51:O51,""))/COUNT(H51:O51))</f>
        <v>0.375</v>
      </c>
      <c r="R51" s="502">
        <f t="array" ref="R51">IF(AND(H51:O51=H51:O51,H51:O51="-"),"",STDEV(IF(H51:O51="-","",H51:O51))/AVERAGE(IF(H51:O51="-","",H51:O51+0.000000000000001)))</f>
        <v>0.85520816292439039</v>
      </c>
      <c r="S51" s="30"/>
      <c r="T51" s="30"/>
      <c r="U51" s="29">
        <f t="array" ref="U51">IF(AND(H51:O51=H51:O51,H51:O51="-"),"",AVERAGE(H51:O51))</f>
        <v>3.875</v>
      </c>
      <c r="V51" s="30"/>
      <c r="W51" s="38" t="str">
        <f t="shared" si="2"/>
        <v>NO</v>
      </c>
      <c r="X51" s="35"/>
      <c r="Y51" s="35"/>
      <c r="Z51" s="35"/>
      <c r="AA51" s="35"/>
      <c r="AB51" s="464"/>
      <c r="AC51" s="542">
        <v>7</v>
      </c>
      <c r="AD51" s="550">
        <v>7</v>
      </c>
      <c r="AE51" s="473">
        <f t="shared" si="4"/>
        <v>0</v>
      </c>
      <c r="AF51" s="35"/>
      <c r="AG51" s="48"/>
      <c r="AH51" s="48"/>
      <c r="AI51" s="48"/>
      <c r="AJ51" s="35"/>
      <c r="AK51" s="35"/>
      <c r="AL51" s="35"/>
      <c r="AM51" s="35"/>
      <c r="AN51" s="35"/>
      <c r="AO51" s="35"/>
      <c r="AP51" s="35"/>
      <c r="AQ51" s="35"/>
      <c r="AR51" s="35"/>
      <c r="AS51" s="35"/>
      <c r="AT51" s="35"/>
      <c r="AU51" s="35"/>
      <c r="AV51" s="35"/>
      <c r="AW51" s="35"/>
      <c r="AX51" s="35"/>
      <c r="AY51" s="35"/>
      <c r="AZ51" s="35"/>
      <c r="BA51" s="35"/>
      <c r="BB51" s="275"/>
      <c r="BC51" s="275"/>
      <c r="BD51" s="275"/>
      <c r="BE51" s="275"/>
      <c r="BF51" s="275"/>
      <c r="BG51" s="275"/>
      <c r="BH51" s="275"/>
      <c r="BI51" s="275"/>
      <c r="BJ51" s="275"/>
      <c r="BK51" s="275"/>
      <c r="BL51" s="275"/>
      <c r="BM51" s="275"/>
      <c r="BN51" s="275"/>
      <c r="BO51" s="275"/>
      <c r="BP51" s="275"/>
      <c r="BQ51" s="275"/>
      <c r="BR51" s="275"/>
      <c r="BS51" s="275"/>
    </row>
    <row r="52" spans="1:71" s="467" customFormat="1" ht="12" customHeight="1">
      <c r="A52" s="553" t="s">
        <v>141</v>
      </c>
      <c r="B52" s="543">
        <v>2016</v>
      </c>
      <c r="C52" s="542" t="s">
        <v>134</v>
      </c>
      <c r="D52" s="550">
        <v>48</v>
      </c>
      <c r="E52" s="542">
        <v>70</v>
      </c>
      <c r="F52" s="542"/>
      <c r="G52" s="543">
        <v>8</v>
      </c>
      <c r="H52" s="542">
        <v>6</v>
      </c>
      <c r="I52" s="542">
        <v>5</v>
      </c>
      <c r="J52" s="542">
        <v>6</v>
      </c>
      <c r="K52" s="546">
        <v>4</v>
      </c>
      <c r="L52" s="546">
        <v>5</v>
      </c>
      <c r="M52" s="550">
        <v>0</v>
      </c>
      <c r="N52" s="542">
        <v>4</v>
      </c>
      <c r="O52" s="542">
        <v>5</v>
      </c>
      <c r="P52" s="500">
        <f t="shared" si="3"/>
        <v>5</v>
      </c>
      <c r="Q52" s="501">
        <f t="array" ref="Q52">IF(COUNT(H52:O52)=0,"",COUNT(IF(H52:O52=P52,H52:O52,""))/COUNT(H52:O52))</f>
        <v>0.375</v>
      </c>
      <c r="R52" s="502">
        <f t="array" ref="R52">IF(AND(H52:O52=H52:O52,H52:O52="-"),"",STDEV(IF(H52:O52="-","",H52:O52))/AVERAGE(IF(H52:O52="-","",H52:O52+0.000000000000001)))</f>
        <v>0.43945367620227815</v>
      </c>
      <c r="S52" s="30"/>
      <c r="T52" s="30"/>
      <c r="U52" s="29">
        <f t="array" ref="U52">IF(AND(H52:O52=H52:O52,H52:O52="-"),"",AVERAGE(H52:O52))</f>
        <v>4.375</v>
      </c>
      <c r="V52" s="30"/>
      <c r="W52" s="38" t="str">
        <f t="shared" si="2"/>
        <v>NO</v>
      </c>
      <c r="X52" s="35"/>
      <c r="Y52" s="35"/>
      <c r="Z52" s="35"/>
      <c r="AA52" s="35"/>
      <c r="AB52" s="464"/>
      <c r="AC52" s="542">
        <v>6</v>
      </c>
      <c r="AD52" s="550">
        <v>5</v>
      </c>
      <c r="AE52" s="473">
        <f t="shared" si="4"/>
        <v>1</v>
      </c>
      <c r="AF52" s="35"/>
      <c r="AG52" s="48"/>
      <c r="AH52" s="48"/>
      <c r="AI52" s="48"/>
      <c r="AJ52" s="35"/>
      <c r="AK52" s="35"/>
      <c r="AL52" s="35"/>
      <c r="AM52" s="35"/>
      <c r="AN52" s="35"/>
      <c r="AO52" s="35"/>
      <c r="AP52" s="35"/>
      <c r="AQ52" s="35"/>
      <c r="AR52" s="35"/>
      <c r="AS52" s="35"/>
      <c r="AT52" s="35"/>
      <c r="AU52" s="35"/>
      <c r="AV52" s="35"/>
      <c r="AW52" s="35"/>
      <c r="AX52" s="35"/>
      <c r="AY52" s="35"/>
      <c r="AZ52" s="35"/>
      <c r="BA52" s="35"/>
      <c r="BB52" s="275"/>
      <c r="BC52" s="275"/>
      <c r="BD52" s="275"/>
      <c r="BE52" s="275"/>
      <c r="BF52" s="275"/>
      <c r="BG52" s="275"/>
      <c r="BH52" s="275"/>
      <c r="BI52" s="275"/>
      <c r="BJ52" s="275"/>
      <c r="BK52" s="275"/>
      <c r="BL52" s="275"/>
      <c r="BM52" s="275"/>
      <c r="BN52" s="275"/>
      <c r="BO52" s="275"/>
      <c r="BP52" s="275"/>
      <c r="BQ52" s="275"/>
      <c r="BR52" s="275"/>
      <c r="BS52" s="275"/>
    </row>
    <row r="53" spans="1:71" s="467" customFormat="1" ht="12" customHeight="1">
      <c r="A53" s="553" t="s">
        <v>141</v>
      </c>
      <c r="B53" s="543">
        <v>2016</v>
      </c>
      <c r="C53" s="542" t="s">
        <v>134</v>
      </c>
      <c r="D53" s="550">
        <v>49</v>
      </c>
      <c r="E53" s="542">
        <v>58</v>
      </c>
      <c r="F53" s="542"/>
      <c r="G53" s="543">
        <v>8</v>
      </c>
      <c r="H53" s="542">
        <v>5</v>
      </c>
      <c r="I53" s="542">
        <v>5</v>
      </c>
      <c r="J53" s="542">
        <v>5</v>
      </c>
      <c r="K53" s="546">
        <v>5</v>
      </c>
      <c r="L53" s="546">
        <v>5</v>
      </c>
      <c r="M53" s="542">
        <v>5</v>
      </c>
      <c r="N53" s="542">
        <v>5</v>
      </c>
      <c r="O53" s="542">
        <v>5</v>
      </c>
      <c r="P53" s="500">
        <f t="shared" si="3"/>
        <v>5</v>
      </c>
      <c r="Q53" s="501">
        <f t="array" ref="Q53">IF(COUNT(H53:O53)=0,"",COUNT(IF(H53:O53=P53,H53:O53,""))/COUNT(H53:O53))</f>
        <v>1</v>
      </c>
      <c r="R53" s="502">
        <f t="array" ref="R53">IF(AND(H53:O53=H53:O53,H53:O53="-"),"",STDEV(IF(H53:O53="-","",H53:O53))/AVERAGE(IF(H53:O53="-","",H53:O53+0.000000000000001)))</f>
        <v>0</v>
      </c>
      <c r="S53" s="30"/>
      <c r="T53" s="30"/>
      <c r="U53" s="29">
        <f t="array" ref="U53">IF(AND(H53:O53=H53:O53,H53:O53="-"),"",AVERAGE(H53:O53))</f>
        <v>5</v>
      </c>
      <c r="V53" s="30"/>
      <c r="W53" s="38" t="str">
        <f t="shared" si="2"/>
        <v>YES</v>
      </c>
      <c r="X53" s="35"/>
      <c r="Y53" s="35"/>
      <c r="Z53" s="35"/>
      <c r="AA53" s="35"/>
      <c r="AB53" s="464"/>
      <c r="AC53" s="542">
        <v>5</v>
      </c>
      <c r="AD53" s="542">
        <v>5</v>
      </c>
      <c r="AE53" s="473">
        <f t="shared" si="4"/>
        <v>0</v>
      </c>
      <c r="AF53" s="35"/>
      <c r="AG53" s="48"/>
      <c r="AH53" s="48"/>
      <c r="AI53" s="48"/>
      <c r="AJ53" s="35"/>
      <c r="AK53" s="35"/>
      <c r="AL53" s="35"/>
      <c r="AM53" s="35"/>
      <c r="AN53" s="35"/>
      <c r="AO53" s="35"/>
      <c r="AP53" s="35"/>
      <c r="AQ53" s="35"/>
      <c r="AR53" s="35"/>
      <c r="AS53" s="35"/>
      <c r="AT53" s="35"/>
      <c r="AU53" s="35"/>
      <c r="AV53" s="35"/>
      <c r="AW53" s="35"/>
      <c r="AX53" s="35"/>
      <c r="AY53" s="35"/>
      <c r="AZ53" s="35"/>
      <c r="BA53" s="35"/>
      <c r="BB53" s="275"/>
      <c r="BC53" s="275"/>
      <c r="BD53" s="275"/>
      <c r="BE53" s="275"/>
      <c r="BF53" s="275"/>
      <c r="BG53" s="275"/>
      <c r="BH53" s="275"/>
      <c r="BI53" s="275"/>
      <c r="BJ53" s="275"/>
      <c r="BK53" s="275"/>
      <c r="BL53" s="275"/>
      <c r="BM53" s="275"/>
      <c r="BN53" s="275"/>
      <c r="BO53" s="275"/>
      <c r="BP53" s="275"/>
      <c r="BQ53" s="275"/>
      <c r="BR53" s="275"/>
      <c r="BS53" s="275"/>
    </row>
    <row r="54" spans="1:71" s="467" customFormat="1" ht="12" customHeight="1">
      <c r="A54" s="553" t="s">
        <v>141</v>
      </c>
      <c r="B54" s="543">
        <v>2016</v>
      </c>
      <c r="C54" s="542" t="s">
        <v>134</v>
      </c>
      <c r="D54" s="550">
        <v>50</v>
      </c>
      <c r="E54" s="542">
        <v>69</v>
      </c>
      <c r="F54" s="542"/>
      <c r="G54" s="543">
        <v>8</v>
      </c>
      <c r="H54" s="542">
        <v>6</v>
      </c>
      <c r="I54" s="542">
        <v>5</v>
      </c>
      <c r="J54" s="542">
        <v>6</v>
      </c>
      <c r="K54" s="546">
        <v>5</v>
      </c>
      <c r="L54" s="546">
        <v>6</v>
      </c>
      <c r="M54" s="542">
        <v>6</v>
      </c>
      <c r="N54" s="542">
        <v>6</v>
      </c>
      <c r="O54" s="542">
        <v>6</v>
      </c>
      <c r="P54" s="500">
        <f t="shared" si="3"/>
        <v>6</v>
      </c>
      <c r="Q54" s="501">
        <f t="array" ref="Q54">IF(COUNT(H54:O54)=0,"",COUNT(IF(H54:O54=P54,H54:O54,""))/COUNT(H54:O54))</f>
        <v>0.75</v>
      </c>
      <c r="R54" s="502">
        <f t="array" ref="R54">IF(AND(H54:O54=H54:O54,H54:O54="-"),"",STDEV(IF(H54:O54="-","",H54:O54))/AVERAGE(IF(H54:O54="-","",H54:O54+0.000000000000001)))</f>
        <v>8.050609563239576E-2</v>
      </c>
      <c r="S54" s="30"/>
      <c r="T54" s="30"/>
      <c r="U54" s="29">
        <f t="array" ref="U54">IF(AND(H54:O54=H54:O54,H54:O54="-"),"",AVERAGE(H54:O54))</f>
        <v>5.75</v>
      </c>
      <c r="V54" s="30"/>
      <c r="W54" s="38" t="str">
        <f t="shared" si="2"/>
        <v>NO</v>
      </c>
      <c r="X54" s="35"/>
      <c r="Y54" s="35"/>
      <c r="Z54" s="35"/>
      <c r="AA54" s="35"/>
      <c r="AB54" s="464"/>
      <c r="AC54" s="542">
        <v>6</v>
      </c>
      <c r="AD54" s="542">
        <v>6</v>
      </c>
      <c r="AE54" s="473">
        <f t="shared" si="4"/>
        <v>0</v>
      </c>
      <c r="AF54" s="35"/>
      <c r="AG54" s="48"/>
      <c r="AH54" s="48"/>
      <c r="AI54" s="48"/>
      <c r="AJ54" s="35"/>
      <c r="AK54" s="35"/>
      <c r="AL54" s="35"/>
      <c r="AM54" s="35"/>
      <c r="AN54" s="35"/>
      <c r="AO54" s="35"/>
      <c r="AP54" s="35"/>
      <c r="AQ54" s="35"/>
      <c r="AR54" s="35"/>
      <c r="AS54" s="35"/>
      <c r="AT54" s="35"/>
      <c r="AU54" s="35"/>
      <c r="AV54" s="35"/>
      <c r="AW54" s="35"/>
      <c r="AX54" s="35"/>
      <c r="AY54" s="35"/>
      <c r="AZ54" s="35"/>
      <c r="BA54" s="35"/>
      <c r="BB54" s="275"/>
      <c r="BC54" s="275"/>
      <c r="BD54" s="275"/>
      <c r="BE54" s="275"/>
      <c r="BF54" s="275"/>
      <c r="BG54" s="275"/>
      <c r="BH54" s="275"/>
      <c r="BI54" s="275"/>
      <c r="BJ54" s="275"/>
      <c r="BK54" s="275"/>
      <c r="BL54" s="275"/>
      <c r="BM54" s="275"/>
      <c r="BN54" s="275"/>
      <c r="BO54" s="275"/>
      <c r="BP54" s="275"/>
      <c r="BQ54" s="275"/>
      <c r="BR54" s="275"/>
      <c r="BS54" s="275"/>
    </row>
    <row r="55" spans="1:71" s="467" customFormat="1" ht="12" customHeight="1">
      <c r="A55" s="553" t="s">
        <v>141</v>
      </c>
      <c r="B55" s="543">
        <v>2016</v>
      </c>
      <c r="C55" s="542" t="s">
        <v>134</v>
      </c>
      <c r="D55" s="550">
        <v>51</v>
      </c>
      <c r="E55" s="542">
        <v>60</v>
      </c>
      <c r="F55" s="543"/>
      <c r="G55" s="543">
        <v>8</v>
      </c>
      <c r="H55" s="542">
        <v>4</v>
      </c>
      <c r="I55" s="550">
        <v>0</v>
      </c>
      <c r="J55" s="553">
        <v>4</v>
      </c>
      <c r="K55" s="546">
        <v>5</v>
      </c>
      <c r="L55" s="550">
        <v>0</v>
      </c>
      <c r="M55" s="550">
        <v>0</v>
      </c>
      <c r="N55" s="542">
        <v>5</v>
      </c>
      <c r="O55" s="553">
        <v>4</v>
      </c>
      <c r="P55" s="500">
        <f t="shared" si="3"/>
        <v>4</v>
      </c>
      <c r="Q55" s="501">
        <f t="array" ref="Q55">IF(COUNT(H55:O55)=0,"",COUNT(IF(H55:O55=P55,H55:O55,""))/COUNT(H55:O55))</f>
        <v>0.375</v>
      </c>
      <c r="R55" s="502">
        <f t="array" ref="R55">IF(AND(H55:O55=H55:O55,H55:O55="-"),"",STDEV(IF(H55:O55="-","",H55:O55))/AVERAGE(IF(H55:O55="-","",H55:O55+0.000000000000001)))</f>
        <v>0.84165463615686475</v>
      </c>
      <c r="S55" s="30">
        <v>5</v>
      </c>
      <c r="T55" s="30"/>
      <c r="U55" s="29">
        <f t="array" ref="U55">IF(AND(H55:O55=H55:O55,H55:O55="-"),"",AVERAGE(H55:O55))</f>
        <v>2.75</v>
      </c>
      <c r="V55" s="30"/>
      <c r="W55" s="38" t="str">
        <f t="shared" si="2"/>
        <v>NO</v>
      </c>
      <c r="X55" s="35"/>
      <c r="Y55" s="35"/>
      <c r="Z55" s="35"/>
      <c r="AA55" s="35"/>
      <c r="AB55" s="464"/>
      <c r="AC55" s="542">
        <v>4</v>
      </c>
      <c r="AD55" s="550">
        <v>4</v>
      </c>
      <c r="AE55" s="473">
        <f t="shared" si="4"/>
        <v>0</v>
      </c>
      <c r="AF55" s="35"/>
      <c r="AG55" s="48"/>
      <c r="AH55" s="48"/>
      <c r="AI55" s="48"/>
      <c r="AJ55" s="35"/>
      <c r="AK55" s="35"/>
      <c r="AL55" s="35"/>
      <c r="AM55" s="35"/>
      <c r="AN55" s="35"/>
      <c r="AO55" s="35"/>
      <c r="AP55" s="35"/>
      <c r="AQ55" s="35"/>
      <c r="AR55" s="35"/>
      <c r="AS55" s="35"/>
      <c r="AT55" s="35"/>
      <c r="AU55" s="35"/>
      <c r="AV55" s="35"/>
      <c r="AW55" s="35"/>
      <c r="AX55" s="35"/>
      <c r="AY55" s="35"/>
      <c r="AZ55" s="35"/>
      <c r="BA55" s="35"/>
      <c r="BB55" s="275"/>
      <c r="BC55" s="275"/>
      <c r="BD55" s="275"/>
      <c r="BE55" s="275"/>
      <c r="BF55" s="275"/>
      <c r="BG55" s="275"/>
      <c r="BH55" s="275"/>
      <c r="BI55" s="275"/>
      <c r="BJ55" s="275"/>
      <c r="BK55" s="275"/>
      <c r="BL55" s="275"/>
      <c r="BM55" s="275"/>
      <c r="BN55" s="275"/>
      <c r="BO55" s="275"/>
      <c r="BP55" s="275"/>
      <c r="BQ55" s="275"/>
      <c r="BR55" s="275"/>
      <c r="BS55" s="275"/>
    </row>
    <row r="56" spans="1:71" s="467" customFormat="1" ht="12" customHeight="1">
      <c r="A56" s="553" t="s">
        <v>141</v>
      </c>
      <c r="B56" s="543">
        <v>2016</v>
      </c>
      <c r="C56" s="542" t="s">
        <v>134</v>
      </c>
      <c r="D56" s="550">
        <v>52</v>
      </c>
      <c r="E56" s="542">
        <v>57</v>
      </c>
      <c r="F56" s="543"/>
      <c r="G56" s="543">
        <v>8</v>
      </c>
      <c r="H56" s="542">
        <v>6</v>
      </c>
      <c r="I56" s="542">
        <v>5</v>
      </c>
      <c r="J56" s="542">
        <v>6</v>
      </c>
      <c r="K56" s="546">
        <v>6</v>
      </c>
      <c r="L56" s="546">
        <v>6</v>
      </c>
      <c r="M56" s="542">
        <v>5</v>
      </c>
      <c r="N56" s="542">
        <v>6</v>
      </c>
      <c r="O56" s="553">
        <v>5</v>
      </c>
      <c r="P56" s="500">
        <f t="shared" si="3"/>
        <v>6</v>
      </c>
      <c r="Q56" s="501">
        <f t="array" ref="Q56">IF(COUNT(H56:O56)=0,"",COUNT(IF(H56:O56=P56,H56:O56,""))/COUNT(H56:O56))</f>
        <v>0.625</v>
      </c>
      <c r="R56" s="502">
        <f t="array" ref="R56">IF(AND(H56:O56=H56:O56,H56:O56="-"),"",STDEV(IF(H56:O56="-","",H56:O56))/AVERAGE(IF(H56:O56="-","",H56:O56+0.000000000000001)))</f>
        <v>9.2008741245647216E-2</v>
      </c>
      <c r="S56" s="30"/>
      <c r="T56" s="30"/>
      <c r="U56" s="29">
        <f t="array" ref="U56">IF(AND(H56:O56=H56:O56,H56:O56="-"),"",AVERAGE(H56:O56))</f>
        <v>5.625</v>
      </c>
      <c r="V56" s="30"/>
      <c r="W56" s="38" t="str">
        <f t="shared" si="2"/>
        <v>NO</v>
      </c>
      <c r="X56" s="35"/>
      <c r="Y56" s="35"/>
      <c r="Z56" s="35"/>
      <c r="AA56" s="35"/>
      <c r="AB56" s="464"/>
      <c r="AC56" s="542">
        <v>6</v>
      </c>
      <c r="AD56" s="542">
        <v>6</v>
      </c>
      <c r="AE56" s="473">
        <f t="shared" si="4"/>
        <v>0</v>
      </c>
      <c r="AF56" s="35"/>
      <c r="AG56" s="48"/>
      <c r="AH56" s="48"/>
      <c r="AI56" s="48"/>
      <c r="AJ56" s="35"/>
      <c r="AK56" s="35"/>
      <c r="AL56" s="35"/>
      <c r="AM56" s="35"/>
      <c r="AN56" s="35"/>
      <c r="AO56" s="35"/>
      <c r="AP56" s="35"/>
      <c r="AQ56" s="35"/>
      <c r="AR56" s="35"/>
      <c r="AS56" s="35"/>
      <c r="AT56" s="35"/>
      <c r="AU56" s="35"/>
      <c r="AV56" s="35"/>
      <c r="AW56" s="35"/>
      <c r="AX56" s="35"/>
      <c r="AY56" s="35"/>
      <c r="AZ56" s="35"/>
      <c r="BA56" s="35"/>
      <c r="BB56" s="275"/>
      <c r="BC56" s="275"/>
      <c r="BD56" s="275"/>
      <c r="BE56" s="275"/>
      <c r="BF56" s="275"/>
      <c r="BG56" s="275"/>
      <c r="BH56" s="275"/>
      <c r="BI56" s="275"/>
      <c r="BJ56" s="275"/>
      <c r="BK56" s="275"/>
      <c r="BL56" s="275"/>
      <c r="BM56" s="275"/>
      <c r="BN56" s="275"/>
      <c r="BO56" s="275"/>
      <c r="BP56" s="275"/>
      <c r="BQ56" s="275"/>
      <c r="BR56" s="275"/>
      <c r="BS56" s="275"/>
    </row>
    <row r="57" spans="1:71" s="467" customFormat="1" ht="12" customHeight="1">
      <c r="A57" s="553" t="s">
        <v>141</v>
      </c>
      <c r="B57" s="543">
        <v>2016</v>
      </c>
      <c r="C57" s="542" t="s">
        <v>134</v>
      </c>
      <c r="D57" s="550">
        <v>53</v>
      </c>
      <c r="E57" s="542">
        <v>55</v>
      </c>
      <c r="F57" s="543"/>
      <c r="G57" s="543">
        <v>8</v>
      </c>
      <c r="H57" s="542">
        <v>5</v>
      </c>
      <c r="I57" s="542">
        <v>6</v>
      </c>
      <c r="J57" s="542">
        <v>5</v>
      </c>
      <c r="K57" s="546">
        <v>5</v>
      </c>
      <c r="L57" s="550">
        <v>0</v>
      </c>
      <c r="M57" s="550">
        <v>0</v>
      </c>
      <c r="N57" s="542">
        <v>6</v>
      </c>
      <c r="O57" s="553">
        <v>5</v>
      </c>
      <c r="P57" s="500">
        <f t="shared" si="3"/>
        <v>5</v>
      </c>
      <c r="Q57" s="501">
        <f t="array" ref="Q57">IF(COUNT(H57:O57)=0,"",COUNT(IF(H57:O57=P57,H57:O57,""))/COUNT(H57:O57))</f>
        <v>0.5</v>
      </c>
      <c r="R57" s="502">
        <f t="array" ref="R57">IF(AND(H57:O57=H57:O57,H57:O57="-"),"",STDEV(IF(H57:O57="-","",H57:O57))/AVERAGE(IF(H57:O57="-","",H57:O57+0.000000000000001)))</f>
        <v>0.62678317052800858</v>
      </c>
      <c r="S57" s="30"/>
      <c r="T57" s="30"/>
      <c r="U57" s="29">
        <f t="array" ref="U57">IF(AND(H57:O57=H57:O57,H57:O57="-"),"",AVERAGE(H57:O57))</f>
        <v>4</v>
      </c>
      <c r="V57" s="30"/>
      <c r="W57" s="38" t="str">
        <f t="shared" si="2"/>
        <v>NO</v>
      </c>
      <c r="X57" s="35"/>
      <c r="Y57" s="35"/>
      <c r="Z57" s="35"/>
      <c r="AA57" s="35"/>
      <c r="AB57" s="464"/>
      <c r="AC57" s="542">
        <v>5</v>
      </c>
      <c r="AD57" s="542">
        <v>5</v>
      </c>
      <c r="AE57" s="473">
        <f t="shared" si="4"/>
        <v>0</v>
      </c>
      <c r="AF57" s="35"/>
      <c r="AG57" s="48"/>
      <c r="AH57" s="48"/>
      <c r="AI57" s="48"/>
      <c r="AJ57" s="35"/>
      <c r="AK57" s="35"/>
      <c r="AL57" s="35"/>
      <c r="AM57" s="35"/>
      <c r="AN57" s="35"/>
      <c r="AO57" s="35"/>
      <c r="AP57" s="35"/>
      <c r="AQ57" s="35"/>
      <c r="AR57" s="35"/>
      <c r="AS57" s="35"/>
      <c r="AT57" s="35"/>
      <c r="AU57" s="35"/>
      <c r="AV57" s="35"/>
      <c r="AW57" s="35"/>
      <c r="AX57" s="35"/>
      <c r="AY57" s="35"/>
      <c r="AZ57" s="35"/>
      <c r="BA57" s="35"/>
      <c r="BB57" s="275"/>
      <c r="BC57" s="275"/>
      <c r="BD57" s="275"/>
      <c r="BE57" s="275"/>
      <c r="BF57" s="275"/>
      <c r="BG57" s="275"/>
      <c r="BH57" s="275"/>
      <c r="BI57" s="275"/>
      <c r="BJ57" s="275"/>
      <c r="BK57" s="275"/>
      <c r="BL57" s="275"/>
      <c r="BM57" s="275"/>
      <c r="BN57" s="275"/>
      <c r="BO57" s="275"/>
      <c r="BP57" s="275"/>
      <c r="BQ57" s="275"/>
      <c r="BR57" s="275"/>
      <c r="BS57" s="275"/>
    </row>
    <row r="58" spans="1:71" s="467" customFormat="1" ht="12" customHeight="1">
      <c r="A58" s="553" t="s">
        <v>141</v>
      </c>
      <c r="B58" s="543">
        <v>2016</v>
      </c>
      <c r="C58" s="542" t="s">
        <v>134</v>
      </c>
      <c r="D58" s="550">
        <v>54</v>
      </c>
      <c r="E58" s="542">
        <v>66</v>
      </c>
      <c r="F58" s="543"/>
      <c r="G58" s="543">
        <v>8</v>
      </c>
      <c r="H58" s="542">
        <v>0</v>
      </c>
      <c r="I58" s="542">
        <v>0</v>
      </c>
      <c r="J58" s="542">
        <v>0</v>
      </c>
      <c r="K58" s="546">
        <v>0</v>
      </c>
      <c r="L58" s="546">
        <v>0</v>
      </c>
      <c r="M58" s="542">
        <v>0</v>
      </c>
      <c r="N58" s="542">
        <v>0</v>
      </c>
      <c r="O58" s="542">
        <v>0</v>
      </c>
      <c r="P58" s="500">
        <f t="shared" si="3"/>
        <v>0</v>
      </c>
      <c r="Q58" s="501">
        <f t="array" ref="Q58">IF(COUNT(H58:O58)=0,"",COUNT(IF(H58:O58=P58,H58:O58,""))/COUNT(H58:O58))</f>
        <v>1</v>
      </c>
      <c r="R58" s="502">
        <f t="array" ref="R58">IF(AND(H58:O58=H58:O58,H58:O58="-"),"",STDEV(IF(H58:O58="-","",H58:O58))/AVERAGE(IF(H58:O58="-","",H58:O58+0.000000000000001)))</f>
        <v>0</v>
      </c>
      <c r="S58" s="30"/>
      <c r="T58" s="30"/>
      <c r="U58" s="29">
        <f t="array" ref="U58">IF(AND(H58:O58=H58:O58,H58:O58="-"),"",AVERAGE(H58:O58))</f>
        <v>0</v>
      </c>
      <c r="V58" s="30"/>
      <c r="W58" s="38" t="str">
        <f t="shared" si="2"/>
        <v>YES</v>
      </c>
      <c r="X58" s="35"/>
      <c r="Y58" s="35"/>
      <c r="Z58" s="35"/>
      <c r="AA58" s="35"/>
      <c r="AB58" s="464"/>
      <c r="AC58" s="542">
        <v>0</v>
      </c>
      <c r="AD58" s="542">
        <v>0</v>
      </c>
      <c r="AE58" s="473">
        <f t="shared" si="4"/>
        <v>0</v>
      </c>
      <c r="AF58" s="35"/>
      <c r="AG58" s="48"/>
      <c r="AH58" s="48"/>
      <c r="AI58" s="48"/>
      <c r="AJ58" s="35"/>
      <c r="AK58" s="35"/>
      <c r="AL58" s="35"/>
      <c r="AM58" s="35"/>
      <c r="AN58" s="35"/>
      <c r="AO58" s="35"/>
      <c r="AP58" s="35"/>
      <c r="AQ58" s="35"/>
      <c r="AR58" s="35"/>
      <c r="AS58" s="35"/>
      <c r="AT58" s="35"/>
      <c r="AU58" s="35"/>
      <c r="AV58" s="35"/>
      <c r="AW58" s="35"/>
      <c r="AX58" s="35"/>
      <c r="AY58" s="35"/>
      <c r="AZ58" s="35"/>
      <c r="BA58" s="35"/>
      <c r="BB58" s="275"/>
      <c r="BC58" s="275"/>
      <c r="BD58" s="275"/>
      <c r="BE58" s="275"/>
      <c r="BF58" s="275"/>
      <c r="BG58" s="275"/>
      <c r="BH58" s="275"/>
      <c r="BI58" s="275"/>
      <c r="BJ58" s="275"/>
      <c r="BK58" s="275"/>
      <c r="BL58" s="275"/>
      <c r="BM58" s="275"/>
      <c r="BN58" s="275"/>
      <c r="BO58" s="275"/>
      <c r="BP58" s="275"/>
      <c r="BQ58" s="275"/>
      <c r="BR58" s="275"/>
      <c r="BS58" s="275"/>
    </row>
    <row r="59" spans="1:71" s="467" customFormat="1" ht="12" customHeight="1">
      <c r="A59" s="553" t="s">
        <v>141</v>
      </c>
      <c r="B59" s="543">
        <v>2016</v>
      </c>
      <c r="C59" s="542" t="s">
        <v>134</v>
      </c>
      <c r="D59" s="550">
        <v>55</v>
      </c>
      <c r="E59" s="542">
        <v>54</v>
      </c>
      <c r="F59" s="543"/>
      <c r="G59" s="543">
        <v>8</v>
      </c>
      <c r="H59" s="553">
        <v>6</v>
      </c>
      <c r="I59" s="550">
        <v>0</v>
      </c>
      <c r="J59" s="553">
        <v>6</v>
      </c>
      <c r="K59" s="553">
        <v>5</v>
      </c>
      <c r="L59" s="550">
        <v>0</v>
      </c>
      <c r="M59" s="550">
        <v>0</v>
      </c>
      <c r="N59" s="553">
        <v>6</v>
      </c>
      <c r="O59" s="550">
        <v>0</v>
      </c>
      <c r="P59" s="500">
        <f t="shared" si="3"/>
        <v>0</v>
      </c>
      <c r="Q59" s="501">
        <f t="array" ref="Q59">IF(COUNT(H59:O59)=0,"",COUNT(IF(H59:O59=P59,H59:O59,""))/COUNT(H59:O59))</f>
        <v>0.5</v>
      </c>
      <c r="R59" s="502">
        <f t="array" ref="R59">IF(AND(H59:O59=H59:O59,H59:O59="-"),"",STDEV(IF(H59:O59="-","",H59:O59))/AVERAGE(IF(H59:O59="-","",H59:O59+0.000000000000001)))</f>
        <v>1.0750905104804374</v>
      </c>
      <c r="S59" s="30"/>
      <c r="T59" s="30"/>
      <c r="U59" s="29">
        <f t="array" ref="U59">IF(AND(H59:O59=H59:O59,H59:O59="-"),"",AVERAGE(H59:O59))</f>
        <v>2.875</v>
      </c>
      <c r="V59" s="30"/>
      <c r="W59" s="38" t="str">
        <f t="shared" si="2"/>
        <v>NO</v>
      </c>
      <c r="X59" s="35"/>
      <c r="Y59" s="35"/>
      <c r="Z59" s="35"/>
      <c r="AA59" s="35"/>
      <c r="AB59" s="464"/>
      <c r="AC59" s="550">
        <v>6</v>
      </c>
      <c r="AD59" s="550">
        <v>0</v>
      </c>
      <c r="AE59" s="473">
        <f t="shared" si="4"/>
        <v>6</v>
      </c>
      <c r="AF59" s="35"/>
      <c r="AG59" s="48"/>
      <c r="AH59" s="48"/>
      <c r="AI59" s="48"/>
      <c r="AJ59" s="35"/>
      <c r="AK59" s="35"/>
      <c r="AL59" s="35"/>
      <c r="AM59" s="35"/>
      <c r="AN59" s="35"/>
      <c r="AO59" s="35"/>
      <c r="AP59" s="35"/>
      <c r="AQ59" s="35"/>
      <c r="AR59" s="35"/>
      <c r="AS59" s="35"/>
      <c r="AT59" s="35"/>
      <c r="AU59" s="35"/>
      <c r="AV59" s="35"/>
      <c r="AW59" s="35"/>
      <c r="AX59" s="35"/>
      <c r="AY59" s="35"/>
      <c r="AZ59" s="35"/>
      <c r="BA59" s="35"/>
      <c r="BB59" s="275"/>
      <c r="BC59" s="275"/>
      <c r="BD59" s="275"/>
      <c r="BE59" s="275"/>
      <c r="BF59" s="275"/>
      <c r="BG59" s="275"/>
      <c r="BH59" s="275"/>
      <c r="BI59" s="275"/>
      <c r="BJ59" s="275"/>
      <c r="BK59" s="275"/>
      <c r="BL59" s="275"/>
      <c r="BM59" s="275"/>
      <c r="BN59" s="275"/>
      <c r="BO59" s="275"/>
      <c r="BP59" s="275"/>
      <c r="BQ59" s="275"/>
      <c r="BR59" s="275"/>
      <c r="BS59" s="275"/>
    </row>
    <row r="60" spans="1:71" s="467" customFormat="1" ht="12" customHeight="1">
      <c r="A60" s="553" t="s">
        <v>141</v>
      </c>
      <c r="B60" s="543">
        <v>2016</v>
      </c>
      <c r="C60" s="542" t="s">
        <v>134</v>
      </c>
      <c r="D60" s="550">
        <v>56</v>
      </c>
      <c r="E60" s="542">
        <v>60</v>
      </c>
      <c r="F60" s="543"/>
      <c r="G60" s="543">
        <v>8</v>
      </c>
      <c r="H60" s="542">
        <v>5</v>
      </c>
      <c r="I60" s="542">
        <v>5</v>
      </c>
      <c r="J60" s="542">
        <v>5</v>
      </c>
      <c r="K60" s="546">
        <v>6</v>
      </c>
      <c r="L60" s="546">
        <v>0</v>
      </c>
      <c r="M60" s="542">
        <v>5</v>
      </c>
      <c r="N60" s="542">
        <v>6</v>
      </c>
      <c r="O60" s="553">
        <v>5</v>
      </c>
      <c r="P60" s="500">
        <f t="shared" si="3"/>
        <v>5</v>
      </c>
      <c r="Q60" s="501">
        <f t="array" ref="Q60">IF(COUNT(H60:O60)=0,"",COUNT(IF(H60:O60=P60,H60:O60,""))/COUNT(H60:O60))</f>
        <v>0.625</v>
      </c>
      <c r="R60" s="502">
        <f t="array" ref="R60">IF(AND(H60:O60=H60:O60,H60:O60="-"),"",STDEV(IF(H60:O60="-","",H60:O60))/AVERAGE(IF(H60:O60="-","",H60:O60+0.000000000000001)))</f>
        <v>0.41569942343458743</v>
      </c>
      <c r="S60" s="30"/>
      <c r="T60" s="30"/>
      <c r="U60" s="29">
        <f t="array" ref="U60">IF(AND(H60:O60=H60:O60,H60:O60="-"),"",AVERAGE(H60:O60))</f>
        <v>4.625</v>
      </c>
      <c r="V60" s="30"/>
      <c r="W60" s="38" t="str">
        <f t="shared" si="2"/>
        <v>NO</v>
      </c>
      <c r="X60" s="35"/>
      <c r="Y60" s="35"/>
      <c r="Z60" s="35"/>
      <c r="AA60" s="35"/>
      <c r="AB60" s="464"/>
      <c r="AC60" s="542">
        <v>5</v>
      </c>
      <c r="AD60" s="542">
        <v>5</v>
      </c>
      <c r="AE60" s="473">
        <f t="shared" si="4"/>
        <v>0</v>
      </c>
      <c r="AF60" s="35"/>
      <c r="AG60" s="48"/>
      <c r="AH60" s="48"/>
      <c r="AI60" s="48"/>
      <c r="AJ60" s="35"/>
      <c r="AK60" s="35"/>
      <c r="AL60" s="35"/>
      <c r="AM60" s="35"/>
      <c r="AN60" s="35"/>
      <c r="AO60" s="35"/>
      <c r="AP60" s="35"/>
      <c r="AQ60" s="35"/>
      <c r="AR60" s="35"/>
      <c r="AS60" s="35"/>
      <c r="AT60" s="35"/>
      <c r="AU60" s="35"/>
      <c r="AV60" s="35"/>
      <c r="AW60" s="35"/>
      <c r="AX60" s="35"/>
      <c r="AY60" s="35"/>
      <c r="AZ60" s="35"/>
      <c r="BA60" s="35"/>
      <c r="BB60" s="275"/>
      <c r="BC60" s="275"/>
      <c r="BD60" s="275"/>
      <c r="BE60" s="275"/>
      <c r="BF60" s="275"/>
      <c r="BG60" s="275"/>
      <c r="BH60" s="275"/>
      <c r="BI60" s="275"/>
      <c r="BJ60" s="275"/>
      <c r="BK60" s="275"/>
      <c r="BL60" s="275"/>
      <c r="BM60" s="275"/>
      <c r="BN60" s="275"/>
      <c r="BO60" s="275"/>
      <c r="BP60" s="275"/>
      <c r="BQ60" s="275"/>
      <c r="BR60" s="275"/>
      <c r="BS60" s="275"/>
    </row>
    <row r="61" spans="1:71" s="467" customFormat="1" ht="12" customHeight="1">
      <c r="A61" s="553" t="s">
        <v>141</v>
      </c>
      <c r="B61" s="543">
        <v>2016</v>
      </c>
      <c r="C61" s="542" t="s">
        <v>134</v>
      </c>
      <c r="D61" s="550">
        <v>57</v>
      </c>
      <c r="E61" s="542">
        <v>48</v>
      </c>
      <c r="F61" s="543"/>
      <c r="G61" s="543">
        <v>8</v>
      </c>
      <c r="H61" s="550">
        <v>0</v>
      </c>
      <c r="I61" s="550">
        <v>0</v>
      </c>
      <c r="J61" s="550">
        <v>0</v>
      </c>
      <c r="K61" s="550">
        <v>0</v>
      </c>
      <c r="L61" s="550">
        <v>0</v>
      </c>
      <c r="M61" s="550">
        <v>0</v>
      </c>
      <c r="N61" s="550">
        <v>0</v>
      </c>
      <c r="O61" s="553">
        <v>3</v>
      </c>
      <c r="P61" s="500">
        <f t="shared" si="3"/>
        <v>0</v>
      </c>
      <c r="Q61" s="501">
        <f t="array" ref="Q61">IF(COUNT(H61:O61)=0,"",COUNT(IF(H61:O61=P61,H61:O61,""))/COUNT(H61:O61))</f>
        <v>0.875</v>
      </c>
      <c r="R61" s="502">
        <f t="array" ref="R61">IF(AND(H61:O61=H61:O61,H61:O61="-"),"",STDEV(IF(H61:O61="-","",H61:O61))/AVERAGE(IF(H61:O61="-","",H61:O61+0.000000000000001)))</f>
        <v>2.8284271247461823</v>
      </c>
      <c r="S61" s="30"/>
      <c r="T61" s="30"/>
      <c r="U61" s="29">
        <f t="array" ref="U61">IF(AND(H61:O61=H61:O61,H61:O61="-"),"",AVERAGE(H61:O61))</f>
        <v>0.375</v>
      </c>
      <c r="V61" s="30"/>
      <c r="W61" s="38" t="str">
        <f t="shared" si="2"/>
        <v>YES</v>
      </c>
      <c r="X61" s="35"/>
      <c r="Y61" s="35"/>
      <c r="Z61" s="35"/>
      <c r="AA61" s="35"/>
      <c r="AB61" s="464"/>
      <c r="AC61" s="542">
        <v>0</v>
      </c>
      <c r="AD61" s="542">
        <v>0</v>
      </c>
      <c r="AE61" s="473">
        <f t="shared" si="4"/>
        <v>0</v>
      </c>
      <c r="AF61" s="35"/>
      <c r="AG61" s="48"/>
      <c r="AH61" s="48"/>
      <c r="AI61" s="48"/>
      <c r="AJ61" s="35"/>
      <c r="AK61" s="35"/>
      <c r="AL61" s="35"/>
      <c r="AM61" s="35"/>
      <c r="AN61" s="35"/>
      <c r="AO61" s="35"/>
      <c r="AP61" s="35"/>
      <c r="AQ61" s="35"/>
      <c r="AR61" s="35"/>
      <c r="AS61" s="35"/>
      <c r="AT61" s="35"/>
      <c r="AU61" s="35"/>
      <c r="AV61" s="35"/>
      <c r="AW61" s="35"/>
      <c r="AX61" s="35"/>
      <c r="AY61" s="35"/>
      <c r="AZ61" s="35"/>
      <c r="BA61" s="35"/>
      <c r="BB61" s="275"/>
      <c r="BC61" s="275"/>
      <c r="BD61" s="275"/>
      <c r="BE61" s="275"/>
      <c r="BF61" s="275"/>
      <c r="BG61" s="275"/>
      <c r="BH61" s="275"/>
      <c r="BI61" s="275"/>
      <c r="BJ61" s="275"/>
      <c r="BK61" s="275"/>
      <c r="BL61" s="275"/>
      <c r="BM61" s="275"/>
      <c r="BN61" s="275"/>
      <c r="BO61" s="275"/>
      <c r="BP61" s="275"/>
      <c r="BQ61" s="275"/>
      <c r="BR61" s="275"/>
      <c r="BS61" s="275"/>
    </row>
    <row r="62" spans="1:71" s="467" customFormat="1" ht="12" customHeight="1">
      <c r="A62" s="553" t="s">
        <v>141</v>
      </c>
      <c r="B62" s="543">
        <v>2016</v>
      </c>
      <c r="C62" s="542" t="s">
        <v>134</v>
      </c>
      <c r="D62" s="550">
        <v>58</v>
      </c>
      <c r="E62" s="542">
        <v>51</v>
      </c>
      <c r="F62" s="543"/>
      <c r="G62" s="543">
        <v>8</v>
      </c>
      <c r="H62" s="542">
        <v>5</v>
      </c>
      <c r="I62" s="542">
        <v>6</v>
      </c>
      <c r="J62" s="542">
        <v>5</v>
      </c>
      <c r="K62" s="546">
        <v>6</v>
      </c>
      <c r="L62" s="550">
        <v>0</v>
      </c>
      <c r="M62" s="550">
        <v>0</v>
      </c>
      <c r="N62" s="542">
        <v>5</v>
      </c>
      <c r="O62" s="550">
        <v>0</v>
      </c>
      <c r="P62" s="500">
        <f t="shared" si="3"/>
        <v>5</v>
      </c>
      <c r="Q62" s="501">
        <f t="array" ref="Q62">IF(COUNT(H62:O62)=0,"",COUNT(IF(H62:O62=P62,H62:O62,""))/COUNT(H62:O62))</f>
        <v>0.375</v>
      </c>
      <c r="R62" s="502">
        <f t="array" ref="R62">IF(AND(H62:O62=H62:O62,H62:O62="-"),"",STDEV(IF(H62:O62="-","",H62:O62))/AVERAGE(IF(H62:O62="-","",H62:O62+0.000000000000001)))</f>
        <v>0.83711663244724244</v>
      </c>
      <c r="S62" s="30"/>
      <c r="T62" s="30"/>
      <c r="U62" s="29">
        <f t="array" ref="U62">IF(AND(H62:O62=H62:O62,H62:O62="-"),"",AVERAGE(H62:O62))</f>
        <v>3.375</v>
      </c>
      <c r="V62" s="30"/>
      <c r="W62" s="38" t="str">
        <f t="shared" si="2"/>
        <v>NO</v>
      </c>
      <c r="X62" s="35"/>
      <c r="Y62" s="35"/>
      <c r="Z62" s="35"/>
      <c r="AA62" s="35"/>
      <c r="AB62" s="464"/>
      <c r="AC62" s="542">
        <v>5</v>
      </c>
      <c r="AD62" s="542">
        <v>5</v>
      </c>
      <c r="AE62" s="473">
        <f t="shared" si="4"/>
        <v>0</v>
      </c>
      <c r="AF62" s="35"/>
      <c r="AG62" s="48"/>
      <c r="AH62" s="48"/>
      <c r="AI62" s="48"/>
      <c r="AJ62" s="35"/>
      <c r="AK62" s="35"/>
      <c r="AL62" s="35"/>
      <c r="AM62" s="35"/>
      <c r="AN62" s="35"/>
      <c r="AO62" s="35"/>
      <c r="AP62" s="35"/>
      <c r="AQ62" s="35"/>
      <c r="AR62" s="35"/>
      <c r="AS62" s="35"/>
      <c r="AT62" s="35"/>
      <c r="AU62" s="35"/>
      <c r="AV62" s="35"/>
      <c r="AW62" s="35"/>
      <c r="AX62" s="35"/>
      <c r="AY62" s="35"/>
      <c r="AZ62" s="35"/>
      <c r="BA62" s="35"/>
      <c r="BB62" s="275"/>
      <c r="BC62" s="275"/>
      <c r="BD62" s="275"/>
      <c r="BE62" s="275"/>
      <c r="BF62" s="275"/>
      <c r="BG62" s="275"/>
      <c r="BH62" s="275"/>
      <c r="BI62" s="275"/>
      <c r="BJ62" s="275"/>
      <c r="BK62" s="275"/>
      <c r="BL62" s="275"/>
      <c r="BM62" s="275"/>
      <c r="BN62" s="275"/>
      <c r="BO62" s="275"/>
      <c r="BP62" s="275"/>
      <c r="BQ62" s="275"/>
      <c r="BR62" s="275"/>
      <c r="BS62" s="275"/>
    </row>
    <row r="63" spans="1:71" s="467" customFormat="1" ht="12" customHeight="1">
      <c r="A63" s="553" t="s">
        <v>141</v>
      </c>
      <c r="B63" s="543">
        <v>2016</v>
      </c>
      <c r="C63" s="542" t="s">
        <v>134</v>
      </c>
      <c r="D63" s="550">
        <v>59</v>
      </c>
      <c r="E63" s="542">
        <v>54</v>
      </c>
      <c r="F63" s="543"/>
      <c r="G63" s="543">
        <v>8</v>
      </c>
      <c r="H63" s="542">
        <v>5</v>
      </c>
      <c r="I63" s="542">
        <v>5</v>
      </c>
      <c r="J63" s="542">
        <v>5</v>
      </c>
      <c r="K63" s="546">
        <v>5</v>
      </c>
      <c r="L63" s="546">
        <v>5</v>
      </c>
      <c r="M63" s="542">
        <v>5</v>
      </c>
      <c r="N63" s="542">
        <v>5</v>
      </c>
      <c r="O63" s="553">
        <v>5</v>
      </c>
      <c r="P63" s="500">
        <f t="shared" si="3"/>
        <v>5</v>
      </c>
      <c r="Q63" s="501">
        <f t="array" ref="Q63">IF(COUNT(H63:O63)=0,"",COUNT(IF(H63:O63=P63,H63:O63,""))/COUNT(H63:O63))</f>
        <v>1</v>
      </c>
      <c r="R63" s="502">
        <f t="array" ref="R63">IF(AND(H63:O63=H63:O63,H63:O63="-"),"",STDEV(IF(H63:O63="-","",H63:O63))/AVERAGE(IF(H63:O63="-","",H63:O63+0.000000000000001)))</f>
        <v>0</v>
      </c>
      <c r="S63" s="30"/>
      <c r="T63" s="30"/>
      <c r="U63" s="29">
        <f t="array" ref="U63">IF(AND(H63:O63=H63:O63,H63:O63="-"),"",AVERAGE(H63:O63))</f>
        <v>5</v>
      </c>
      <c r="V63" s="30"/>
      <c r="W63" s="38" t="str">
        <f t="shared" si="2"/>
        <v>YES</v>
      </c>
      <c r="X63" s="35"/>
      <c r="Y63" s="35"/>
      <c r="Z63" s="35"/>
      <c r="AA63" s="35"/>
      <c r="AB63" s="464"/>
      <c r="AC63" s="542">
        <v>5</v>
      </c>
      <c r="AD63" s="542">
        <v>5</v>
      </c>
      <c r="AE63" s="473">
        <f t="shared" si="4"/>
        <v>0</v>
      </c>
      <c r="AF63" s="35"/>
      <c r="AG63" s="48"/>
      <c r="AH63" s="48"/>
      <c r="AI63" s="48"/>
      <c r="AJ63" s="35"/>
      <c r="AK63" s="35"/>
      <c r="AL63" s="35"/>
      <c r="AM63" s="35"/>
      <c r="AN63" s="35"/>
      <c r="AO63" s="35"/>
      <c r="AP63" s="35"/>
      <c r="AQ63" s="35"/>
      <c r="AR63" s="35"/>
      <c r="AS63" s="35"/>
      <c r="AT63" s="35"/>
      <c r="AU63" s="35"/>
      <c r="AV63" s="35"/>
      <c r="AW63" s="35"/>
      <c r="AX63" s="35"/>
      <c r="AY63" s="35"/>
      <c r="AZ63" s="35"/>
      <c r="BA63" s="35"/>
      <c r="BB63" s="275"/>
      <c r="BC63" s="275"/>
      <c r="BD63" s="275"/>
      <c r="BE63" s="275"/>
      <c r="BF63" s="275"/>
      <c r="BG63" s="275"/>
      <c r="BH63" s="275"/>
      <c r="BI63" s="275"/>
      <c r="BJ63" s="275"/>
      <c r="BK63" s="275"/>
      <c r="BL63" s="275"/>
      <c r="BM63" s="275"/>
      <c r="BN63" s="275"/>
      <c r="BO63" s="275"/>
      <c r="BP63" s="275"/>
      <c r="BQ63" s="275"/>
      <c r="BR63" s="275"/>
      <c r="BS63" s="275"/>
    </row>
    <row r="64" spans="1:71" s="467" customFormat="1" ht="12" customHeight="1">
      <c r="A64" s="553" t="s">
        <v>141</v>
      </c>
      <c r="B64" s="543">
        <v>2016</v>
      </c>
      <c r="C64" s="542" t="s">
        <v>134</v>
      </c>
      <c r="D64" s="550">
        <v>60</v>
      </c>
      <c r="E64" s="542">
        <v>65</v>
      </c>
      <c r="F64" s="543"/>
      <c r="G64" s="543">
        <v>8</v>
      </c>
      <c r="H64" s="542">
        <v>6</v>
      </c>
      <c r="I64" s="542">
        <v>7</v>
      </c>
      <c r="J64" s="542">
        <v>6</v>
      </c>
      <c r="K64" s="546">
        <v>5</v>
      </c>
      <c r="L64" s="546">
        <v>6</v>
      </c>
      <c r="M64" s="542">
        <v>6</v>
      </c>
      <c r="N64" s="542">
        <v>6</v>
      </c>
      <c r="O64" s="553">
        <v>6</v>
      </c>
      <c r="P64" s="500">
        <f t="shared" si="3"/>
        <v>6</v>
      </c>
      <c r="Q64" s="501">
        <f t="array" ref="Q64">IF(COUNT(H64:O64)=0,"",COUNT(IF(H64:O64=P64,H64:O64,""))/COUNT(H64:O64))</f>
        <v>0.75</v>
      </c>
      <c r="R64" s="502">
        <f t="array" ref="R64">IF(AND(H64:O64=H64:O64,H64:O64="-"),"",STDEV(IF(H64:O64="-","",H64:O64))/AVERAGE(IF(H64:O64="-","",H64:O64+0.000000000000001)))</f>
        <v>8.908708063747478E-2</v>
      </c>
      <c r="S64" s="30"/>
      <c r="T64" s="30"/>
      <c r="U64" s="29">
        <f t="array" ref="U64">IF(AND(H64:O64=H64:O64,H64:O64="-"),"",AVERAGE(H64:O64))</f>
        <v>6</v>
      </c>
      <c r="V64" s="30"/>
      <c r="W64" s="38" t="str">
        <f t="shared" si="2"/>
        <v>NO</v>
      </c>
      <c r="X64" s="35"/>
      <c r="Y64" s="35"/>
      <c r="Z64" s="35"/>
      <c r="AA64" s="35"/>
      <c r="AB64" s="464"/>
      <c r="AC64" s="542">
        <v>6</v>
      </c>
      <c r="AD64" s="542">
        <v>6</v>
      </c>
      <c r="AE64" s="473">
        <f t="shared" si="4"/>
        <v>0</v>
      </c>
      <c r="AF64" s="35"/>
      <c r="AG64" s="48"/>
      <c r="AH64" s="48"/>
      <c r="AI64" s="48"/>
      <c r="AJ64" s="35"/>
      <c r="AK64" s="35"/>
      <c r="AL64" s="35"/>
      <c r="AM64" s="35"/>
      <c r="AN64" s="35"/>
      <c r="AO64" s="35"/>
      <c r="AP64" s="35"/>
      <c r="AQ64" s="35"/>
      <c r="AR64" s="35"/>
      <c r="AS64" s="35"/>
      <c r="AT64" s="35"/>
      <c r="AU64" s="35"/>
      <c r="AV64" s="35"/>
      <c r="AW64" s="35"/>
      <c r="AX64" s="35"/>
      <c r="AY64" s="35"/>
      <c r="AZ64" s="35"/>
      <c r="BA64" s="35"/>
      <c r="BB64" s="275"/>
      <c r="BC64" s="275"/>
      <c r="BD64" s="275"/>
      <c r="BE64" s="275"/>
      <c r="BF64" s="275"/>
      <c r="BG64" s="275"/>
      <c r="BH64" s="275"/>
      <c r="BI64" s="275"/>
      <c r="BJ64" s="275"/>
      <c r="BK64" s="275"/>
      <c r="BL64" s="275"/>
      <c r="BM64" s="275"/>
      <c r="BN64" s="275"/>
      <c r="BO64" s="275"/>
      <c r="BP64" s="275"/>
      <c r="BQ64" s="275"/>
      <c r="BR64" s="275"/>
      <c r="BS64" s="275"/>
    </row>
    <row r="65" spans="1:71" s="467" customFormat="1" ht="12" customHeight="1">
      <c r="A65" s="553" t="s">
        <v>140</v>
      </c>
      <c r="B65" s="543">
        <v>2016</v>
      </c>
      <c r="C65" s="542" t="s">
        <v>134</v>
      </c>
      <c r="D65" s="550">
        <v>61</v>
      </c>
      <c r="E65" s="542">
        <v>64</v>
      </c>
      <c r="F65" s="543"/>
      <c r="G65" s="543">
        <v>9</v>
      </c>
      <c r="H65" s="542">
        <v>6</v>
      </c>
      <c r="I65" s="542">
        <v>5</v>
      </c>
      <c r="J65" s="542">
        <v>6</v>
      </c>
      <c r="K65" s="550">
        <v>0</v>
      </c>
      <c r="L65" s="550">
        <v>0</v>
      </c>
      <c r="M65" s="550">
        <v>0</v>
      </c>
      <c r="N65" s="550">
        <v>0</v>
      </c>
      <c r="O65" s="550">
        <v>0</v>
      </c>
      <c r="P65" s="500">
        <f t="shared" si="3"/>
        <v>0</v>
      </c>
      <c r="Q65" s="501">
        <f t="array" ref="Q65">IF(COUNT(H65:O65)=0,"",COUNT(IF(H65:O65=P65,H65:O65,""))/COUNT(H65:O65))</f>
        <v>0.625</v>
      </c>
      <c r="R65" s="502">
        <f t="array" ref="R65">IF(AND(H65:O65=H65:O65,H65:O65="-"),"",STDEV(IF(H65:O65="-","",H65:O65))/AVERAGE(IF(H65:O65="-","",H65:O65+0.000000000000001)))</f>
        <v>1.3877509481238999</v>
      </c>
      <c r="S65" s="30"/>
      <c r="T65" s="30"/>
      <c r="U65" s="29">
        <f t="array" ref="U65">IF(AND(H65:O65=H65:O65,H65:O65="-"),"",AVERAGE(H65:O65))</f>
        <v>2.125</v>
      </c>
      <c r="V65" s="30"/>
      <c r="W65" s="38" t="str">
        <f t="shared" si="2"/>
        <v>NO</v>
      </c>
      <c r="X65" s="35"/>
      <c r="Y65" s="35"/>
      <c r="Z65" s="35"/>
      <c r="AA65" s="35"/>
      <c r="AB65" s="464"/>
      <c r="AC65" s="542">
        <v>6</v>
      </c>
      <c r="AD65" s="542">
        <v>0</v>
      </c>
      <c r="AE65" s="473">
        <f t="shared" si="4"/>
        <v>6</v>
      </c>
      <c r="AF65" s="35"/>
      <c r="AG65" s="48"/>
      <c r="AH65" s="48"/>
      <c r="AI65" s="48"/>
      <c r="AJ65" s="35"/>
      <c r="AK65" s="35"/>
      <c r="AL65" s="35"/>
      <c r="AM65" s="35"/>
      <c r="AN65" s="35"/>
      <c r="AO65" s="35"/>
      <c r="AP65" s="35"/>
      <c r="AQ65" s="35"/>
      <c r="AR65" s="35"/>
      <c r="AS65" s="35"/>
      <c r="AT65" s="35"/>
      <c r="AU65" s="35"/>
      <c r="AV65" s="35"/>
      <c r="AW65" s="35"/>
      <c r="AX65" s="35"/>
      <c r="AY65" s="35"/>
      <c r="AZ65" s="35"/>
      <c r="BA65" s="35"/>
      <c r="BB65" s="275"/>
      <c r="BC65" s="275"/>
      <c r="BD65" s="275"/>
      <c r="BE65" s="275"/>
      <c r="BF65" s="275"/>
      <c r="BG65" s="275"/>
      <c r="BH65" s="275"/>
      <c r="BI65" s="275"/>
      <c r="BJ65" s="275"/>
      <c r="BK65" s="275"/>
      <c r="BL65" s="275"/>
      <c r="BM65" s="275"/>
      <c r="BN65" s="275"/>
      <c r="BO65" s="275"/>
      <c r="BP65" s="275"/>
      <c r="BQ65" s="275"/>
      <c r="BR65" s="275"/>
      <c r="BS65" s="275"/>
    </row>
    <row r="66" spans="1:71" s="467" customFormat="1" ht="12" customHeight="1">
      <c r="A66" s="553" t="s">
        <v>140</v>
      </c>
      <c r="B66" s="543">
        <v>2016</v>
      </c>
      <c r="C66" s="542" t="s">
        <v>134</v>
      </c>
      <c r="D66" s="550">
        <v>62</v>
      </c>
      <c r="E66" s="542">
        <v>63</v>
      </c>
      <c r="F66" s="543"/>
      <c r="G66" s="543">
        <v>9</v>
      </c>
      <c r="H66" s="542">
        <v>6</v>
      </c>
      <c r="I66" s="542">
        <v>6</v>
      </c>
      <c r="J66" s="542">
        <v>6</v>
      </c>
      <c r="K66" s="546">
        <v>6</v>
      </c>
      <c r="L66" s="556">
        <v>6</v>
      </c>
      <c r="M66" s="542">
        <v>6</v>
      </c>
      <c r="N66" s="542">
        <v>6</v>
      </c>
      <c r="O66" s="549">
        <v>6</v>
      </c>
      <c r="P66" s="500">
        <f t="shared" si="3"/>
        <v>6</v>
      </c>
      <c r="Q66" s="501">
        <f t="array" ref="Q66">IF(COUNT(H66:O66)=0,"",COUNT(IF(H66:O66=P66,H66:O66,""))/COUNT(H66:O66))</f>
        <v>1</v>
      </c>
      <c r="R66" s="502">
        <f t="array" ref="R66">IF(AND(H66:O66=H66:O66,H66:O66="-"),"",STDEV(IF(H66:O66="-","",H66:O66))/AVERAGE(IF(H66:O66="-","",H66:O66+0.000000000000001)))</f>
        <v>0</v>
      </c>
      <c r="S66" s="30"/>
      <c r="T66" s="30"/>
      <c r="U66" s="29">
        <f t="array" ref="U66">IF(AND(H66:O66=H66:O66,H66:O66="-"),"",AVERAGE(H66:O66))</f>
        <v>6</v>
      </c>
      <c r="V66" s="30"/>
      <c r="W66" s="38" t="str">
        <f t="shared" si="2"/>
        <v>YES</v>
      </c>
      <c r="X66" s="35"/>
      <c r="Y66" s="35"/>
      <c r="Z66" s="35"/>
      <c r="AA66" s="35"/>
      <c r="AB66" s="464"/>
      <c r="AC66" s="542">
        <v>6</v>
      </c>
      <c r="AD66" s="542">
        <v>6</v>
      </c>
      <c r="AE66" s="473">
        <f t="shared" si="4"/>
        <v>0</v>
      </c>
      <c r="AF66" s="35"/>
      <c r="AG66" s="48"/>
      <c r="AH66" s="48"/>
      <c r="AI66" s="48"/>
      <c r="AJ66" s="35"/>
      <c r="AK66" s="35"/>
      <c r="AL66" s="35"/>
      <c r="AM66" s="35"/>
      <c r="AN66" s="35"/>
      <c r="AO66" s="35"/>
      <c r="AP66" s="35"/>
      <c r="AQ66" s="35"/>
      <c r="AR66" s="35"/>
      <c r="AS66" s="35"/>
      <c r="AT66" s="35"/>
      <c r="AU66" s="35"/>
      <c r="AV66" s="35"/>
      <c r="AW66" s="35"/>
      <c r="AX66" s="35"/>
      <c r="AY66" s="35"/>
      <c r="AZ66" s="35"/>
      <c r="BA66" s="35"/>
      <c r="BB66" s="275"/>
      <c r="BC66" s="275"/>
      <c r="BD66" s="275"/>
      <c r="BE66" s="275"/>
      <c r="BF66" s="275"/>
      <c r="BG66" s="275"/>
      <c r="BH66" s="275"/>
      <c r="BI66" s="275"/>
      <c r="BJ66" s="275"/>
      <c r="BK66" s="275"/>
      <c r="BL66" s="275"/>
      <c r="BM66" s="275"/>
      <c r="BN66" s="275"/>
      <c r="BO66" s="275"/>
      <c r="BP66" s="275"/>
      <c r="BQ66" s="275"/>
      <c r="BR66" s="275"/>
      <c r="BS66" s="275"/>
    </row>
    <row r="67" spans="1:71" s="467" customFormat="1" ht="12" customHeight="1">
      <c r="A67" s="553" t="s">
        <v>140</v>
      </c>
      <c r="B67" s="543">
        <v>2016</v>
      </c>
      <c r="C67" s="542" t="s">
        <v>134</v>
      </c>
      <c r="D67" s="550">
        <v>63</v>
      </c>
      <c r="E67" s="542">
        <v>59</v>
      </c>
      <c r="F67" s="543"/>
      <c r="G67" s="543">
        <v>9</v>
      </c>
      <c r="H67" s="542">
        <v>5</v>
      </c>
      <c r="I67" s="542">
        <v>5</v>
      </c>
      <c r="J67" s="542">
        <v>5</v>
      </c>
      <c r="K67" s="546">
        <v>5</v>
      </c>
      <c r="L67" s="550">
        <v>0</v>
      </c>
      <c r="M67" s="550">
        <v>0</v>
      </c>
      <c r="N67" s="542">
        <v>5</v>
      </c>
      <c r="O67" s="550">
        <v>0</v>
      </c>
      <c r="P67" s="500">
        <f t="shared" si="3"/>
        <v>5</v>
      </c>
      <c r="Q67" s="501">
        <f t="array" ref="Q67">IF(COUNT(H67:O67)=0,"",COUNT(IF(H67:O67=P67,H67:O67,""))/COUNT(H67:O67))</f>
        <v>0.625</v>
      </c>
      <c r="R67" s="502">
        <f t="array" ref="R67">IF(AND(H67:O67=H67:O67,H67:O67="-"),"",STDEV(IF(H67:O67="-","",H67:O67))/AVERAGE(IF(H67:O67="-","",H67:O67+0.000000000000001)))</f>
        <v>0.82807867121082501</v>
      </c>
      <c r="S67" s="30">
        <v>5</v>
      </c>
      <c r="T67" s="30"/>
      <c r="U67" s="29">
        <f t="array" ref="U67">IF(AND(H67:O67=H67:O67,H67:O67="-"),"",AVERAGE(H67:O67))</f>
        <v>3.125</v>
      </c>
      <c r="V67" s="30"/>
      <c r="W67" s="38" t="str">
        <f t="shared" si="2"/>
        <v>NO</v>
      </c>
      <c r="X67" s="35"/>
      <c r="Y67" s="35"/>
      <c r="Z67" s="35"/>
      <c r="AA67" s="35"/>
      <c r="AB67" s="464"/>
      <c r="AC67" s="542">
        <v>5</v>
      </c>
      <c r="AD67" s="542">
        <v>5</v>
      </c>
      <c r="AE67" s="473">
        <f t="shared" si="4"/>
        <v>0</v>
      </c>
      <c r="AF67" s="35"/>
      <c r="AG67" s="48"/>
      <c r="AH67" s="48"/>
      <c r="AI67" s="48"/>
      <c r="AJ67" s="35"/>
      <c r="AK67" s="35"/>
      <c r="AL67" s="35"/>
      <c r="AM67" s="35"/>
      <c r="AN67" s="35"/>
      <c r="AO67" s="35"/>
      <c r="AP67" s="35"/>
      <c r="AQ67" s="35"/>
      <c r="AR67" s="35"/>
      <c r="AS67" s="35"/>
      <c r="AT67" s="35"/>
      <c r="AU67" s="35"/>
      <c r="AV67" s="35"/>
      <c r="AW67" s="35"/>
      <c r="AX67" s="35"/>
      <c r="AY67" s="35"/>
      <c r="AZ67" s="35"/>
      <c r="BA67" s="35"/>
      <c r="BB67" s="275"/>
      <c r="BC67" s="275"/>
      <c r="BD67" s="275"/>
      <c r="BE67" s="275"/>
      <c r="BF67" s="275"/>
      <c r="BG67" s="275"/>
      <c r="BH67" s="275"/>
      <c r="BI67" s="275"/>
      <c r="BJ67" s="275"/>
      <c r="BK67" s="275"/>
      <c r="BL67" s="275"/>
      <c r="BM67" s="275"/>
      <c r="BN67" s="275"/>
      <c r="BO67" s="275"/>
      <c r="BP67" s="275"/>
      <c r="BQ67" s="275"/>
      <c r="BR67" s="275"/>
      <c r="BS67" s="275"/>
    </row>
    <row r="68" spans="1:71" s="467" customFormat="1" ht="12" customHeight="1">
      <c r="A68" s="553" t="s">
        <v>140</v>
      </c>
      <c r="B68" s="543">
        <v>2016</v>
      </c>
      <c r="C68" s="542" t="s">
        <v>134</v>
      </c>
      <c r="D68" s="550">
        <v>64</v>
      </c>
      <c r="E68" s="542">
        <v>53</v>
      </c>
      <c r="F68" s="543"/>
      <c r="G68" s="543">
        <v>9</v>
      </c>
      <c r="H68" s="542">
        <v>6</v>
      </c>
      <c r="I68" s="542">
        <v>6</v>
      </c>
      <c r="J68" s="542">
        <v>6</v>
      </c>
      <c r="K68" s="546">
        <v>6</v>
      </c>
      <c r="L68" s="550">
        <v>0</v>
      </c>
      <c r="M68" s="550">
        <v>0</v>
      </c>
      <c r="N68" s="542">
        <v>6</v>
      </c>
      <c r="O68" s="550">
        <v>0</v>
      </c>
      <c r="P68" s="500">
        <f t="shared" si="3"/>
        <v>6</v>
      </c>
      <c r="Q68" s="501">
        <f t="array" ref="Q68">IF(COUNT(H68:O68)=0,"",COUNT(IF(H68:O68=P68,H68:O68,""))/COUNT(H68:O68))</f>
        <v>0.625</v>
      </c>
      <c r="R68" s="502">
        <f t="array" ref="R68">IF(AND(H68:O68=H68:O68,H68:O68="-"),"",STDEV(IF(H68:O68="-","",H68:O68))/AVERAGE(IF(H68:O68="-","",H68:O68+0.000000000000001)))</f>
        <v>0.8280786712108249</v>
      </c>
      <c r="S68" s="30">
        <v>6</v>
      </c>
      <c r="T68" s="30"/>
      <c r="U68" s="29">
        <f t="array" ref="U68">IF(AND(H68:O68=H68:O68,H68:O68="-"),"",AVERAGE(H68:O68))</f>
        <v>3.75</v>
      </c>
      <c r="V68" s="30"/>
      <c r="W68" s="38" t="str">
        <f t="shared" si="2"/>
        <v>NO</v>
      </c>
      <c r="X68" s="35"/>
      <c r="Y68" s="35"/>
      <c r="Z68" s="35"/>
      <c r="AA68" s="35"/>
      <c r="AB68" s="464"/>
      <c r="AC68" s="542">
        <v>6</v>
      </c>
      <c r="AD68" s="542">
        <v>6</v>
      </c>
      <c r="AE68" s="473">
        <f t="shared" si="4"/>
        <v>0</v>
      </c>
      <c r="AF68" s="35"/>
      <c r="AG68" s="48"/>
      <c r="AH68" s="48"/>
      <c r="AI68" s="48"/>
      <c r="AJ68" s="35"/>
      <c r="AK68" s="35"/>
      <c r="AL68" s="35"/>
      <c r="AM68" s="35"/>
      <c r="AN68" s="35"/>
      <c r="AO68" s="35"/>
      <c r="AP68" s="35"/>
      <c r="AQ68" s="35"/>
      <c r="AR68" s="35"/>
      <c r="AS68" s="35"/>
      <c r="AT68" s="35"/>
      <c r="AU68" s="35"/>
      <c r="AV68" s="35"/>
      <c r="AW68" s="35"/>
      <c r="AX68" s="35"/>
      <c r="AY68" s="35"/>
      <c r="AZ68" s="35"/>
      <c r="BA68" s="35"/>
      <c r="BB68" s="275"/>
      <c r="BC68" s="275"/>
      <c r="BD68" s="275"/>
      <c r="BE68" s="275"/>
      <c r="BF68" s="275"/>
      <c r="BG68" s="275"/>
      <c r="BH68" s="275"/>
      <c r="BI68" s="275"/>
      <c r="BJ68" s="275"/>
      <c r="BK68" s="275"/>
      <c r="BL68" s="275"/>
      <c r="BM68" s="275"/>
      <c r="BN68" s="275"/>
      <c r="BO68" s="275"/>
      <c r="BP68" s="275"/>
      <c r="BQ68" s="275"/>
      <c r="BR68" s="275"/>
      <c r="BS68" s="275"/>
    </row>
    <row r="69" spans="1:71" s="467" customFormat="1" ht="12" customHeight="1">
      <c r="A69" s="553" t="s">
        <v>140</v>
      </c>
      <c r="B69" s="543">
        <v>2016</v>
      </c>
      <c r="C69" s="542" t="s">
        <v>134</v>
      </c>
      <c r="D69" s="550">
        <v>65</v>
      </c>
      <c r="E69" s="542">
        <v>65</v>
      </c>
      <c r="F69" s="543"/>
      <c r="G69" s="543">
        <v>9</v>
      </c>
      <c r="H69" s="542">
        <v>5</v>
      </c>
      <c r="I69" s="542">
        <v>4</v>
      </c>
      <c r="J69" s="542">
        <v>6</v>
      </c>
      <c r="K69" s="546">
        <v>5</v>
      </c>
      <c r="L69" s="550">
        <v>0</v>
      </c>
      <c r="M69" s="550">
        <v>0</v>
      </c>
      <c r="N69" s="542">
        <v>5</v>
      </c>
      <c r="O69" s="549">
        <v>4</v>
      </c>
      <c r="P69" s="500">
        <f t="shared" ref="P69:P100" si="5">MODE(H69:O69)</f>
        <v>5</v>
      </c>
      <c r="Q69" s="501">
        <f t="array" ref="Q69">IF(COUNT(H69:O69)=0,"",COUNT(IF(H69:O69=P69,H69:O69,""))/COUNT(H69:O69))</f>
        <v>0.375</v>
      </c>
      <c r="R69" s="502">
        <f t="array" ref="R69">IF(AND(H69:O69=H69:O69,H69:O69="-"),"",STDEV(IF(H69:O69="-","",H69:O69))/AVERAGE(IF(H69:O69="-","",H69:O69+0.000000000000001)))</f>
        <v>0.6416811620860603</v>
      </c>
      <c r="S69" s="30"/>
      <c r="T69" s="30"/>
      <c r="U69" s="29">
        <f t="array" ref="U69">IF(AND(H69:O69=H69:O69,H69:O69="-"),"",AVERAGE(H69:O69))</f>
        <v>3.625</v>
      </c>
      <c r="V69" s="30"/>
      <c r="W69" s="38" t="str">
        <f t="shared" si="2"/>
        <v>NO</v>
      </c>
      <c r="X69" s="35"/>
      <c r="Y69" s="35"/>
      <c r="Z69" s="35"/>
      <c r="AA69" s="35"/>
      <c r="AB69" s="464"/>
      <c r="AC69" s="542">
        <v>5</v>
      </c>
      <c r="AD69" s="542">
        <v>5</v>
      </c>
      <c r="AE69" s="473">
        <f t="shared" ref="AE69:AE100" si="6">IF(OR(AC69="-",AD69="-"),"",AC69-AD69)</f>
        <v>0</v>
      </c>
      <c r="AF69" s="35"/>
      <c r="AG69" s="48"/>
      <c r="AH69" s="48"/>
      <c r="AI69" s="48"/>
      <c r="AJ69" s="35"/>
      <c r="AK69" s="35"/>
      <c r="AL69" s="35"/>
      <c r="AM69" s="35"/>
      <c r="AN69" s="35"/>
      <c r="AO69" s="35"/>
      <c r="AP69" s="35"/>
      <c r="AQ69" s="35"/>
      <c r="AR69" s="35"/>
      <c r="AS69" s="35"/>
      <c r="AT69" s="35"/>
      <c r="AU69" s="35"/>
      <c r="AV69" s="35"/>
      <c r="AW69" s="35"/>
      <c r="AX69" s="35"/>
      <c r="AY69" s="35"/>
      <c r="AZ69" s="35"/>
      <c r="BA69" s="35"/>
      <c r="BB69" s="275"/>
      <c r="BC69" s="275"/>
      <c r="BD69" s="275"/>
      <c r="BE69" s="275"/>
      <c r="BF69" s="275"/>
      <c r="BG69" s="275"/>
      <c r="BH69" s="275"/>
      <c r="BI69" s="275"/>
      <c r="BJ69" s="275"/>
      <c r="BK69" s="275"/>
      <c r="BL69" s="275"/>
      <c r="BM69" s="275"/>
      <c r="BN69" s="275"/>
      <c r="BO69" s="275"/>
      <c r="BP69" s="275"/>
      <c r="BQ69" s="275"/>
      <c r="BR69" s="275"/>
      <c r="BS69" s="275"/>
    </row>
    <row r="70" spans="1:71" s="467" customFormat="1" ht="12" customHeight="1">
      <c r="A70" s="553" t="s">
        <v>140</v>
      </c>
      <c r="B70" s="543">
        <v>2016</v>
      </c>
      <c r="C70" s="542" t="s">
        <v>134</v>
      </c>
      <c r="D70" s="550">
        <v>66</v>
      </c>
      <c r="E70" s="542">
        <v>62</v>
      </c>
      <c r="F70" s="543"/>
      <c r="G70" s="543">
        <v>9</v>
      </c>
      <c r="H70" s="542">
        <v>5</v>
      </c>
      <c r="I70" s="542">
        <v>6</v>
      </c>
      <c r="J70" s="542">
        <v>6</v>
      </c>
      <c r="K70" s="546">
        <v>5</v>
      </c>
      <c r="L70" s="550">
        <v>0</v>
      </c>
      <c r="M70" s="550">
        <v>0</v>
      </c>
      <c r="N70" s="542">
        <v>6</v>
      </c>
      <c r="O70" s="549">
        <v>5</v>
      </c>
      <c r="P70" s="500">
        <f t="shared" si="5"/>
        <v>5</v>
      </c>
      <c r="Q70" s="501">
        <f t="array" ref="Q70">IF(COUNT(H70:O70)=0,"",COUNT(IF(H70:O70=P70,H70:O70,""))/COUNT(H70:O70))</f>
        <v>0.375</v>
      </c>
      <c r="R70" s="502">
        <f t="array" ref="R70">IF(AND(H70:O70=H70:O70,H70:O70="-"),"",STDEV(IF(H70:O70="-","",H70:O70))/AVERAGE(IF(H70:O70="-","",H70:O70+0.000000000000001)))</f>
        <v>0.62733232667486738</v>
      </c>
      <c r="S70" s="30"/>
      <c r="T70" s="30"/>
      <c r="U70" s="29">
        <f t="array" ref="U70">IF(AND(H70:O70=H70:O70,H70:O70="-"),"",AVERAGE(H70:O70))</f>
        <v>4.125</v>
      </c>
      <c r="V70" s="30"/>
      <c r="W70" s="38" t="str">
        <f t="shared" si="2"/>
        <v>NO</v>
      </c>
      <c r="X70" s="35"/>
      <c r="Y70" s="35"/>
      <c r="Z70" s="35"/>
      <c r="AA70" s="35"/>
      <c r="AB70" s="464"/>
      <c r="AC70" s="542">
        <v>5</v>
      </c>
      <c r="AD70" s="542">
        <v>5</v>
      </c>
      <c r="AE70" s="473">
        <f t="shared" si="6"/>
        <v>0</v>
      </c>
      <c r="AF70" s="35"/>
      <c r="AG70" s="48"/>
      <c r="AH70" s="48"/>
      <c r="AI70" s="48"/>
      <c r="AJ70" s="35"/>
      <c r="AK70" s="35"/>
      <c r="AL70" s="35"/>
      <c r="AM70" s="35"/>
      <c r="AN70" s="35"/>
      <c r="AO70" s="35"/>
      <c r="AP70" s="35"/>
      <c r="AQ70" s="35"/>
      <c r="AR70" s="35"/>
      <c r="AS70" s="35"/>
      <c r="AT70" s="35"/>
      <c r="AU70" s="35"/>
      <c r="AV70" s="35"/>
      <c r="AW70" s="35"/>
      <c r="AX70" s="35"/>
      <c r="AY70" s="35"/>
      <c r="AZ70" s="35"/>
      <c r="BA70" s="35"/>
      <c r="BB70" s="275"/>
      <c r="BC70" s="275"/>
      <c r="BD70" s="275"/>
      <c r="BE70" s="275"/>
      <c r="BF70" s="275"/>
      <c r="BG70" s="275"/>
      <c r="BH70" s="275"/>
      <c r="BI70" s="275"/>
      <c r="BJ70" s="275"/>
      <c r="BK70" s="275"/>
      <c r="BL70" s="275"/>
      <c r="BM70" s="275"/>
      <c r="BN70" s="275"/>
      <c r="BO70" s="275"/>
      <c r="BP70" s="275"/>
      <c r="BQ70" s="275"/>
      <c r="BR70" s="275"/>
      <c r="BS70" s="275"/>
    </row>
    <row r="71" spans="1:71" s="467" customFormat="1" ht="12" customHeight="1">
      <c r="A71" s="553" t="s">
        <v>140</v>
      </c>
      <c r="B71" s="543">
        <v>2016</v>
      </c>
      <c r="C71" s="542" t="s">
        <v>134</v>
      </c>
      <c r="D71" s="550">
        <v>67</v>
      </c>
      <c r="E71" s="542">
        <v>57</v>
      </c>
      <c r="F71" s="543"/>
      <c r="G71" s="543">
        <v>9</v>
      </c>
      <c r="H71" s="542">
        <v>3</v>
      </c>
      <c r="I71" s="542">
        <v>4</v>
      </c>
      <c r="J71" s="542">
        <v>3</v>
      </c>
      <c r="K71" s="546">
        <v>3</v>
      </c>
      <c r="L71" s="550">
        <v>0</v>
      </c>
      <c r="M71" s="550">
        <v>0</v>
      </c>
      <c r="N71" s="542">
        <v>3</v>
      </c>
      <c r="O71" s="550">
        <v>0</v>
      </c>
      <c r="P71" s="500">
        <f t="shared" si="5"/>
        <v>3</v>
      </c>
      <c r="Q71" s="501">
        <f t="array" ref="Q71">IF(COUNT(H71:O71)=0,"",COUNT(IF(H71:O71=P71,H71:O71,""))/COUNT(H71:O71))</f>
        <v>0.5</v>
      </c>
      <c r="R71" s="502">
        <f t="array" ref="R71">IF(AND(H71:O71=H71:O71,H71:O71="-"),"",STDEV(IF(H71:O71="-","",H71:O71))/AVERAGE(IF(H71:O71="-","",H71:O71+0.000000000000001)))</f>
        <v>0.84515425472851624</v>
      </c>
      <c r="S71" s="30"/>
      <c r="T71" s="30"/>
      <c r="U71" s="29">
        <f t="array" ref="U71">IF(AND(H71:O71=H71:O71,H71:O71="-"),"",AVERAGE(H71:O71))</f>
        <v>2</v>
      </c>
      <c r="V71" s="30"/>
      <c r="W71" s="38" t="str">
        <f t="shared" si="2"/>
        <v>NO</v>
      </c>
      <c r="X71" s="35"/>
      <c r="Y71" s="35"/>
      <c r="Z71" s="35"/>
      <c r="AA71" s="35"/>
      <c r="AB71" s="464"/>
      <c r="AC71" s="542">
        <v>3</v>
      </c>
      <c r="AD71" s="550">
        <v>3</v>
      </c>
      <c r="AE71" s="473">
        <f t="shared" si="6"/>
        <v>0</v>
      </c>
      <c r="AF71" s="35"/>
      <c r="AG71" s="48"/>
      <c r="AH71" s="48"/>
      <c r="AI71" s="48"/>
      <c r="AJ71" s="35"/>
      <c r="AK71" s="35"/>
      <c r="AL71" s="35"/>
      <c r="AM71" s="35"/>
      <c r="AN71" s="35"/>
      <c r="AO71" s="35"/>
      <c r="AP71" s="35"/>
      <c r="AQ71" s="35"/>
      <c r="AR71" s="35"/>
      <c r="AS71" s="35"/>
      <c r="AT71" s="35"/>
      <c r="AU71" s="35"/>
      <c r="AV71" s="35"/>
      <c r="AW71" s="35"/>
      <c r="AX71" s="35"/>
      <c r="AY71" s="35"/>
      <c r="AZ71" s="35"/>
      <c r="BA71" s="35"/>
      <c r="BB71" s="275"/>
      <c r="BC71" s="275"/>
      <c r="BD71" s="275"/>
      <c r="BE71" s="275"/>
      <c r="BF71" s="275"/>
      <c r="BG71" s="275"/>
      <c r="BH71" s="275"/>
      <c r="BI71" s="275"/>
      <c r="BJ71" s="275"/>
      <c r="BK71" s="275"/>
      <c r="BL71" s="275"/>
      <c r="BM71" s="275"/>
      <c r="BN71" s="275"/>
      <c r="BO71" s="275"/>
      <c r="BP71" s="275"/>
      <c r="BQ71" s="275"/>
      <c r="BR71" s="275"/>
      <c r="BS71" s="275"/>
    </row>
    <row r="72" spans="1:71" s="467" customFormat="1" ht="12" customHeight="1">
      <c r="A72" s="553" t="s">
        <v>140</v>
      </c>
      <c r="B72" s="543">
        <v>2016</v>
      </c>
      <c r="C72" s="542" t="s">
        <v>134</v>
      </c>
      <c r="D72" s="550">
        <v>68</v>
      </c>
      <c r="E72" s="542">
        <v>57</v>
      </c>
      <c r="F72" s="543"/>
      <c r="G72" s="543">
        <v>9</v>
      </c>
      <c r="H72" s="550">
        <v>0</v>
      </c>
      <c r="I72" s="550">
        <v>0</v>
      </c>
      <c r="J72" s="550">
        <v>0</v>
      </c>
      <c r="K72" s="550">
        <v>0</v>
      </c>
      <c r="L72" s="550">
        <v>0</v>
      </c>
      <c r="M72" s="550">
        <v>0</v>
      </c>
      <c r="N72" s="553">
        <v>4</v>
      </c>
      <c r="O72" s="550">
        <v>0</v>
      </c>
      <c r="P72" s="500">
        <f t="shared" si="5"/>
        <v>0</v>
      </c>
      <c r="Q72" s="501">
        <f t="array" ref="Q72">IF(COUNT(H72:O72)=0,"",COUNT(IF(H72:O72=P72,H72:O72,""))/COUNT(H72:O72))</f>
        <v>0.875</v>
      </c>
      <c r="R72" s="502">
        <f t="array" ref="R72">IF(AND(H72:O72=H72:O72,H72:O72="-"),"",STDEV(IF(H72:O72="-","",H72:O72))/AVERAGE(IF(H72:O72="-","",H72:O72+0.000000000000001)))</f>
        <v>2.8284271247461845</v>
      </c>
      <c r="S72" s="30"/>
      <c r="T72" s="30"/>
      <c r="U72" s="29">
        <f t="array" ref="U72">IF(AND(H72:O72=H72:O72,H72:O72="-"),"",AVERAGE(H72:O72))</f>
        <v>0.5</v>
      </c>
      <c r="V72" s="30"/>
      <c r="W72" s="38" t="str">
        <f t="shared" si="2"/>
        <v>YES</v>
      </c>
      <c r="X72" s="35"/>
      <c r="Y72" s="35"/>
      <c r="Z72" s="35"/>
      <c r="AA72" s="35"/>
      <c r="AB72" s="464"/>
      <c r="AC72" s="542">
        <v>0</v>
      </c>
      <c r="AD72" s="542">
        <v>0</v>
      </c>
      <c r="AE72" s="473">
        <f t="shared" si="6"/>
        <v>0</v>
      </c>
      <c r="AF72" s="35"/>
      <c r="AG72" s="48"/>
      <c r="AH72" s="48"/>
      <c r="AI72" s="48"/>
      <c r="AJ72" s="35"/>
      <c r="AK72" s="35"/>
      <c r="AL72" s="35"/>
      <c r="AM72" s="35"/>
      <c r="AN72" s="35"/>
      <c r="AO72" s="35"/>
      <c r="AP72" s="35"/>
      <c r="AQ72" s="35"/>
      <c r="AR72" s="35"/>
      <c r="AS72" s="35"/>
      <c r="AT72" s="35"/>
      <c r="AU72" s="35"/>
      <c r="AV72" s="35"/>
      <c r="AW72" s="35"/>
      <c r="AX72" s="35"/>
      <c r="AY72" s="35"/>
      <c r="AZ72" s="35"/>
      <c r="BA72" s="35"/>
      <c r="BB72" s="275"/>
      <c r="BC72" s="275"/>
      <c r="BD72" s="275"/>
      <c r="BE72" s="275"/>
      <c r="BF72" s="275"/>
      <c r="BG72" s="275"/>
      <c r="BH72" s="275"/>
      <c r="BI72" s="275"/>
      <c r="BJ72" s="275"/>
      <c r="BK72" s="275"/>
      <c r="BL72" s="275"/>
      <c r="BM72" s="275"/>
      <c r="BN72" s="275"/>
      <c r="BO72" s="275"/>
      <c r="BP72" s="275"/>
      <c r="BQ72" s="275"/>
      <c r="BR72" s="275"/>
      <c r="BS72" s="275"/>
    </row>
    <row r="73" spans="1:71" s="467" customFormat="1" ht="12" customHeight="1">
      <c r="A73" s="553" t="s">
        <v>140</v>
      </c>
      <c r="B73" s="543">
        <v>2016</v>
      </c>
      <c r="C73" s="542" t="s">
        <v>134</v>
      </c>
      <c r="D73" s="550">
        <v>69</v>
      </c>
      <c r="E73" s="542">
        <v>55</v>
      </c>
      <c r="F73" s="543"/>
      <c r="G73" s="543">
        <v>9</v>
      </c>
      <c r="H73" s="553">
        <v>4</v>
      </c>
      <c r="I73" s="550">
        <v>0</v>
      </c>
      <c r="J73" s="553">
        <v>4</v>
      </c>
      <c r="K73" s="550">
        <v>0</v>
      </c>
      <c r="L73" s="550">
        <v>0</v>
      </c>
      <c r="M73" s="550">
        <v>0</v>
      </c>
      <c r="N73" s="550">
        <v>0</v>
      </c>
      <c r="O73" s="550">
        <v>0</v>
      </c>
      <c r="P73" s="500">
        <f t="shared" si="5"/>
        <v>0</v>
      </c>
      <c r="Q73" s="501">
        <f t="array" ref="Q73">IF(COUNT(H73:O73)=0,"",COUNT(IF(H73:O73=P73,H73:O73,""))/COUNT(H73:O73))</f>
        <v>0.75</v>
      </c>
      <c r="R73" s="502">
        <f t="array" ref="R73">IF(AND(H73:O73=H73:O73,H73:O73="-"),"",STDEV(IF(H73:O73="-","",H73:O73))/AVERAGE(IF(H73:O73="-","",H73:O73+0.000000000000001)))</f>
        <v>1.8516401995451</v>
      </c>
      <c r="S73" s="30"/>
      <c r="T73" s="30"/>
      <c r="U73" s="29">
        <f t="array" ref="U73">IF(AND(H73:O73=H73:O73,H73:O73="-"),"",AVERAGE(H73:O73))</f>
        <v>1</v>
      </c>
      <c r="V73" s="30"/>
      <c r="W73" s="38" t="str">
        <f t="shared" si="2"/>
        <v>NO</v>
      </c>
      <c r="X73" s="35"/>
      <c r="Y73" s="35"/>
      <c r="Z73" s="35"/>
      <c r="AA73" s="35"/>
      <c r="AB73" s="464"/>
      <c r="AC73" s="550">
        <v>4</v>
      </c>
      <c r="AD73" s="542">
        <v>0</v>
      </c>
      <c r="AE73" s="473">
        <f t="shared" si="6"/>
        <v>4</v>
      </c>
      <c r="AF73" s="35"/>
      <c r="AG73" s="48"/>
      <c r="AH73" s="48"/>
      <c r="AI73" s="48"/>
      <c r="AJ73" s="35"/>
      <c r="AK73" s="35"/>
      <c r="AL73" s="35"/>
      <c r="AM73" s="35"/>
      <c r="AN73" s="35"/>
      <c r="AO73" s="35"/>
      <c r="AP73" s="35"/>
      <c r="AQ73" s="35"/>
      <c r="AR73" s="35"/>
      <c r="AS73" s="35"/>
      <c r="AT73" s="35"/>
      <c r="AU73" s="35"/>
      <c r="AV73" s="35"/>
      <c r="AW73" s="35"/>
      <c r="AX73" s="35"/>
      <c r="AY73" s="35"/>
      <c r="AZ73" s="35"/>
      <c r="BA73" s="35"/>
      <c r="BB73" s="275"/>
      <c r="BC73" s="275"/>
      <c r="BD73" s="275"/>
      <c r="BE73" s="275"/>
      <c r="BF73" s="275"/>
      <c r="BG73" s="275"/>
      <c r="BH73" s="275"/>
      <c r="BI73" s="275"/>
      <c r="BJ73" s="275"/>
      <c r="BK73" s="275"/>
      <c r="BL73" s="275"/>
      <c r="BM73" s="275"/>
      <c r="BN73" s="275"/>
      <c r="BO73" s="275"/>
      <c r="BP73" s="275"/>
      <c r="BQ73" s="275"/>
      <c r="BR73" s="275"/>
      <c r="BS73" s="275"/>
    </row>
    <row r="74" spans="1:71" s="467" customFormat="1" ht="12" customHeight="1">
      <c r="A74" s="553" t="s">
        <v>140</v>
      </c>
      <c r="B74" s="543">
        <v>2016</v>
      </c>
      <c r="C74" s="542" t="s">
        <v>134</v>
      </c>
      <c r="D74" s="550">
        <v>70</v>
      </c>
      <c r="E74" s="545">
        <v>56</v>
      </c>
      <c r="F74" s="543"/>
      <c r="G74" s="543">
        <v>9</v>
      </c>
      <c r="H74" s="552">
        <v>4</v>
      </c>
      <c r="I74" s="550">
        <v>0</v>
      </c>
      <c r="J74" s="553">
        <v>4</v>
      </c>
      <c r="K74" s="552">
        <v>4</v>
      </c>
      <c r="L74" s="550">
        <v>0</v>
      </c>
      <c r="M74" s="552">
        <v>4</v>
      </c>
      <c r="N74" s="552">
        <v>4</v>
      </c>
      <c r="O74" s="550">
        <v>0</v>
      </c>
      <c r="P74" s="500">
        <f t="shared" si="5"/>
        <v>4</v>
      </c>
      <c r="Q74" s="501">
        <f t="array" ref="Q74">IF(COUNT(H74:O74)=0,"",COUNT(IF(H74:O74=P74,H74:O74,""))/COUNT(H74:O74))</f>
        <v>0.625</v>
      </c>
      <c r="R74" s="502">
        <f t="array" ref="R74">IF(AND(H74:O74=H74:O74,H74:O74="-"),"",STDEV(IF(H74:O74="-","",H74:O74))/AVERAGE(IF(H74:O74="-","",H74:O74+0.000000000000001)))</f>
        <v>0.82807867121082479</v>
      </c>
      <c r="S74" s="30"/>
      <c r="T74" s="30"/>
      <c r="U74" s="29">
        <f t="array" ref="U74">IF(AND(H74:O74=H74:O74,H74:O74="-"),"",AVERAGE(H74:O74))</f>
        <v>2.5</v>
      </c>
      <c r="V74" s="30"/>
      <c r="W74" s="38" t="str">
        <f t="shared" si="2"/>
        <v>NO</v>
      </c>
      <c r="X74" s="35"/>
      <c r="Y74" s="35"/>
      <c r="Z74" s="35"/>
      <c r="AA74" s="35"/>
      <c r="AB74" s="464"/>
      <c r="AC74" s="552">
        <v>4</v>
      </c>
      <c r="AD74" s="552">
        <v>4</v>
      </c>
      <c r="AE74" s="473">
        <f t="shared" si="6"/>
        <v>0</v>
      </c>
      <c r="AF74" s="35"/>
      <c r="AG74" s="48"/>
      <c r="AH74" s="48"/>
      <c r="AI74" s="48"/>
      <c r="AJ74" s="35"/>
      <c r="AK74" s="35"/>
      <c r="AL74" s="35"/>
      <c r="AM74" s="35"/>
      <c r="AN74" s="35"/>
      <c r="AO74" s="35"/>
      <c r="AP74" s="35"/>
      <c r="AQ74" s="35"/>
      <c r="AR74" s="35"/>
      <c r="AS74" s="35"/>
      <c r="AT74" s="35"/>
      <c r="AU74" s="35"/>
      <c r="AV74" s="35"/>
      <c r="AW74" s="35"/>
      <c r="AX74" s="35"/>
      <c r="AY74" s="35"/>
      <c r="AZ74" s="35"/>
      <c r="BA74" s="35"/>
      <c r="BB74" s="275"/>
      <c r="BC74" s="275"/>
      <c r="BD74" s="275"/>
      <c r="BE74" s="275"/>
      <c r="BF74" s="275"/>
      <c r="BG74" s="275"/>
      <c r="BH74" s="275"/>
      <c r="BI74" s="275"/>
      <c r="BJ74" s="275"/>
      <c r="BK74" s="275"/>
      <c r="BL74" s="275"/>
      <c r="BM74" s="275"/>
      <c r="BN74" s="275"/>
      <c r="BO74" s="275"/>
      <c r="BP74" s="275"/>
      <c r="BQ74" s="275"/>
      <c r="BR74" s="275"/>
      <c r="BS74" s="275"/>
    </row>
    <row r="75" spans="1:71" s="467" customFormat="1" ht="12" customHeight="1">
      <c r="A75" s="553" t="s">
        <v>140</v>
      </c>
      <c r="B75" s="543">
        <v>2016</v>
      </c>
      <c r="C75" s="542" t="s">
        <v>134</v>
      </c>
      <c r="D75" s="550">
        <v>71</v>
      </c>
      <c r="E75" s="542">
        <v>87</v>
      </c>
      <c r="F75" s="543"/>
      <c r="G75" s="543">
        <v>9</v>
      </c>
      <c r="H75" s="542">
        <v>7</v>
      </c>
      <c r="I75" s="542">
        <v>6</v>
      </c>
      <c r="J75" s="542">
        <v>7</v>
      </c>
      <c r="K75" s="546">
        <v>6</v>
      </c>
      <c r="L75" s="556">
        <v>7</v>
      </c>
      <c r="M75" s="542">
        <v>7</v>
      </c>
      <c r="N75" s="542">
        <v>7</v>
      </c>
      <c r="O75" s="549">
        <v>7</v>
      </c>
      <c r="P75" s="500">
        <f t="shared" si="5"/>
        <v>7</v>
      </c>
      <c r="Q75" s="501">
        <f t="array" ref="Q75">IF(COUNT(H75:O75)=0,"",COUNT(IF(H75:O75=P75,H75:O75,""))/COUNT(H75:O75))</f>
        <v>0.75</v>
      </c>
      <c r="R75" s="502">
        <f t="array" ref="R75">IF(AND(H75:O75=H75:O75,H75:O75="-"),"",STDEV(IF(H75:O75="-","",H75:O75))/AVERAGE(IF(H75:O75="-","",H75:O75+0.000000000000001)))</f>
        <v>6.8579266649818615E-2</v>
      </c>
      <c r="S75" s="30"/>
      <c r="T75" s="30"/>
      <c r="U75" s="29">
        <f t="array" ref="U75">IF(AND(H75:O75=H75:O75,H75:O75="-"),"",AVERAGE(H75:O75))</f>
        <v>6.75</v>
      </c>
      <c r="V75" s="30"/>
      <c r="W75" s="38" t="str">
        <f t="shared" si="2"/>
        <v>NO</v>
      </c>
      <c r="X75" s="35"/>
      <c r="Y75" s="35"/>
      <c r="Z75" s="35"/>
      <c r="AA75" s="35"/>
      <c r="AB75" s="464"/>
      <c r="AC75" s="542">
        <v>7</v>
      </c>
      <c r="AD75" s="542">
        <v>7</v>
      </c>
      <c r="AE75" s="473">
        <f t="shared" si="6"/>
        <v>0</v>
      </c>
      <c r="AF75" s="35"/>
      <c r="AG75" s="48"/>
      <c r="AH75" s="48"/>
      <c r="AI75" s="48"/>
      <c r="AJ75" s="35"/>
      <c r="AK75" s="35"/>
      <c r="AL75" s="35"/>
      <c r="AM75" s="35"/>
      <c r="AN75" s="35"/>
      <c r="AO75" s="35"/>
      <c r="AP75" s="35"/>
      <c r="AQ75" s="35"/>
      <c r="AR75" s="35"/>
      <c r="AS75" s="35"/>
      <c r="AT75" s="35"/>
      <c r="AU75" s="35"/>
      <c r="AV75" s="35"/>
      <c r="AW75" s="35"/>
      <c r="AX75" s="35"/>
      <c r="AY75" s="35"/>
      <c r="AZ75" s="35"/>
      <c r="BA75" s="35"/>
      <c r="BB75" s="275"/>
      <c r="BC75" s="275"/>
      <c r="BD75" s="275"/>
      <c r="BE75" s="275"/>
      <c r="BF75" s="275"/>
      <c r="BG75" s="275"/>
      <c r="BH75" s="275"/>
      <c r="BI75" s="275"/>
      <c r="BJ75" s="275"/>
      <c r="BK75" s="275"/>
      <c r="BL75" s="275"/>
      <c r="BM75" s="275"/>
      <c r="BN75" s="275"/>
      <c r="BO75" s="275"/>
      <c r="BP75" s="275"/>
      <c r="BQ75" s="275"/>
      <c r="BR75" s="275"/>
      <c r="BS75" s="275"/>
    </row>
    <row r="76" spans="1:71" s="467" customFormat="1" ht="12" customHeight="1">
      <c r="A76" s="553" t="s">
        <v>138</v>
      </c>
      <c r="B76" s="543">
        <v>2015</v>
      </c>
      <c r="C76" s="542" t="s">
        <v>135</v>
      </c>
      <c r="D76" s="550">
        <v>72</v>
      </c>
      <c r="E76" s="542">
        <v>58</v>
      </c>
      <c r="F76" s="543"/>
      <c r="G76" s="543">
        <v>10</v>
      </c>
      <c r="H76" s="553">
        <v>4</v>
      </c>
      <c r="I76" s="550">
        <v>0</v>
      </c>
      <c r="J76" s="553">
        <v>4</v>
      </c>
      <c r="K76" s="550">
        <v>0</v>
      </c>
      <c r="L76" s="550">
        <v>0</v>
      </c>
      <c r="M76" s="550">
        <v>0</v>
      </c>
      <c r="N76" s="550">
        <v>0</v>
      </c>
      <c r="O76" s="550">
        <v>0</v>
      </c>
      <c r="P76" s="500">
        <f t="shared" si="5"/>
        <v>0</v>
      </c>
      <c r="Q76" s="501">
        <f t="array" ref="Q76">IF(COUNT(H76:O76)=0,"",COUNT(IF(H76:O76=P76,H76:O76,""))/COUNT(H76:O76))</f>
        <v>0.75</v>
      </c>
      <c r="R76" s="502">
        <f t="array" ref="R76">IF(AND(H76:O76=H76:O76,H76:O76="-"),"",STDEV(IF(H76:O76="-","",H76:O76))/AVERAGE(IF(H76:O76="-","",H76:O76+0.000000000000001)))</f>
        <v>1.8516401995451</v>
      </c>
      <c r="S76" s="30"/>
      <c r="T76" s="30"/>
      <c r="U76" s="29">
        <f t="array" ref="U76">IF(AND(H76:O76=H76:O76,H76:O76="-"),"",AVERAGE(H76:O76))</f>
        <v>1</v>
      </c>
      <c r="V76" s="30"/>
      <c r="W76" s="38" t="str">
        <f t="shared" si="2"/>
        <v>NO</v>
      </c>
      <c r="X76" s="35"/>
      <c r="Y76" s="35"/>
      <c r="Z76" s="35"/>
      <c r="AA76" s="35"/>
      <c r="AB76" s="464"/>
      <c r="AC76" s="542">
        <v>4</v>
      </c>
      <c r="AD76" s="542">
        <v>0</v>
      </c>
      <c r="AE76" s="473">
        <f t="shared" si="6"/>
        <v>4</v>
      </c>
      <c r="AF76" s="35"/>
      <c r="AG76" s="48"/>
      <c r="AH76" s="48"/>
      <c r="AI76" s="48"/>
      <c r="AJ76" s="35"/>
      <c r="AK76" s="35"/>
      <c r="AL76" s="35"/>
      <c r="AM76" s="35"/>
      <c r="AN76" s="35"/>
      <c r="AO76" s="35"/>
      <c r="AP76" s="35"/>
      <c r="AQ76" s="35"/>
      <c r="AR76" s="35"/>
      <c r="AS76" s="35"/>
      <c r="AT76" s="35"/>
      <c r="AU76" s="35"/>
      <c r="AV76" s="35"/>
      <c r="AW76" s="35"/>
      <c r="AX76" s="35"/>
      <c r="AY76" s="35"/>
      <c r="AZ76" s="35"/>
      <c r="BA76" s="35"/>
      <c r="BB76" s="275"/>
      <c r="BC76" s="275"/>
      <c r="BD76" s="275"/>
      <c r="BE76" s="275"/>
      <c r="BF76" s="275"/>
      <c r="BG76" s="275"/>
      <c r="BH76" s="275"/>
      <c r="BI76" s="275"/>
      <c r="BJ76" s="275"/>
      <c r="BK76" s="275"/>
      <c r="BL76" s="275"/>
      <c r="BM76" s="275"/>
      <c r="BN76" s="275"/>
      <c r="BO76" s="275"/>
      <c r="BP76" s="275"/>
      <c r="BQ76" s="275"/>
      <c r="BR76" s="275"/>
      <c r="BS76" s="275"/>
    </row>
    <row r="77" spans="1:71" s="467" customFormat="1" ht="12" customHeight="1">
      <c r="A77" s="553" t="s">
        <v>138</v>
      </c>
      <c r="B77" s="543">
        <v>2015</v>
      </c>
      <c r="C77" s="542" t="s">
        <v>135</v>
      </c>
      <c r="D77" s="550">
        <v>73</v>
      </c>
      <c r="E77" s="542">
        <v>88</v>
      </c>
      <c r="F77" s="543"/>
      <c r="G77" s="543">
        <v>10</v>
      </c>
      <c r="H77" s="542">
        <v>8</v>
      </c>
      <c r="I77" s="542">
        <v>6</v>
      </c>
      <c r="J77" s="542">
        <v>6</v>
      </c>
      <c r="K77" s="546">
        <v>4</v>
      </c>
      <c r="L77" s="556">
        <v>8</v>
      </c>
      <c r="M77" s="542">
        <v>7</v>
      </c>
      <c r="N77" s="550">
        <v>0</v>
      </c>
      <c r="O77" s="549">
        <v>7</v>
      </c>
      <c r="P77" s="500">
        <f t="shared" si="5"/>
        <v>8</v>
      </c>
      <c r="Q77" s="501">
        <f t="array" ref="Q77">IF(COUNT(H77:O77)=0,"",COUNT(IF(H77:O77=P77,H77:O77,""))/COUNT(H77:O77))</f>
        <v>0.25</v>
      </c>
      <c r="R77" s="502">
        <f t="array" ref="R77">IF(AND(H77:O77=H77:O77,H77:O77="-"),"",STDEV(IF(H77:O77="-","",H77:O77))/AVERAGE(IF(H77:O77="-","",H77:O77+0.000000000000001)))</f>
        <v>0.46247230978847909</v>
      </c>
      <c r="S77" s="30"/>
      <c r="T77" s="30"/>
      <c r="U77" s="29">
        <f t="array" ref="U77">IF(AND(H77:O77=H77:O77,H77:O77="-"),"",AVERAGE(H77:O77))</f>
        <v>5.75</v>
      </c>
      <c r="V77" s="30"/>
      <c r="W77" s="38" t="str">
        <f t="shared" si="2"/>
        <v>NO</v>
      </c>
      <c r="X77" s="35"/>
      <c r="Y77" s="35"/>
      <c r="Z77" s="35"/>
      <c r="AA77" s="35"/>
      <c r="AB77" s="464"/>
      <c r="AC77" s="542">
        <v>8</v>
      </c>
      <c r="AD77" s="542">
        <v>7</v>
      </c>
      <c r="AE77" s="473">
        <f t="shared" si="6"/>
        <v>1</v>
      </c>
      <c r="AF77" s="35"/>
      <c r="AG77" s="48"/>
      <c r="AH77" s="48"/>
      <c r="AI77" s="48"/>
      <c r="AJ77" s="35"/>
      <c r="AK77" s="35"/>
      <c r="AL77" s="35"/>
      <c r="AM77" s="35"/>
      <c r="AN77" s="35"/>
      <c r="AO77" s="35"/>
      <c r="AP77" s="35"/>
      <c r="AQ77" s="35"/>
      <c r="AR77" s="35"/>
      <c r="AS77" s="35"/>
      <c r="AT77" s="35"/>
      <c r="AU77" s="35"/>
      <c r="AV77" s="35"/>
      <c r="AW77" s="35"/>
      <c r="AX77" s="35"/>
      <c r="AY77" s="35"/>
      <c r="AZ77" s="35"/>
      <c r="BA77" s="35"/>
      <c r="BB77" s="275"/>
      <c r="BC77" s="275"/>
      <c r="BD77" s="275"/>
      <c r="BE77" s="275"/>
      <c r="BF77" s="275"/>
      <c r="BG77" s="275"/>
      <c r="BH77" s="275"/>
      <c r="BI77" s="275"/>
      <c r="BJ77" s="275"/>
      <c r="BK77" s="275"/>
      <c r="BL77" s="275"/>
      <c r="BM77" s="275"/>
      <c r="BN77" s="275"/>
      <c r="BO77" s="275"/>
      <c r="BP77" s="275"/>
      <c r="BQ77" s="275"/>
      <c r="BR77" s="275"/>
      <c r="BS77" s="275"/>
    </row>
    <row r="78" spans="1:71" s="467" customFormat="1" ht="12" customHeight="1">
      <c r="A78" s="553" t="s">
        <v>138</v>
      </c>
      <c r="B78" s="543">
        <v>2015</v>
      </c>
      <c r="C78" s="542" t="s">
        <v>135</v>
      </c>
      <c r="D78" s="550">
        <v>74</v>
      </c>
      <c r="E78" s="542">
        <v>39</v>
      </c>
      <c r="F78" s="543"/>
      <c r="G78" s="543">
        <v>10</v>
      </c>
      <c r="H78" s="542">
        <v>0</v>
      </c>
      <c r="I78" s="542">
        <v>0</v>
      </c>
      <c r="J78" s="542">
        <v>0</v>
      </c>
      <c r="K78" s="546">
        <v>0</v>
      </c>
      <c r="L78" s="546">
        <v>0</v>
      </c>
      <c r="M78" s="542">
        <v>0</v>
      </c>
      <c r="N78" s="542">
        <v>0</v>
      </c>
      <c r="O78" s="542">
        <v>0</v>
      </c>
      <c r="P78" s="500">
        <f t="shared" si="5"/>
        <v>0</v>
      </c>
      <c r="Q78" s="501">
        <f t="array" ref="Q78">IF(COUNT(H78:O78)=0,"",COUNT(IF(H78:O78=P78,H78:O78,""))/COUNT(H78:O78))</f>
        <v>1</v>
      </c>
      <c r="R78" s="502">
        <f t="array" ref="R78">IF(AND(H78:O78=H78:O78,H78:O78="-"),"",STDEV(IF(H78:O78="-","",H78:O78))/AVERAGE(IF(H78:O78="-","",H78:O78+0.000000000000001)))</f>
        <v>0</v>
      </c>
      <c r="S78" s="30"/>
      <c r="T78" s="30"/>
      <c r="U78" s="29">
        <f t="array" ref="U78">IF(AND(H78:O78=H78:O78,H78:O78="-"),"",AVERAGE(H78:O78))</f>
        <v>0</v>
      </c>
      <c r="V78" s="30"/>
      <c r="W78" s="38" t="str">
        <f t="shared" si="2"/>
        <v>YES</v>
      </c>
      <c r="X78" s="35"/>
      <c r="Y78" s="35"/>
      <c r="Z78" s="35"/>
      <c r="AA78" s="35"/>
      <c r="AB78" s="464"/>
      <c r="AC78" s="542">
        <v>0</v>
      </c>
      <c r="AD78" s="542">
        <v>0</v>
      </c>
      <c r="AE78" s="473">
        <f t="shared" si="6"/>
        <v>0</v>
      </c>
      <c r="AF78" s="35"/>
      <c r="AG78" s="48"/>
      <c r="AH78" s="48"/>
      <c r="AI78" s="48"/>
      <c r="AJ78" s="35"/>
      <c r="AK78" s="35"/>
      <c r="AL78" s="35"/>
      <c r="AM78" s="35"/>
      <c r="AN78" s="35"/>
      <c r="AO78" s="35"/>
      <c r="AP78" s="35"/>
      <c r="AQ78" s="35"/>
      <c r="AR78" s="35"/>
      <c r="AS78" s="35"/>
      <c r="AT78" s="35"/>
      <c r="AU78" s="35"/>
      <c r="AV78" s="35"/>
      <c r="AW78" s="35"/>
      <c r="AX78" s="35"/>
      <c r="AY78" s="35"/>
      <c r="AZ78" s="35"/>
      <c r="BA78" s="35"/>
      <c r="BB78" s="275"/>
      <c r="BC78" s="275"/>
      <c r="BD78" s="275"/>
      <c r="BE78" s="275"/>
      <c r="BF78" s="275"/>
      <c r="BG78" s="275"/>
      <c r="BH78" s="275"/>
      <c r="BI78" s="275"/>
      <c r="BJ78" s="275"/>
      <c r="BK78" s="275"/>
      <c r="BL78" s="275"/>
      <c r="BM78" s="275"/>
      <c r="BN78" s="275"/>
      <c r="BO78" s="275"/>
      <c r="BP78" s="275"/>
      <c r="BQ78" s="275"/>
      <c r="BR78" s="275"/>
      <c r="BS78" s="275"/>
    </row>
    <row r="79" spans="1:71" s="467" customFormat="1" ht="12" customHeight="1">
      <c r="A79" s="553" t="s">
        <v>138</v>
      </c>
      <c r="B79" s="543">
        <v>2015</v>
      </c>
      <c r="C79" s="542" t="s">
        <v>135</v>
      </c>
      <c r="D79" s="550">
        <v>75</v>
      </c>
      <c r="E79" s="542">
        <v>84</v>
      </c>
      <c r="F79" s="543"/>
      <c r="G79" s="543">
        <v>10</v>
      </c>
      <c r="H79" s="542">
        <v>8</v>
      </c>
      <c r="I79" s="542">
        <v>8</v>
      </c>
      <c r="J79" s="542">
        <v>4</v>
      </c>
      <c r="K79" s="546">
        <v>5</v>
      </c>
      <c r="L79" s="556">
        <v>8</v>
      </c>
      <c r="M79" s="542">
        <v>7</v>
      </c>
      <c r="N79" s="542">
        <v>5</v>
      </c>
      <c r="O79" s="549">
        <v>5</v>
      </c>
      <c r="P79" s="500">
        <f t="shared" si="5"/>
        <v>8</v>
      </c>
      <c r="Q79" s="501">
        <f t="array" ref="Q79">IF(COUNT(H79:O79)=0,"",COUNT(IF(H79:O79=P79,H79:O79,""))/COUNT(H79:O79))</f>
        <v>0.375</v>
      </c>
      <c r="R79" s="502">
        <f t="array" ref="R79">IF(AND(H79:O79=H79:O79,H79:O79="-"),"",STDEV(IF(H79:O79="-","",H79:O79))/AVERAGE(IF(H79:O79="-","",H79:O79+0.000000000000001)))</f>
        <v>0.26704734732680963</v>
      </c>
      <c r="S79" s="30"/>
      <c r="T79" s="30"/>
      <c r="U79" s="29">
        <f t="array" ref="U79">IF(AND(H79:O79=H79:O79,H79:O79="-"),"",AVERAGE(H79:O79))</f>
        <v>6.25</v>
      </c>
      <c r="V79" s="30"/>
      <c r="W79" s="38" t="str">
        <f t="shared" si="2"/>
        <v>NO</v>
      </c>
      <c r="X79" s="35"/>
      <c r="Y79" s="35"/>
      <c r="Z79" s="35"/>
      <c r="AA79" s="35"/>
      <c r="AB79" s="464"/>
      <c r="AC79" s="542">
        <v>8</v>
      </c>
      <c r="AD79" s="542">
        <v>5</v>
      </c>
      <c r="AE79" s="473">
        <f t="shared" si="6"/>
        <v>3</v>
      </c>
      <c r="AF79" s="35"/>
      <c r="AG79" s="48"/>
      <c r="AH79" s="48"/>
      <c r="AI79" s="48"/>
      <c r="AJ79" s="35"/>
      <c r="AK79" s="35"/>
      <c r="AL79" s="35"/>
      <c r="AM79" s="35"/>
      <c r="AN79" s="35"/>
      <c r="AO79" s="35"/>
      <c r="AP79" s="35"/>
      <c r="AQ79" s="35"/>
      <c r="AR79" s="35"/>
      <c r="AS79" s="35"/>
      <c r="AT79" s="35"/>
      <c r="AU79" s="35"/>
      <c r="AV79" s="35"/>
      <c r="AW79" s="35"/>
      <c r="AX79" s="35"/>
      <c r="AY79" s="35"/>
      <c r="AZ79" s="35"/>
      <c r="BA79" s="35"/>
      <c r="BB79" s="275"/>
      <c r="BC79" s="275"/>
      <c r="BD79" s="275"/>
      <c r="BE79" s="275"/>
      <c r="BF79" s="275"/>
      <c r="BG79" s="275"/>
      <c r="BH79" s="275"/>
      <c r="BI79" s="275"/>
      <c r="BJ79" s="275"/>
      <c r="BK79" s="275"/>
      <c r="BL79" s="275"/>
      <c r="BM79" s="275"/>
      <c r="BN79" s="275"/>
      <c r="BO79" s="275"/>
      <c r="BP79" s="275"/>
      <c r="BQ79" s="275"/>
      <c r="BR79" s="275"/>
      <c r="BS79" s="275"/>
    </row>
    <row r="80" spans="1:71" s="467" customFormat="1" ht="12" customHeight="1">
      <c r="A80" s="553" t="s">
        <v>138</v>
      </c>
      <c r="B80" s="543">
        <v>2015</v>
      </c>
      <c r="C80" s="542" t="s">
        <v>135</v>
      </c>
      <c r="D80" s="550">
        <v>76</v>
      </c>
      <c r="E80" s="542">
        <v>41</v>
      </c>
      <c r="F80" s="542"/>
      <c r="G80" s="543">
        <v>10</v>
      </c>
      <c r="H80" s="542">
        <v>0</v>
      </c>
      <c r="I80" s="542">
        <v>0</v>
      </c>
      <c r="J80" s="542">
        <v>0</v>
      </c>
      <c r="K80" s="546">
        <v>0</v>
      </c>
      <c r="L80" s="546">
        <v>0</v>
      </c>
      <c r="M80" s="542">
        <v>0</v>
      </c>
      <c r="N80" s="542">
        <v>0</v>
      </c>
      <c r="O80" s="542">
        <v>0</v>
      </c>
      <c r="P80" s="500">
        <f t="shared" si="5"/>
        <v>0</v>
      </c>
      <c r="Q80" s="501">
        <f t="array" ref="Q80">IF(COUNT(H80:O80)=0,"",COUNT(IF(H80:O80=P80,H80:O80,""))/COUNT(H80:O80))</f>
        <v>1</v>
      </c>
      <c r="R80" s="502">
        <f t="array" ref="R80">IF(AND(H80:O80=H80:O80,H80:O80="-"),"",STDEV(IF(H80:O80="-","",H80:O80))/AVERAGE(IF(H80:O80="-","",H80:O80+0.000000000000001)))</f>
        <v>0</v>
      </c>
      <c r="S80" s="30"/>
      <c r="T80" s="30"/>
      <c r="U80" s="29">
        <f t="array" ref="U80">IF(AND(H80:O80=H80:O80,H80:O80="-"),"",AVERAGE(H80:O80))</f>
        <v>0</v>
      </c>
      <c r="V80" s="30"/>
      <c r="W80" s="38" t="str">
        <f t="shared" si="2"/>
        <v>YES</v>
      </c>
      <c r="X80" s="35"/>
      <c r="Y80" s="35"/>
      <c r="Z80" s="35"/>
      <c r="AA80" s="35"/>
      <c r="AB80" s="464"/>
      <c r="AC80" s="542">
        <v>0</v>
      </c>
      <c r="AD80" s="542">
        <v>0</v>
      </c>
      <c r="AE80" s="473">
        <f t="shared" si="6"/>
        <v>0</v>
      </c>
      <c r="AF80" s="35"/>
      <c r="AG80" s="48"/>
      <c r="AH80" s="48"/>
      <c r="AI80" s="48"/>
      <c r="AJ80" s="35"/>
      <c r="AK80" s="35"/>
      <c r="AL80" s="35"/>
      <c r="AM80" s="35"/>
      <c r="AN80" s="35"/>
      <c r="AO80" s="35"/>
      <c r="AP80" s="35"/>
      <c r="AQ80" s="35"/>
      <c r="AR80" s="35"/>
      <c r="AS80" s="35"/>
      <c r="AT80" s="35"/>
      <c r="AU80" s="35"/>
      <c r="AV80" s="35"/>
      <c r="AW80" s="35"/>
      <c r="AX80" s="35"/>
      <c r="AY80" s="35"/>
      <c r="AZ80" s="35"/>
      <c r="BA80" s="35"/>
      <c r="BB80" s="275"/>
      <c r="BC80" s="275"/>
      <c r="BD80" s="275"/>
      <c r="BE80" s="275"/>
      <c r="BF80" s="275"/>
      <c r="BG80" s="275"/>
      <c r="BH80" s="275"/>
      <c r="BI80" s="275"/>
      <c r="BJ80" s="275"/>
      <c r="BK80" s="275"/>
      <c r="BL80" s="275"/>
      <c r="BM80" s="275"/>
      <c r="BN80" s="275"/>
      <c r="BO80" s="275"/>
      <c r="BP80" s="275"/>
      <c r="BQ80" s="275"/>
      <c r="BR80" s="275"/>
      <c r="BS80" s="275"/>
    </row>
    <row r="81" spans="1:71" s="467" customFormat="1" ht="12" customHeight="1">
      <c r="A81" s="553" t="s">
        <v>138</v>
      </c>
      <c r="B81" s="543">
        <v>2015</v>
      </c>
      <c r="C81" s="542" t="s">
        <v>135</v>
      </c>
      <c r="D81" s="550">
        <v>77</v>
      </c>
      <c r="E81" s="542">
        <v>61</v>
      </c>
      <c r="F81" s="542"/>
      <c r="G81" s="543">
        <v>10</v>
      </c>
      <c r="H81" s="542">
        <v>5</v>
      </c>
      <c r="I81" s="542">
        <v>6</v>
      </c>
      <c r="J81" s="542">
        <v>4</v>
      </c>
      <c r="K81" s="546">
        <v>5</v>
      </c>
      <c r="L81" s="546">
        <v>6</v>
      </c>
      <c r="M81" s="550">
        <v>0</v>
      </c>
      <c r="N81" s="542">
        <v>6</v>
      </c>
      <c r="O81" s="542">
        <v>5</v>
      </c>
      <c r="P81" s="500">
        <f t="shared" si="5"/>
        <v>5</v>
      </c>
      <c r="Q81" s="501">
        <f t="array" ref="Q81">IF(COUNT(H81:O81)=0,"",COUNT(IF(H81:O81=P81,H81:O81,""))/COUNT(H81:O81))</f>
        <v>0.375</v>
      </c>
      <c r="R81" s="502">
        <f t="array" ref="R81">IF(AND(H81:O81=H81:O81,H81:O81="-"),"",STDEV(IF(H81:O81="-","",H81:O81))/AVERAGE(IF(H81:O81="-","",H81:O81+0.000000000000001)))</f>
        <v>0.4314661017667642</v>
      </c>
      <c r="S81" s="30"/>
      <c r="T81" s="30"/>
      <c r="U81" s="29">
        <f t="array" ref="U81">IF(AND(H81:O81=H81:O81,H81:O81="-"),"",AVERAGE(H81:O81))</f>
        <v>4.625</v>
      </c>
      <c r="V81" s="30"/>
      <c r="W81" s="38" t="str">
        <f t="shared" si="2"/>
        <v>NO</v>
      </c>
      <c r="X81" s="35"/>
      <c r="Y81" s="35"/>
      <c r="Z81" s="35"/>
      <c r="AA81" s="35"/>
      <c r="AB81" s="464"/>
      <c r="AC81" s="542">
        <v>5</v>
      </c>
      <c r="AD81" s="550">
        <v>5</v>
      </c>
      <c r="AE81" s="473">
        <f t="shared" si="6"/>
        <v>0</v>
      </c>
      <c r="AF81" s="35"/>
      <c r="AG81" s="48"/>
      <c r="AH81" s="48"/>
      <c r="AI81" s="48"/>
      <c r="AJ81" s="35"/>
      <c r="AK81" s="35"/>
      <c r="AL81" s="35"/>
      <c r="AM81" s="35"/>
      <c r="AN81" s="35"/>
      <c r="AO81" s="35"/>
      <c r="AP81" s="35"/>
      <c r="AQ81" s="35"/>
      <c r="AR81" s="35"/>
      <c r="AS81" s="35"/>
      <c r="AT81" s="35"/>
      <c r="AU81" s="35"/>
      <c r="AV81" s="35"/>
      <c r="AW81" s="35"/>
      <c r="AX81" s="35"/>
      <c r="AY81" s="35"/>
      <c r="AZ81" s="35"/>
      <c r="BA81" s="35"/>
      <c r="BB81" s="275"/>
      <c r="BC81" s="275"/>
      <c r="BD81" s="275"/>
      <c r="BE81" s="275"/>
      <c r="BF81" s="275"/>
      <c r="BG81" s="275"/>
      <c r="BH81" s="275"/>
      <c r="BI81" s="275"/>
      <c r="BJ81" s="275"/>
      <c r="BK81" s="275"/>
      <c r="BL81" s="275"/>
      <c r="BM81" s="275"/>
      <c r="BN81" s="275"/>
      <c r="BO81" s="275"/>
      <c r="BP81" s="275"/>
      <c r="BQ81" s="275"/>
      <c r="BR81" s="275"/>
      <c r="BS81" s="275"/>
    </row>
    <row r="82" spans="1:71" s="467" customFormat="1" ht="12" customHeight="1">
      <c r="A82" s="553" t="s">
        <v>138</v>
      </c>
      <c r="B82" s="543">
        <v>2015</v>
      </c>
      <c r="C82" s="542" t="s">
        <v>135</v>
      </c>
      <c r="D82" s="550">
        <v>78</v>
      </c>
      <c r="E82" s="542">
        <v>39</v>
      </c>
      <c r="F82" s="542"/>
      <c r="G82" s="543">
        <v>10</v>
      </c>
      <c r="H82" s="542">
        <v>0</v>
      </c>
      <c r="I82" s="542">
        <v>0</v>
      </c>
      <c r="J82" s="542">
        <v>0</v>
      </c>
      <c r="K82" s="546">
        <v>0</v>
      </c>
      <c r="L82" s="546">
        <v>0</v>
      </c>
      <c r="M82" s="542">
        <v>0</v>
      </c>
      <c r="N82" s="542">
        <v>0</v>
      </c>
      <c r="O82" s="542">
        <v>0</v>
      </c>
      <c r="P82" s="500">
        <f t="shared" si="5"/>
        <v>0</v>
      </c>
      <c r="Q82" s="501">
        <f t="array" ref="Q82">IF(COUNT(H82:O82)=0,"",COUNT(IF(H82:O82=P82,H82:O82,""))/COUNT(H82:O82))</f>
        <v>1</v>
      </c>
      <c r="R82" s="502">
        <f t="array" ref="R82">IF(AND(H82:O82=H82:O82,H82:O82="-"),"",STDEV(IF(H82:O82="-","",H82:O82))/AVERAGE(IF(H82:O82="-","",H82:O82+0.000000000000001)))</f>
        <v>0</v>
      </c>
      <c r="S82" s="30"/>
      <c r="T82" s="30"/>
      <c r="U82" s="29">
        <f t="array" ref="U82">IF(AND(H82:O82=H82:O82,H82:O82="-"),"",AVERAGE(H82:O82))</f>
        <v>0</v>
      </c>
      <c r="V82" s="30"/>
      <c r="W82" s="38" t="str">
        <f t="shared" si="2"/>
        <v>YES</v>
      </c>
      <c r="X82" s="35"/>
      <c r="Y82" s="35"/>
      <c r="Z82" s="35"/>
      <c r="AA82" s="35"/>
      <c r="AB82" s="464"/>
      <c r="AC82" s="542">
        <v>0</v>
      </c>
      <c r="AD82" s="542">
        <v>0</v>
      </c>
      <c r="AE82" s="473">
        <f t="shared" si="6"/>
        <v>0</v>
      </c>
      <c r="AF82" s="35"/>
      <c r="AG82" s="48"/>
      <c r="AH82" s="48"/>
      <c r="AI82" s="48"/>
      <c r="AJ82" s="35"/>
      <c r="AK82" s="35"/>
      <c r="AL82" s="35"/>
      <c r="AM82" s="35"/>
      <c r="AN82" s="35"/>
      <c r="AO82" s="35"/>
      <c r="AP82" s="35"/>
      <c r="AQ82" s="35"/>
      <c r="AR82" s="35"/>
      <c r="AS82" s="35"/>
      <c r="AT82" s="35"/>
      <c r="AU82" s="35"/>
      <c r="AV82" s="35"/>
      <c r="AW82" s="35"/>
      <c r="AX82" s="35"/>
      <c r="AY82" s="35"/>
      <c r="AZ82" s="35"/>
      <c r="BA82" s="35"/>
      <c r="BB82" s="275"/>
      <c r="BC82" s="275"/>
      <c r="BD82" s="275"/>
      <c r="BE82" s="275"/>
      <c r="BF82" s="275"/>
      <c r="BG82" s="275"/>
      <c r="BH82" s="275"/>
      <c r="BI82" s="275"/>
      <c r="BJ82" s="275"/>
      <c r="BK82" s="275"/>
      <c r="BL82" s="275"/>
      <c r="BM82" s="275"/>
      <c r="BN82" s="275"/>
      <c r="BO82" s="275"/>
      <c r="BP82" s="275"/>
      <c r="BQ82" s="275"/>
      <c r="BR82" s="275"/>
      <c r="BS82" s="275"/>
    </row>
    <row r="83" spans="1:71" s="275" customFormat="1" ht="12" customHeight="1">
      <c r="A83" s="553" t="s">
        <v>138</v>
      </c>
      <c r="B83" s="543">
        <v>2015</v>
      </c>
      <c r="C83" s="542" t="s">
        <v>135</v>
      </c>
      <c r="D83" s="550">
        <v>79</v>
      </c>
      <c r="E83" s="542">
        <v>60</v>
      </c>
      <c r="F83" s="542"/>
      <c r="G83" s="543">
        <v>10</v>
      </c>
      <c r="H83" s="542">
        <v>6</v>
      </c>
      <c r="I83" s="550">
        <v>0</v>
      </c>
      <c r="J83" s="550">
        <v>0</v>
      </c>
      <c r="K83" s="546">
        <v>5</v>
      </c>
      <c r="L83" s="550">
        <v>0</v>
      </c>
      <c r="M83" s="542">
        <v>5</v>
      </c>
      <c r="N83" s="550">
        <v>0</v>
      </c>
      <c r="O83" s="542">
        <v>5</v>
      </c>
      <c r="P83" s="500">
        <f t="shared" si="5"/>
        <v>0</v>
      </c>
      <c r="Q83" s="501">
        <f t="array" ref="Q83">IF(COUNT(H83:O83)=0,"",COUNT(IF(H83:O83=P83,H83:O83,""))/COUNT(H83:O83))</f>
        <v>0.5</v>
      </c>
      <c r="R83" s="503">
        <f t="array" ref="R83">IF(AND(H83:O83=H83:O83,H83:O83="-"),"",STDEV(IF(H83:O83="-","",H83:O83))/AVERAGE(IF(H83:O83="-","",H83:O83+0.000000000000001)))</f>
        <v>1.0762928131464544</v>
      </c>
      <c r="S83" s="450"/>
      <c r="T83" s="450"/>
      <c r="U83" s="29">
        <f t="array" ref="U83">IF(AND(H83:O83=H83:O83,H83:O83="-"),"",AVERAGE(H83:O83))</f>
        <v>2.625</v>
      </c>
      <c r="V83" s="30"/>
      <c r="W83" s="38" t="str">
        <f t="shared" si="2"/>
        <v>NO</v>
      </c>
      <c r="AB83" s="476"/>
      <c r="AC83" s="542">
        <v>6</v>
      </c>
      <c r="AD83" s="542">
        <v>5</v>
      </c>
      <c r="AE83" s="477">
        <f t="shared" si="6"/>
        <v>1</v>
      </c>
      <c r="AG83" s="478"/>
      <c r="AH83" s="478"/>
      <c r="AI83" s="478"/>
    </row>
    <row r="84" spans="1:71" s="467" customFormat="1" ht="12" customHeight="1">
      <c r="A84" s="553" t="s">
        <v>138</v>
      </c>
      <c r="B84" s="543">
        <v>2015</v>
      </c>
      <c r="C84" s="542" t="s">
        <v>135</v>
      </c>
      <c r="D84" s="550">
        <v>80</v>
      </c>
      <c r="E84" s="542">
        <v>67</v>
      </c>
      <c r="F84" s="542"/>
      <c r="G84" s="543">
        <v>10</v>
      </c>
      <c r="H84" s="542">
        <v>6</v>
      </c>
      <c r="I84" s="542">
        <v>4</v>
      </c>
      <c r="J84" s="542">
        <v>7</v>
      </c>
      <c r="K84" s="546">
        <v>5</v>
      </c>
      <c r="L84" s="546">
        <v>5</v>
      </c>
      <c r="M84" s="542">
        <v>4</v>
      </c>
      <c r="N84" s="542">
        <v>4</v>
      </c>
      <c r="O84" s="542">
        <v>6</v>
      </c>
      <c r="P84" s="500">
        <f t="shared" si="5"/>
        <v>4</v>
      </c>
      <c r="Q84" s="501">
        <f t="array" ref="Q84">IF(COUNT(H84:O84)=0,"",COUNT(IF(H84:O84=P84,H84:O84,""))/COUNT(H84:O84))</f>
        <v>0.375</v>
      </c>
      <c r="R84" s="502">
        <f t="array" ref="R84">IF(AND(H84:O84=H84:O84,H84:O84="-"),"",STDEV(IF(H84:O84="-","",H84:O84))/AVERAGE(IF(H84:O84="-","",H84:O84+0.000000000000001)))</f>
        <v>0.21970568321162987</v>
      </c>
      <c r="S84" s="30"/>
      <c r="T84" s="30"/>
      <c r="U84" s="29">
        <f t="array" ref="U84">IF(AND(H84:O84=H84:O84,H84:O84="-"),"",AVERAGE(H84:O84))</f>
        <v>5.125</v>
      </c>
      <c r="V84" s="30"/>
      <c r="W84" s="38" t="str">
        <f t="shared" si="2"/>
        <v>NO</v>
      </c>
      <c r="X84" s="35"/>
      <c r="Y84" s="35"/>
      <c r="Z84" s="35"/>
      <c r="AA84" s="35"/>
      <c r="AB84" s="464"/>
      <c r="AC84" s="542">
        <v>6</v>
      </c>
      <c r="AD84" s="542">
        <v>4</v>
      </c>
      <c r="AE84" s="473">
        <f t="shared" si="6"/>
        <v>2</v>
      </c>
      <c r="AF84" s="35"/>
      <c r="AG84" s="48"/>
      <c r="AH84" s="48"/>
      <c r="AI84" s="48"/>
      <c r="AJ84" s="35"/>
      <c r="AK84" s="35"/>
      <c r="AL84" s="35"/>
      <c r="AM84" s="35"/>
      <c r="AN84" s="35"/>
      <c r="AO84" s="35"/>
      <c r="AP84" s="35"/>
      <c r="AQ84" s="35"/>
      <c r="AR84" s="35"/>
      <c r="AS84" s="35"/>
      <c r="AT84" s="35"/>
      <c r="AU84" s="35"/>
      <c r="AV84" s="35"/>
      <c r="AW84" s="35"/>
      <c r="AX84" s="35"/>
      <c r="AY84" s="35"/>
      <c r="AZ84" s="35"/>
      <c r="BA84" s="35"/>
      <c r="BB84" s="275"/>
      <c r="BC84" s="275"/>
      <c r="BD84" s="275"/>
      <c r="BE84" s="275"/>
      <c r="BF84" s="275"/>
      <c r="BG84" s="275"/>
      <c r="BH84" s="275"/>
      <c r="BI84" s="275"/>
      <c r="BJ84" s="275"/>
      <c r="BK84" s="275"/>
      <c r="BL84" s="275"/>
      <c r="BM84" s="275"/>
      <c r="BN84" s="275"/>
      <c r="BO84" s="275"/>
      <c r="BP84" s="275"/>
      <c r="BQ84" s="275"/>
      <c r="BR84" s="275"/>
      <c r="BS84" s="275"/>
    </row>
    <row r="85" spans="1:71" s="467" customFormat="1" ht="12" customHeight="1">
      <c r="A85" s="553" t="s">
        <v>138</v>
      </c>
      <c r="B85" s="543">
        <v>2015</v>
      </c>
      <c r="C85" s="542" t="s">
        <v>135</v>
      </c>
      <c r="D85" s="550">
        <v>81</v>
      </c>
      <c r="E85" s="542">
        <v>64</v>
      </c>
      <c r="F85" s="542"/>
      <c r="G85" s="543">
        <v>10</v>
      </c>
      <c r="H85" s="542">
        <v>6</v>
      </c>
      <c r="I85" s="542">
        <v>5</v>
      </c>
      <c r="J85" s="542">
        <v>4</v>
      </c>
      <c r="K85" s="546">
        <v>5</v>
      </c>
      <c r="L85" s="550">
        <v>0</v>
      </c>
      <c r="M85" s="550">
        <v>0</v>
      </c>
      <c r="N85" s="550">
        <v>0</v>
      </c>
      <c r="O85" s="550">
        <v>0</v>
      </c>
      <c r="P85" s="500">
        <f t="shared" si="5"/>
        <v>0</v>
      </c>
      <c r="Q85" s="501">
        <f t="array" ref="Q85">IF(COUNT(H85:O85)=0,"",COUNT(IF(H85:O85=P85,H85:O85,""))/COUNT(H85:O85))</f>
        <v>0.5</v>
      </c>
      <c r="R85" s="502">
        <f t="array" ref="R85">IF(AND(H85:O85=H85:O85,H85:O85="-"),"",STDEV(IF(H85:O85="-","",H85:O85))/AVERAGE(IF(H85:O85="-","",H85:O85+0.000000000000001)))</f>
        <v>1.0902162301907947</v>
      </c>
      <c r="S85" s="30"/>
      <c r="T85" s="30"/>
      <c r="U85" s="29">
        <f t="array" ref="U85">IF(AND(H85:O85=H85:O85,H85:O85="-"),"",AVERAGE(H85:O85))</f>
        <v>2.5</v>
      </c>
      <c r="V85" s="30"/>
      <c r="W85" s="38" t="str">
        <f t="shared" si="2"/>
        <v>NO</v>
      </c>
      <c r="X85" s="35"/>
      <c r="Y85" s="35"/>
      <c r="Z85" s="35"/>
      <c r="AA85" s="35"/>
      <c r="AB85" s="464"/>
      <c r="AC85" s="542">
        <v>6</v>
      </c>
      <c r="AD85" s="542">
        <v>0</v>
      </c>
      <c r="AE85" s="473">
        <f t="shared" si="6"/>
        <v>6</v>
      </c>
      <c r="AF85" s="35"/>
      <c r="AG85" s="48"/>
      <c r="AH85" s="48"/>
      <c r="AI85" s="48"/>
      <c r="AJ85" s="35"/>
      <c r="AK85" s="35"/>
      <c r="AL85" s="35"/>
      <c r="AM85" s="35"/>
      <c r="AN85" s="35"/>
      <c r="AO85" s="35"/>
      <c r="AP85" s="35"/>
      <c r="AQ85" s="35"/>
      <c r="AR85" s="35"/>
      <c r="AS85" s="35"/>
      <c r="AT85" s="35"/>
      <c r="AU85" s="35"/>
      <c r="AV85" s="35"/>
      <c r="AW85" s="35"/>
      <c r="AX85" s="35"/>
      <c r="AY85" s="35"/>
      <c r="AZ85" s="35"/>
      <c r="BA85" s="35"/>
      <c r="BB85" s="275"/>
      <c r="BC85" s="275"/>
      <c r="BD85" s="275"/>
      <c r="BE85" s="275"/>
      <c r="BF85" s="275"/>
      <c r="BG85" s="275"/>
      <c r="BH85" s="275"/>
      <c r="BI85" s="275"/>
      <c r="BJ85" s="275"/>
      <c r="BK85" s="275"/>
      <c r="BL85" s="275"/>
      <c r="BM85" s="275"/>
      <c r="BN85" s="275"/>
      <c r="BO85" s="275"/>
      <c r="BP85" s="275"/>
      <c r="BQ85" s="275"/>
      <c r="BR85" s="275"/>
      <c r="BS85" s="275"/>
    </row>
    <row r="86" spans="1:71" s="467" customFormat="1" ht="12" customHeight="1">
      <c r="A86" s="553" t="s">
        <v>139</v>
      </c>
      <c r="B86" s="543">
        <v>2015</v>
      </c>
      <c r="C86" s="542" t="s">
        <v>135</v>
      </c>
      <c r="D86" s="550">
        <v>82</v>
      </c>
      <c r="E86" s="542">
        <v>82</v>
      </c>
      <c r="F86" s="542"/>
      <c r="G86" s="543">
        <v>12</v>
      </c>
      <c r="H86" s="542">
        <v>8</v>
      </c>
      <c r="I86" s="542">
        <v>6</v>
      </c>
      <c r="J86" s="542">
        <v>8</v>
      </c>
      <c r="K86" s="546">
        <v>5</v>
      </c>
      <c r="L86" s="546">
        <v>0</v>
      </c>
      <c r="M86" s="542">
        <v>6</v>
      </c>
      <c r="N86" s="542">
        <v>4</v>
      </c>
      <c r="O86" s="542">
        <v>5</v>
      </c>
      <c r="P86" s="500">
        <f t="shared" si="5"/>
        <v>8</v>
      </c>
      <c r="Q86" s="501">
        <f t="array" ref="Q86">IF(COUNT(H86:O86)=0,"",COUNT(IF(H86:O86=P86,H86:O86,""))/COUNT(H86:O86))</f>
        <v>0.25</v>
      </c>
      <c r="R86" s="502">
        <f t="array" ref="R86">IF(AND(H86:O86=H86:O86,H86:O86="-"),"",STDEV(IF(H86:O86="-","",H86:O86))/AVERAGE(IF(H86:O86="-","",H86:O86+0.000000000000001)))</f>
        <v>0.48562090605645558</v>
      </c>
      <c r="S86" s="30"/>
      <c r="T86" s="30"/>
      <c r="U86" s="29">
        <f t="array" ref="U86">IF(AND(H86:O86=H86:O86,H86:O86="-"),"",AVERAGE(H86:O86))</f>
        <v>5.25</v>
      </c>
      <c r="V86" s="30"/>
      <c r="W86" s="38" t="str">
        <f t="shared" si="2"/>
        <v>NO</v>
      </c>
      <c r="X86" s="35"/>
      <c r="Y86" s="35"/>
      <c r="Z86" s="35"/>
      <c r="AA86" s="35"/>
      <c r="AB86" s="464"/>
      <c r="AC86" s="542">
        <v>8</v>
      </c>
      <c r="AD86" s="542">
        <v>6</v>
      </c>
      <c r="AE86" s="473">
        <f t="shared" si="6"/>
        <v>2</v>
      </c>
      <c r="AF86" s="35"/>
      <c r="AG86" s="48"/>
      <c r="AH86" s="48"/>
      <c r="AI86" s="48"/>
      <c r="AJ86" s="35"/>
      <c r="AK86" s="35"/>
      <c r="AL86" s="35"/>
      <c r="AM86" s="35"/>
      <c r="AN86" s="35"/>
      <c r="AO86" s="35"/>
      <c r="AP86" s="35"/>
      <c r="AQ86" s="35"/>
      <c r="AR86" s="35"/>
      <c r="AS86" s="35"/>
      <c r="AT86" s="35"/>
      <c r="AU86" s="35"/>
      <c r="AV86" s="35"/>
      <c r="AW86" s="35"/>
      <c r="AX86" s="35"/>
      <c r="AY86" s="35"/>
      <c r="AZ86" s="35"/>
      <c r="BA86" s="35"/>
      <c r="BB86" s="275"/>
      <c r="BC86" s="275"/>
      <c r="BD86" s="275"/>
      <c r="BE86" s="275"/>
      <c r="BF86" s="275"/>
      <c r="BG86" s="275"/>
      <c r="BH86" s="275"/>
      <c r="BI86" s="275"/>
      <c r="BJ86" s="275"/>
      <c r="BK86" s="275"/>
      <c r="BL86" s="275"/>
      <c r="BM86" s="275"/>
      <c r="BN86" s="275"/>
      <c r="BO86" s="275"/>
      <c r="BP86" s="275"/>
      <c r="BQ86" s="275"/>
      <c r="BR86" s="275"/>
      <c r="BS86" s="275"/>
    </row>
    <row r="87" spans="1:71" s="467" customFormat="1" ht="12" customHeight="1">
      <c r="A87" s="553" t="s">
        <v>139</v>
      </c>
      <c r="B87" s="543">
        <v>2015</v>
      </c>
      <c r="C87" s="542" t="s">
        <v>135</v>
      </c>
      <c r="D87" s="550">
        <v>83</v>
      </c>
      <c r="E87" s="542">
        <v>72</v>
      </c>
      <c r="F87" s="542"/>
      <c r="G87" s="543">
        <v>12</v>
      </c>
      <c r="H87" s="542">
        <v>7</v>
      </c>
      <c r="I87" s="542">
        <v>6</v>
      </c>
      <c r="J87" s="542">
        <v>6</v>
      </c>
      <c r="K87" s="546">
        <v>7</v>
      </c>
      <c r="L87" s="550">
        <v>0</v>
      </c>
      <c r="M87" s="542">
        <v>5</v>
      </c>
      <c r="N87" s="550">
        <v>0</v>
      </c>
      <c r="O87" s="542">
        <v>5</v>
      </c>
      <c r="P87" s="500">
        <f t="shared" si="5"/>
        <v>7</v>
      </c>
      <c r="Q87" s="501">
        <f t="array" ref="Q87">IF(COUNT(H87:O87)=0,"",COUNT(IF(H87:O87=P87,H87:O87,""))/COUNT(H87:O87))</f>
        <v>0.25</v>
      </c>
      <c r="R87" s="502">
        <f t="array" ref="R87">IF(AND(H87:O87=H87:O87,H87:O87="-"),"",STDEV(IF(H87:O87="-","",H87:O87))/AVERAGE(IF(H87:O87="-","",H87:O87+0.000000000000001)))</f>
        <v>0.6396648152257105</v>
      </c>
      <c r="S87" s="30"/>
      <c r="T87" s="30"/>
      <c r="U87" s="29">
        <f t="array" ref="U87">IF(AND(H87:O87=H87:O87,H87:O87="-"),"",AVERAGE(H87:O87))</f>
        <v>4.5</v>
      </c>
      <c r="V87" s="30"/>
      <c r="W87" s="38" t="str">
        <f t="shared" ref="W87:W104" si="7">IF(Q87="","",IF(Q87&gt;=80%,"YES","NO"))</f>
        <v>NO</v>
      </c>
      <c r="X87" s="35"/>
      <c r="Y87" s="35"/>
      <c r="Z87" s="35"/>
      <c r="AA87" s="35"/>
      <c r="AB87" s="464"/>
      <c r="AC87" s="542">
        <v>7</v>
      </c>
      <c r="AD87" s="542">
        <v>7</v>
      </c>
      <c r="AE87" s="473">
        <f t="shared" si="6"/>
        <v>0</v>
      </c>
      <c r="AF87" s="35"/>
      <c r="AG87" s="485"/>
      <c r="AH87" s="485"/>
      <c r="AI87" s="485"/>
      <c r="AJ87" s="485"/>
      <c r="AK87" s="35"/>
      <c r="AL87" s="35"/>
      <c r="AM87" s="35"/>
      <c r="AN87" s="35"/>
      <c r="AO87" s="35"/>
      <c r="AP87" s="35"/>
      <c r="AQ87" s="35"/>
      <c r="AR87" s="35"/>
      <c r="AS87" s="35"/>
      <c r="AT87" s="35"/>
      <c r="AU87" s="35"/>
      <c r="AV87" s="35"/>
      <c r="AW87" s="35"/>
      <c r="AX87" s="35"/>
      <c r="AY87" s="35"/>
      <c r="AZ87" s="35"/>
      <c r="BA87" s="35"/>
      <c r="BB87" s="275"/>
      <c r="BC87" s="275"/>
      <c r="BD87" s="275"/>
      <c r="BE87" s="275"/>
      <c r="BF87" s="275"/>
      <c r="BG87" s="275"/>
      <c r="BH87" s="275"/>
      <c r="BI87" s="275"/>
      <c r="BJ87" s="275"/>
      <c r="BK87" s="275"/>
      <c r="BL87" s="275"/>
      <c r="BM87" s="275"/>
      <c r="BN87" s="275"/>
      <c r="BO87" s="275"/>
      <c r="BP87" s="275"/>
      <c r="BQ87" s="275"/>
      <c r="BR87" s="275"/>
      <c r="BS87" s="275"/>
    </row>
    <row r="88" spans="1:71" s="467" customFormat="1" ht="12" customHeight="1">
      <c r="A88" s="553" t="s">
        <v>139</v>
      </c>
      <c r="B88" s="543">
        <v>2015</v>
      </c>
      <c r="C88" s="542" t="s">
        <v>135</v>
      </c>
      <c r="D88" s="550">
        <v>84</v>
      </c>
      <c r="E88" s="542">
        <v>84</v>
      </c>
      <c r="F88" s="542"/>
      <c r="G88" s="543">
        <v>12</v>
      </c>
      <c r="H88" s="542">
        <v>6</v>
      </c>
      <c r="I88" s="542">
        <v>6</v>
      </c>
      <c r="J88" s="542">
        <v>7</v>
      </c>
      <c r="K88" s="546">
        <v>6</v>
      </c>
      <c r="L88" s="546">
        <v>6</v>
      </c>
      <c r="M88" s="542">
        <v>6</v>
      </c>
      <c r="N88" s="542">
        <v>6</v>
      </c>
      <c r="O88" s="542">
        <v>6</v>
      </c>
      <c r="P88" s="500">
        <f t="shared" si="5"/>
        <v>6</v>
      </c>
      <c r="Q88" s="501">
        <f t="array" ref="Q88">IF(COUNT(H88:O88)=0,"",COUNT(IF(H88:O88=P88,H88:O88,""))/COUNT(H88:O88))</f>
        <v>0.875</v>
      </c>
      <c r="R88" s="502">
        <f t="array" ref="R88">IF(AND(H88:O88=H88:O88,H88:O88="-"),"",STDEV(IF(H88:O88="-","",H88:O88))/AVERAGE(IF(H88:O88="-","",H88:O88+0.000000000000001)))</f>
        <v>5.7723002545840611E-2</v>
      </c>
      <c r="S88" s="30"/>
      <c r="T88" s="30"/>
      <c r="U88" s="29">
        <f t="array" ref="U88">IF(AND(H88:O88=H88:O88,H88:O88="-"),"",AVERAGE(H88:O88))</f>
        <v>6.125</v>
      </c>
      <c r="V88" s="30"/>
      <c r="W88" s="38" t="str">
        <f t="shared" si="7"/>
        <v>YES</v>
      </c>
      <c r="X88" s="35"/>
      <c r="Y88" s="35"/>
      <c r="Z88" s="35"/>
      <c r="AA88" s="35"/>
      <c r="AB88" s="464"/>
      <c r="AC88" s="542">
        <v>6</v>
      </c>
      <c r="AD88" s="542">
        <v>6</v>
      </c>
      <c r="AE88" s="473">
        <f t="shared" si="6"/>
        <v>0</v>
      </c>
      <c r="AF88" s="35"/>
      <c r="AG88" s="485"/>
      <c r="AH88" s="485"/>
      <c r="AI88" s="485"/>
      <c r="AJ88" s="485"/>
      <c r="AK88" s="35"/>
      <c r="AL88" s="35"/>
      <c r="AM88" s="35"/>
      <c r="AN88" s="35"/>
      <c r="AO88" s="35"/>
      <c r="AP88" s="35"/>
      <c r="AQ88" s="35"/>
      <c r="AR88" s="35"/>
      <c r="AS88" s="35"/>
      <c r="AT88" s="35"/>
      <c r="AU88" s="35"/>
      <c r="AV88" s="35"/>
      <c r="AW88" s="35"/>
      <c r="AX88" s="35"/>
      <c r="AY88" s="35"/>
      <c r="AZ88" s="35"/>
      <c r="BA88" s="35"/>
      <c r="BB88" s="275"/>
      <c r="BC88" s="275"/>
      <c r="BD88" s="275"/>
      <c r="BE88" s="275"/>
      <c r="BF88" s="275"/>
      <c r="BG88" s="275"/>
      <c r="BH88" s="275"/>
      <c r="BI88" s="275"/>
      <c r="BJ88" s="275"/>
      <c r="BK88" s="275"/>
      <c r="BL88" s="275"/>
      <c r="BM88" s="275"/>
      <c r="BN88" s="275"/>
      <c r="BO88" s="275"/>
      <c r="BP88" s="275"/>
      <c r="BQ88" s="275"/>
      <c r="BR88" s="275"/>
      <c r="BS88" s="275"/>
    </row>
    <row r="89" spans="1:71" s="467" customFormat="1" ht="12" customHeight="1">
      <c r="A89" s="553" t="s">
        <v>139</v>
      </c>
      <c r="B89" s="543">
        <v>2015</v>
      </c>
      <c r="C89" s="542" t="s">
        <v>135</v>
      </c>
      <c r="D89" s="550">
        <v>85</v>
      </c>
      <c r="E89" s="542">
        <v>91</v>
      </c>
      <c r="F89" s="542"/>
      <c r="G89" s="543">
        <v>12</v>
      </c>
      <c r="H89" s="542">
        <v>6</v>
      </c>
      <c r="I89" s="542">
        <v>6</v>
      </c>
      <c r="J89" s="542">
        <v>7</v>
      </c>
      <c r="K89" s="546">
        <v>4</v>
      </c>
      <c r="L89" s="546">
        <v>8</v>
      </c>
      <c r="M89" s="542">
        <v>7</v>
      </c>
      <c r="N89" s="542">
        <v>8</v>
      </c>
      <c r="O89" s="542">
        <v>6</v>
      </c>
      <c r="P89" s="500">
        <f t="shared" si="5"/>
        <v>6</v>
      </c>
      <c r="Q89" s="501">
        <f t="array" ref="Q89">IF(COUNT(H89:O89)=0,"",COUNT(IF(H89:O89=P89,H89:O89,""))/COUNT(H89:O89))</f>
        <v>0.375</v>
      </c>
      <c r="R89" s="502">
        <f t="array" ref="R89">IF(AND(H89:O89=H89:O89,H89:O89="-"),"",STDEV(IF(H89:O89="-","",H89:O89))/AVERAGE(IF(H89:O89="-","",H89:O89+0.000000000000001)))</f>
        <v>0.20143189867937752</v>
      </c>
      <c r="S89" s="30"/>
      <c r="T89" s="30"/>
      <c r="U89" s="29">
        <f t="array" ref="U89">IF(AND(H89:O89=H89:O89,H89:O89="-"),"",AVERAGE(H89:O89))</f>
        <v>6.5</v>
      </c>
      <c r="V89" s="30"/>
      <c r="W89" s="38" t="str">
        <f t="shared" si="7"/>
        <v>NO</v>
      </c>
      <c r="X89" s="35"/>
      <c r="Y89" s="35"/>
      <c r="Z89" s="35"/>
      <c r="AA89" s="35"/>
      <c r="AB89" s="464"/>
      <c r="AC89" s="542">
        <v>6</v>
      </c>
      <c r="AD89" s="542">
        <v>6</v>
      </c>
      <c r="AE89" s="473">
        <f t="shared" si="6"/>
        <v>0</v>
      </c>
      <c r="AF89" s="35"/>
      <c r="AG89" s="485"/>
      <c r="AH89" s="485"/>
      <c r="AI89" s="485"/>
      <c r="AJ89" s="485"/>
      <c r="AK89" s="35"/>
      <c r="AL89" s="35"/>
      <c r="AM89" s="35"/>
      <c r="AN89" s="35"/>
      <c r="AO89" s="35"/>
      <c r="AP89" s="35"/>
      <c r="AQ89" s="35"/>
      <c r="AR89" s="35"/>
      <c r="AS89" s="35"/>
      <c r="AT89" s="35"/>
      <c r="AU89" s="35"/>
      <c r="AV89" s="35"/>
      <c r="AW89" s="35"/>
      <c r="AX89" s="35"/>
      <c r="AY89" s="35"/>
      <c r="AZ89" s="35"/>
      <c r="BA89" s="35"/>
      <c r="BB89" s="275"/>
      <c r="BC89" s="275"/>
      <c r="BD89" s="275"/>
      <c r="BE89" s="275"/>
      <c r="BF89" s="275"/>
      <c r="BG89" s="275"/>
      <c r="BH89" s="275"/>
      <c r="BI89" s="275"/>
      <c r="BJ89" s="275"/>
      <c r="BK89" s="275"/>
      <c r="BL89" s="275"/>
      <c r="BM89" s="275"/>
      <c r="BN89" s="275"/>
      <c r="BO89" s="275"/>
      <c r="BP89" s="275"/>
      <c r="BQ89" s="275"/>
      <c r="BR89" s="275"/>
      <c r="BS89" s="275"/>
    </row>
    <row r="90" spans="1:71" s="467" customFormat="1" ht="12" customHeight="1">
      <c r="A90" s="553" t="s">
        <v>139</v>
      </c>
      <c r="B90" s="543">
        <v>2015</v>
      </c>
      <c r="C90" s="542" t="s">
        <v>135</v>
      </c>
      <c r="D90" s="550">
        <v>86</v>
      </c>
      <c r="E90" s="542">
        <v>85</v>
      </c>
      <c r="F90" s="542"/>
      <c r="G90" s="543">
        <v>12</v>
      </c>
      <c r="H90" s="542">
        <v>8</v>
      </c>
      <c r="I90" s="542">
        <v>7</v>
      </c>
      <c r="J90" s="542">
        <v>6</v>
      </c>
      <c r="K90" s="546">
        <v>7</v>
      </c>
      <c r="L90" s="550">
        <v>0</v>
      </c>
      <c r="M90" s="550">
        <v>0</v>
      </c>
      <c r="N90" s="542">
        <v>5</v>
      </c>
      <c r="O90" s="542">
        <v>5</v>
      </c>
      <c r="P90" s="500">
        <f t="shared" si="5"/>
        <v>7</v>
      </c>
      <c r="Q90" s="501">
        <f t="array" ref="Q90">IF(COUNT(H90:O90)=0,"",COUNT(IF(H90:O90=P90,H90:O90,""))/COUNT(H90:O90))</f>
        <v>0.25</v>
      </c>
      <c r="R90" s="502">
        <f t="array" ref="R90">IF(AND(H90:O90=H90:O90,H90:O90="-"),"",STDEV(IF(H90:O90="-","",H90:O90))/AVERAGE(IF(H90:O90="-","",H90:O90+0.000000000000001)))</f>
        <v>0.65374631937696703</v>
      </c>
      <c r="S90" s="30"/>
      <c r="T90" s="30"/>
      <c r="U90" s="29">
        <f t="array" ref="U90">IF(AND(H90:O90=H90:O90,H90:O90="-"),"",AVERAGE(H90:O90))</f>
        <v>4.75</v>
      </c>
      <c r="V90" s="30"/>
      <c r="W90" s="38" t="str">
        <f t="shared" si="7"/>
        <v>NO</v>
      </c>
      <c r="X90" s="35"/>
      <c r="Y90" s="35"/>
      <c r="Z90" s="35"/>
      <c r="AA90" s="35"/>
      <c r="AB90" s="464"/>
      <c r="AC90" s="542">
        <v>8</v>
      </c>
      <c r="AD90" s="550">
        <v>7</v>
      </c>
      <c r="AE90" s="473">
        <f t="shared" si="6"/>
        <v>1</v>
      </c>
      <c r="AF90" s="35"/>
      <c r="AG90" s="485"/>
      <c r="AH90" s="485"/>
      <c r="AI90" s="485"/>
      <c r="AJ90" s="35"/>
      <c r="AK90" s="35"/>
      <c r="AL90" s="35"/>
      <c r="AM90" s="35"/>
      <c r="AN90" s="35"/>
      <c r="AO90" s="35"/>
      <c r="AP90" s="35"/>
      <c r="AQ90" s="35"/>
      <c r="AR90" s="35"/>
      <c r="AS90" s="35"/>
      <c r="AT90" s="35"/>
      <c r="AU90" s="35"/>
      <c r="AV90" s="35"/>
      <c r="AW90" s="35"/>
      <c r="AX90" s="35"/>
      <c r="AY90" s="35"/>
      <c r="AZ90" s="35"/>
      <c r="BA90" s="35"/>
      <c r="BB90" s="275"/>
      <c r="BC90" s="275"/>
      <c r="BD90" s="275"/>
      <c r="BE90" s="275"/>
      <c r="BF90" s="275"/>
      <c r="BG90" s="275"/>
      <c r="BH90" s="275"/>
      <c r="BI90" s="275"/>
      <c r="BJ90" s="275"/>
      <c r="BK90" s="275"/>
      <c r="BL90" s="275"/>
      <c r="BM90" s="275"/>
      <c r="BN90" s="275"/>
      <c r="BO90" s="275"/>
      <c r="BP90" s="275"/>
      <c r="BQ90" s="275"/>
      <c r="BR90" s="275"/>
      <c r="BS90" s="275"/>
    </row>
    <row r="91" spans="1:71" s="467" customFormat="1" ht="12" customHeight="1">
      <c r="A91" s="553" t="s">
        <v>139</v>
      </c>
      <c r="B91" s="543">
        <v>2015</v>
      </c>
      <c r="C91" s="542" t="s">
        <v>135</v>
      </c>
      <c r="D91" s="550">
        <v>87</v>
      </c>
      <c r="E91" s="542">
        <v>84</v>
      </c>
      <c r="F91" s="542"/>
      <c r="G91" s="543">
        <v>12</v>
      </c>
      <c r="H91" s="550">
        <v>0</v>
      </c>
      <c r="I91" s="542">
        <v>7</v>
      </c>
      <c r="J91" s="542">
        <v>6</v>
      </c>
      <c r="K91" s="546">
        <v>6</v>
      </c>
      <c r="L91" s="546">
        <v>9</v>
      </c>
      <c r="M91" s="542">
        <v>6</v>
      </c>
      <c r="N91" s="542">
        <v>7</v>
      </c>
      <c r="O91" s="542">
        <v>6</v>
      </c>
      <c r="P91" s="500">
        <f t="shared" si="5"/>
        <v>6</v>
      </c>
      <c r="Q91" s="501">
        <f t="array" ref="Q91">IF(COUNT(H91:O91)=0,"",COUNT(IF(H91:O91=P91,H91:O91,""))/COUNT(H91:O91))</f>
        <v>0.5</v>
      </c>
      <c r="R91" s="502">
        <f t="array" ref="R91">IF(AND(H91:O91=H91:O91,H91:O91="-"),"",STDEV(IF(H91:O91="-","",H91:O91))/AVERAGE(IF(H91:O91="-","",H91:O91+0.000000000000001)))</f>
        <v>0.44046737830363031</v>
      </c>
      <c r="S91" s="30"/>
      <c r="T91" s="30"/>
      <c r="U91" s="29">
        <f t="array" ref="U91">IF(AND(H91:O91=H91:O91,H91:O91="-"),"",AVERAGE(H91:O91))</f>
        <v>5.875</v>
      </c>
      <c r="V91" s="30"/>
      <c r="W91" s="38" t="str">
        <f t="shared" si="7"/>
        <v>NO</v>
      </c>
      <c r="X91" s="35"/>
      <c r="Y91" s="35"/>
      <c r="Z91" s="35"/>
      <c r="AA91" s="35"/>
      <c r="AB91" s="464"/>
      <c r="AC91" s="550">
        <v>0</v>
      </c>
      <c r="AD91" s="542">
        <v>6</v>
      </c>
      <c r="AE91" s="473">
        <f t="shared" si="6"/>
        <v>-6</v>
      </c>
      <c r="AF91" s="35"/>
      <c r="AG91" s="35"/>
      <c r="AH91" s="35"/>
      <c r="AI91" s="35"/>
      <c r="AJ91" s="35"/>
      <c r="AK91" s="35"/>
      <c r="AL91" s="35"/>
      <c r="AM91" s="35"/>
      <c r="AN91" s="35"/>
      <c r="AO91" s="35"/>
      <c r="AP91" s="35"/>
      <c r="AQ91" s="35"/>
      <c r="AR91" s="35"/>
      <c r="AS91" s="35"/>
      <c r="AT91" s="35"/>
      <c r="AU91" s="35"/>
      <c r="AV91" s="35"/>
      <c r="AW91" s="35"/>
      <c r="AX91" s="35"/>
      <c r="AY91" s="35"/>
      <c r="AZ91" s="35"/>
      <c r="BA91" s="35"/>
      <c r="BB91" s="275"/>
      <c r="BC91" s="275"/>
      <c r="BD91" s="275"/>
      <c r="BE91" s="275"/>
      <c r="BF91" s="275"/>
      <c r="BG91" s="275"/>
      <c r="BH91" s="275"/>
      <c r="BI91" s="275"/>
      <c r="BJ91" s="275"/>
      <c r="BK91" s="275"/>
      <c r="BL91" s="275"/>
      <c r="BM91" s="275"/>
      <c r="BN91" s="275"/>
      <c r="BO91" s="275"/>
      <c r="BP91" s="275"/>
      <c r="BQ91" s="275"/>
      <c r="BR91" s="275"/>
      <c r="BS91" s="275"/>
    </row>
    <row r="92" spans="1:71" s="467" customFormat="1" ht="12" customHeight="1">
      <c r="A92" s="553" t="s">
        <v>139</v>
      </c>
      <c r="B92" s="543">
        <v>2015</v>
      </c>
      <c r="C92" s="542" t="s">
        <v>135</v>
      </c>
      <c r="D92" s="550">
        <v>88</v>
      </c>
      <c r="E92" s="542">
        <v>89</v>
      </c>
      <c r="F92" s="542"/>
      <c r="G92" s="543">
        <v>12</v>
      </c>
      <c r="H92" s="542">
        <v>5</v>
      </c>
      <c r="I92" s="542">
        <v>6</v>
      </c>
      <c r="J92" s="542">
        <v>7</v>
      </c>
      <c r="K92" s="546">
        <v>6</v>
      </c>
      <c r="L92" s="546">
        <v>6</v>
      </c>
      <c r="M92" s="542">
        <v>6</v>
      </c>
      <c r="N92" s="542">
        <v>5</v>
      </c>
      <c r="O92" s="542">
        <v>7</v>
      </c>
      <c r="P92" s="500">
        <f t="shared" si="5"/>
        <v>6</v>
      </c>
      <c r="Q92" s="501">
        <f t="array" ref="Q92">IF(COUNT(H92:O92)=0,"",COUNT(IF(H92:O92=P92,H92:O92,""))/COUNT(H92:O92))</f>
        <v>0.5</v>
      </c>
      <c r="R92" s="502">
        <f t="array" ref="R92">IF(AND(H92:O92=H92:O92,H92:O92="-"),"",STDEV(IF(H92:O92="-","",H92:O92))/AVERAGE(IF(H92:O92="-","",H92:O92+0.000000000000001)))</f>
        <v>0.12598815766974239</v>
      </c>
      <c r="S92" s="30"/>
      <c r="T92" s="30"/>
      <c r="U92" s="29">
        <f t="array" ref="U92">IF(AND(H92:O92=H92:O92,H92:O92="-"),"",AVERAGE(H92:O92))</f>
        <v>6</v>
      </c>
      <c r="V92" s="30"/>
      <c r="W92" s="38" t="str">
        <f t="shared" si="7"/>
        <v>NO</v>
      </c>
      <c r="X92" s="35"/>
      <c r="Y92" s="35"/>
      <c r="Z92" s="35"/>
      <c r="AA92" s="35"/>
      <c r="AB92" s="464"/>
      <c r="AC92" s="542">
        <v>5</v>
      </c>
      <c r="AD92" s="542">
        <v>6</v>
      </c>
      <c r="AE92" s="473">
        <f t="shared" si="6"/>
        <v>-1</v>
      </c>
      <c r="AF92" s="35"/>
      <c r="AG92" s="35"/>
      <c r="AH92" s="35"/>
      <c r="AI92" s="35"/>
      <c r="AJ92" s="35"/>
      <c r="AK92" s="35"/>
      <c r="AL92" s="35"/>
      <c r="AM92" s="35"/>
      <c r="AN92" s="35"/>
      <c r="AO92" s="35"/>
      <c r="AP92" s="35"/>
      <c r="AQ92" s="35"/>
      <c r="AR92" s="35"/>
      <c r="AS92" s="35"/>
      <c r="AT92" s="35"/>
      <c r="AU92" s="35"/>
      <c r="AV92" s="35"/>
      <c r="AW92" s="35"/>
      <c r="AX92" s="35"/>
      <c r="AY92" s="35"/>
      <c r="AZ92" s="35"/>
      <c r="BA92" s="35"/>
      <c r="BB92" s="275"/>
      <c r="BC92" s="275"/>
      <c r="BD92" s="275"/>
      <c r="BE92" s="275"/>
      <c r="BF92" s="275"/>
      <c r="BG92" s="275"/>
      <c r="BH92" s="275"/>
      <c r="BI92" s="275"/>
      <c r="BJ92" s="275"/>
      <c r="BK92" s="275"/>
      <c r="BL92" s="275"/>
      <c r="BM92" s="275"/>
      <c r="BN92" s="275"/>
      <c r="BO92" s="275"/>
      <c r="BP92" s="275"/>
      <c r="BQ92" s="275"/>
      <c r="BR92" s="275"/>
      <c r="BS92" s="275"/>
    </row>
    <row r="93" spans="1:71" s="467" customFormat="1" ht="12" customHeight="1">
      <c r="A93" s="553" t="s">
        <v>139</v>
      </c>
      <c r="B93" s="543">
        <v>2015</v>
      </c>
      <c r="C93" s="542" t="s">
        <v>135</v>
      </c>
      <c r="D93" s="550">
        <v>89</v>
      </c>
      <c r="E93" s="542">
        <v>87</v>
      </c>
      <c r="F93" s="542"/>
      <c r="G93" s="543">
        <v>12</v>
      </c>
      <c r="H93" s="542">
        <v>8</v>
      </c>
      <c r="I93" s="542">
        <v>7</v>
      </c>
      <c r="J93" s="542">
        <v>5</v>
      </c>
      <c r="K93" s="546">
        <v>5</v>
      </c>
      <c r="L93" s="550">
        <v>0</v>
      </c>
      <c r="M93" s="550">
        <v>0</v>
      </c>
      <c r="N93" s="542">
        <v>5</v>
      </c>
      <c r="O93" s="542">
        <v>5</v>
      </c>
      <c r="P93" s="500">
        <f t="shared" si="5"/>
        <v>5</v>
      </c>
      <c r="Q93" s="501">
        <f t="array" ref="Q93">IF(COUNT(H93:O93)=0,"",COUNT(IF(H93:O93=P93,H93:O93,""))/COUNT(H93:O93))</f>
        <v>0.5</v>
      </c>
      <c r="R93" s="502">
        <f t="array" ref="R93">IF(AND(H93:O93=H93:O93,H93:O93="-"),"",STDEV(IF(H93:O93="-","",H93:O93))/AVERAGE(IF(H93:O93="-","",H93:O93+0.000000000000001)))</f>
        <v>0.66849118653300366</v>
      </c>
      <c r="S93" s="30"/>
      <c r="T93" s="30"/>
      <c r="U93" s="29">
        <f t="array" ref="U93">IF(AND(H93:O93=H93:O93,H93:O93="-"),"",AVERAGE(H93:O93))</f>
        <v>4.375</v>
      </c>
      <c r="V93" s="30"/>
      <c r="W93" s="38" t="str">
        <f t="shared" si="7"/>
        <v>NO</v>
      </c>
      <c r="X93" s="35"/>
      <c r="Y93" s="35"/>
      <c r="Z93" s="35"/>
      <c r="AA93" s="35"/>
      <c r="AB93" s="464"/>
      <c r="AC93" s="542">
        <v>8</v>
      </c>
      <c r="AD93" s="550">
        <v>5</v>
      </c>
      <c r="AE93" s="473">
        <f t="shared" si="6"/>
        <v>3</v>
      </c>
      <c r="AF93" s="35"/>
      <c r="AG93" s="35"/>
      <c r="AH93" s="35"/>
      <c r="AI93" s="35"/>
      <c r="AJ93" s="35"/>
      <c r="AK93" s="35"/>
      <c r="AL93" s="35"/>
      <c r="AM93" s="35"/>
      <c r="AN93" s="35"/>
      <c r="AO93" s="35"/>
      <c r="AP93" s="35"/>
      <c r="AQ93" s="35"/>
      <c r="AR93" s="35"/>
      <c r="AS93" s="35"/>
      <c r="AT93" s="35"/>
      <c r="AU93" s="35"/>
      <c r="AV93" s="35"/>
      <c r="AW93" s="35"/>
      <c r="AX93" s="35"/>
      <c r="AY93" s="35"/>
      <c r="AZ93" s="35"/>
      <c r="BA93" s="35"/>
      <c r="BB93" s="275"/>
      <c r="BC93" s="275"/>
      <c r="BD93" s="275"/>
      <c r="BE93" s="275"/>
      <c r="BF93" s="275"/>
      <c r="BG93" s="275"/>
      <c r="BH93" s="275"/>
      <c r="BI93" s="275"/>
      <c r="BJ93" s="275"/>
      <c r="BK93" s="275"/>
      <c r="BL93" s="275"/>
      <c r="BM93" s="275"/>
      <c r="BN93" s="275"/>
      <c r="BO93" s="275"/>
      <c r="BP93" s="275"/>
      <c r="BQ93" s="275"/>
      <c r="BR93" s="275"/>
      <c r="BS93" s="275"/>
    </row>
    <row r="94" spans="1:71" s="275" customFormat="1" ht="12" customHeight="1">
      <c r="A94" s="553" t="s">
        <v>139</v>
      </c>
      <c r="B94" s="543">
        <v>2015</v>
      </c>
      <c r="C94" s="542" t="s">
        <v>135</v>
      </c>
      <c r="D94" s="550">
        <v>90</v>
      </c>
      <c r="E94" s="542">
        <v>93</v>
      </c>
      <c r="F94" s="542"/>
      <c r="G94" s="543">
        <v>12</v>
      </c>
      <c r="H94" s="550">
        <v>0</v>
      </c>
      <c r="I94" s="542">
        <v>5</v>
      </c>
      <c r="J94" s="542">
        <v>6</v>
      </c>
      <c r="K94" s="546">
        <v>5</v>
      </c>
      <c r="L94" s="550">
        <v>0</v>
      </c>
      <c r="M94" s="542">
        <v>6</v>
      </c>
      <c r="N94" s="542">
        <v>7</v>
      </c>
      <c r="O94" s="542">
        <v>5</v>
      </c>
      <c r="P94" s="500">
        <f t="shared" si="5"/>
        <v>5</v>
      </c>
      <c r="Q94" s="501">
        <f t="array" ref="Q94">IF(COUNT(H94:O94)=0,"",COUNT(IF(H94:O94=P94,H94:O94,""))/COUNT(H94:O94))</f>
        <v>0.375</v>
      </c>
      <c r="R94" s="503">
        <f t="array" ref="R94">IF(AND(H94:O94=H94:O94,H94:O94="-"),"",STDEV(IF(H94:O94="-","",H94:O94))/AVERAGE(IF(H94:O94="-","",H94:O94+0.000000000000001)))</f>
        <v>0.63821302675789982</v>
      </c>
      <c r="S94" s="450">
        <v>6</v>
      </c>
      <c r="T94" s="450"/>
      <c r="U94" s="29">
        <f t="array" ref="U94">IF(AND(H94:O94=H94:O94,H94:O94="-"),"",AVERAGE(H94:O94))</f>
        <v>4.25</v>
      </c>
      <c r="V94" s="450"/>
      <c r="W94" s="38" t="str">
        <f t="shared" si="7"/>
        <v>NO</v>
      </c>
      <c r="AB94" s="476"/>
      <c r="AC94" s="550">
        <v>0</v>
      </c>
      <c r="AD94" s="542">
        <v>5</v>
      </c>
      <c r="AE94" s="477">
        <f t="shared" si="6"/>
        <v>-5</v>
      </c>
    </row>
    <row r="95" spans="1:71" s="467" customFormat="1" ht="12" customHeight="1">
      <c r="A95" s="553" t="s">
        <v>139</v>
      </c>
      <c r="B95" s="543">
        <v>2015</v>
      </c>
      <c r="C95" s="542" t="s">
        <v>135</v>
      </c>
      <c r="D95" s="550">
        <v>91</v>
      </c>
      <c r="E95" s="542">
        <v>74</v>
      </c>
      <c r="F95" s="542"/>
      <c r="G95" s="543">
        <v>12</v>
      </c>
      <c r="H95" s="542">
        <v>5</v>
      </c>
      <c r="I95" s="542">
        <v>6</v>
      </c>
      <c r="J95" s="542">
        <v>5</v>
      </c>
      <c r="K95" s="546">
        <v>5</v>
      </c>
      <c r="L95" s="550">
        <v>0</v>
      </c>
      <c r="M95" s="542">
        <v>4</v>
      </c>
      <c r="N95" s="550">
        <v>0</v>
      </c>
      <c r="O95" s="542">
        <v>5</v>
      </c>
      <c r="P95" s="500">
        <f t="shared" si="5"/>
        <v>5</v>
      </c>
      <c r="Q95" s="501">
        <f t="array" ref="Q95">IF(COUNT(H95:O95)=0,"",COUNT(IF(H95:O95=P95,H95:O95,""))/COUNT(H95:O95))</f>
        <v>0.5</v>
      </c>
      <c r="R95" s="502">
        <f t="array" ref="R95">IF(AND(H95:O95=H95:O95,H95:O95="-"),"",STDEV(IF(H95:O95="-","",H95:O95))/AVERAGE(IF(H95:O95="-","",H95:O95+0.000000000000001)))</f>
        <v>0.63345863422155768</v>
      </c>
      <c r="S95" s="30"/>
      <c r="T95" s="30"/>
      <c r="U95" s="29">
        <f t="array" ref="U95">IF(AND(H95:O95=H95:O95,H95:O95="-"),"",AVERAGE(H95:O95))</f>
        <v>3.75</v>
      </c>
      <c r="V95" s="30"/>
      <c r="W95" s="38" t="str">
        <f t="shared" si="7"/>
        <v>NO</v>
      </c>
      <c r="X95" s="35"/>
      <c r="Y95" s="35"/>
      <c r="Z95" s="35"/>
      <c r="AA95" s="35"/>
      <c r="AB95" s="464"/>
      <c r="AC95" s="542">
        <v>5</v>
      </c>
      <c r="AD95" s="542">
        <v>5</v>
      </c>
      <c r="AE95" s="473">
        <f t="shared" si="6"/>
        <v>0</v>
      </c>
      <c r="AF95" s="35"/>
      <c r="AG95" s="35"/>
      <c r="AH95" s="35"/>
      <c r="AI95" s="35"/>
      <c r="AJ95" s="35"/>
      <c r="AK95" s="35"/>
      <c r="AL95" s="35"/>
      <c r="AM95" s="35"/>
      <c r="AN95" s="35"/>
      <c r="AO95" s="35"/>
      <c r="AP95" s="35"/>
      <c r="AQ95" s="35"/>
      <c r="AR95" s="35"/>
      <c r="AS95" s="35"/>
      <c r="AT95" s="35"/>
      <c r="AU95" s="35"/>
      <c r="AV95" s="35"/>
      <c r="AW95" s="35"/>
      <c r="AX95" s="35"/>
      <c r="AY95" s="35"/>
      <c r="AZ95" s="35"/>
      <c r="BA95" s="35"/>
      <c r="BB95" s="275"/>
      <c r="BC95" s="275"/>
      <c r="BD95" s="275"/>
      <c r="BE95" s="275"/>
      <c r="BF95" s="275"/>
      <c r="BG95" s="275"/>
      <c r="BH95" s="275"/>
      <c r="BI95" s="275"/>
      <c r="BJ95" s="275"/>
      <c r="BK95" s="275"/>
      <c r="BL95" s="275"/>
      <c r="BM95" s="275"/>
      <c r="BN95" s="275"/>
      <c r="BO95" s="275"/>
      <c r="BP95" s="275"/>
      <c r="BQ95" s="275"/>
      <c r="BR95" s="275"/>
      <c r="BS95" s="275"/>
    </row>
    <row r="96" spans="1:71" s="467" customFormat="1" ht="12" customHeight="1">
      <c r="A96" s="553" t="s">
        <v>139</v>
      </c>
      <c r="B96" s="543">
        <v>2015</v>
      </c>
      <c r="C96" s="542" t="s">
        <v>135</v>
      </c>
      <c r="D96" s="550">
        <v>92</v>
      </c>
      <c r="E96" s="542">
        <v>75</v>
      </c>
      <c r="F96" s="542"/>
      <c r="G96" s="543">
        <v>12</v>
      </c>
      <c r="H96" s="542">
        <v>4</v>
      </c>
      <c r="I96" s="542">
        <v>5</v>
      </c>
      <c r="J96" s="542">
        <v>6</v>
      </c>
      <c r="K96" s="546">
        <v>5</v>
      </c>
      <c r="L96" s="546">
        <v>6</v>
      </c>
      <c r="M96" s="542">
        <v>6</v>
      </c>
      <c r="N96" s="542">
        <v>4</v>
      </c>
      <c r="O96" s="542">
        <v>4</v>
      </c>
      <c r="P96" s="500">
        <f t="shared" si="5"/>
        <v>4</v>
      </c>
      <c r="Q96" s="501">
        <f t="array" ref="Q96">IF(COUNT(H96:O96)=0,"",COUNT(IF(H96:O96=P96,H96:O96,""))/COUNT(H96:O96))</f>
        <v>0.375</v>
      </c>
      <c r="R96" s="502">
        <f t="array" ref="R96">IF(AND(H96:O96=H96:O96,H96:O96="-"),"",STDEV(IF(H96:O96="-","",H96:O96))/AVERAGE(IF(H96:O96="-","",H96:O96+0.000000000000001)))</f>
        <v>0.18516401995451026</v>
      </c>
      <c r="S96" s="30"/>
      <c r="T96" s="30"/>
      <c r="U96" s="29">
        <f t="array" ref="U96">IF(AND(H96:O96=H96:O96,H96:O96="-"),"",AVERAGE(H96:O96))</f>
        <v>5</v>
      </c>
      <c r="V96" s="30"/>
      <c r="W96" s="38" t="str">
        <f t="shared" si="7"/>
        <v>NO</v>
      </c>
      <c r="X96" s="35"/>
      <c r="Y96" s="35"/>
      <c r="Z96" s="35"/>
      <c r="AA96" s="35"/>
      <c r="AB96" s="464"/>
      <c r="AC96" s="542">
        <v>4</v>
      </c>
      <c r="AD96" s="542">
        <v>4</v>
      </c>
      <c r="AE96" s="473">
        <f t="shared" si="6"/>
        <v>0</v>
      </c>
      <c r="AF96" s="35"/>
      <c r="AG96" s="35"/>
      <c r="AH96" s="35"/>
      <c r="AI96" s="35"/>
      <c r="AJ96" s="35"/>
      <c r="AK96" s="35"/>
      <c r="AL96" s="35"/>
      <c r="AM96" s="35"/>
      <c r="AN96" s="35"/>
      <c r="AO96" s="35"/>
      <c r="AP96" s="35"/>
      <c r="AQ96" s="35"/>
      <c r="AR96" s="35"/>
      <c r="AS96" s="35"/>
      <c r="AT96" s="35"/>
      <c r="AU96" s="35"/>
      <c r="AV96" s="35"/>
      <c r="AW96" s="35"/>
      <c r="AX96" s="35"/>
      <c r="AY96" s="35"/>
      <c r="AZ96" s="35"/>
      <c r="BA96" s="35"/>
      <c r="BB96" s="275"/>
      <c r="BC96" s="275"/>
      <c r="BD96" s="275"/>
      <c r="BE96" s="275"/>
      <c r="BF96" s="275"/>
      <c r="BG96" s="275"/>
      <c r="BH96" s="275"/>
      <c r="BI96" s="275"/>
      <c r="BJ96" s="275"/>
      <c r="BK96" s="275"/>
      <c r="BL96" s="275"/>
      <c r="BM96" s="275"/>
      <c r="BN96" s="275"/>
      <c r="BO96" s="275"/>
      <c r="BP96" s="275"/>
      <c r="BQ96" s="275"/>
      <c r="BR96" s="275"/>
      <c r="BS96" s="275"/>
    </row>
    <row r="97" spans="1:71" s="275" customFormat="1" ht="12" customHeight="1">
      <c r="A97" s="553" t="s">
        <v>139</v>
      </c>
      <c r="B97" s="543">
        <v>2015</v>
      </c>
      <c r="C97" s="542" t="s">
        <v>135</v>
      </c>
      <c r="D97" s="550">
        <v>93</v>
      </c>
      <c r="E97" s="542">
        <v>96</v>
      </c>
      <c r="F97" s="542"/>
      <c r="G97" s="543">
        <v>12</v>
      </c>
      <c r="H97" s="542">
        <v>7</v>
      </c>
      <c r="I97" s="542">
        <v>6</v>
      </c>
      <c r="J97" s="542">
        <v>7</v>
      </c>
      <c r="K97" s="546">
        <v>5</v>
      </c>
      <c r="L97" s="546">
        <v>10</v>
      </c>
      <c r="M97" s="542">
        <v>7</v>
      </c>
      <c r="N97" s="542">
        <v>7</v>
      </c>
      <c r="O97" s="542">
        <v>7</v>
      </c>
      <c r="P97" s="500">
        <f t="shared" si="5"/>
        <v>7</v>
      </c>
      <c r="Q97" s="501">
        <f t="array" ref="Q97">IF(COUNT(H97:O97)=0,"",COUNT(IF(H97:O97=P97,H97:O97,""))/COUNT(H97:O97))</f>
        <v>0.625</v>
      </c>
      <c r="R97" s="503">
        <f t="array" ref="R97">IF(AND(H97:O97=H97:O97,H97:O97="-"),"",STDEV(IF(H97:O97="-","",H97:O97))/AVERAGE(IF(H97:O97="-","",H97:O97+0.000000000000001)))</f>
        <v>0.20203050891044214</v>
      </c>
      <c r="S97" s="450"/>
      <c r="T97" s="450"/>
      <c r="U97" s="29">
        <f t="array" ref="U97">IF(AND(H97:O97=H97:O97,H97:O97="-"),"",AVERAGE(H97:O97))</f>
        <v>7</v>
      </c>
      <c r="V97" s="450"/>
      <c r="W97" s="38" t="str">
        <f t="shared" si="7"/>
        <v>NO</v>
      </c>
      <c r="AB97" s="476"/>
      <c r="AC97" s="542">
        <v>7</v>
      </c>
      <c r="AD97" s="542">
        <v>7</v>
      </c>
      <c r="AE97" s="477">
        <f t="shared" si="6"/>
        <v>0</v>
      </c>
    </row>
    <row r="98" spans="1:71" s="467" customFormat="1" ht="12" customHeight="1">
      <c r="A98" s="553" t="s">
        <v>139</v>
      </c>
      <c r="B98" s="543">
        <v>2015</v>
      </c>
      <c r="C98" s="542" t="s">
        <v>135</v>
      </c>
      <c r="D98" s="550">
        <v>94</v>
      </c>
      <c r="E98" s="542">
        <v>70</v>
      </c>
      <c r="F98" s="542"/>
      <c r="G98" s="543">
        <v>12</v>
      </c>
      <c r="H98" s="542">
        <v>5</v>
      </c>
      <c r="I98" s="542">
        <v>7</v>
      </c>
      <c r="J98" s="542">
        <v>6</v>
      </c>
      <c r="K98" s="546">
        <v>6</v>
      </c>
      <c r="L98" s="550">
        <v>0</v>
      </c>
      <c r="M98" s="550">
        <v>0</v>
      </c>
      <c r="N98" s="542">
        <v>5</v>
      </c>
      <c r="O98" s="542">
        <v>3</v>
      </c>
      <c r="P98" s="500">
        <f t="shared" si="5"/>
        <v>5</v>
      </c>
      <c r="Q98" s="501">
        <f t="array" ref="Q98">IF(COUNT(H98:O98)=0,"",COUNT(IF(H98:O98=P98,H98:O98,""))/COUNT(H98:O98))</f>
        <v>0.25</v>
      </c>
      <c r="R98" s="502">
        <f t="array" ref="R98">IF(AND(H98:O98=H98:O98,H98:O98="-"),"",STDEV(IF(H98:O98="-","",H98:O98))/AVERAGE(IF(H98:O98="-","",H98:O98+0.000000000000001)))</f>
        <v>0.68138514386924676</v>
      </c>
      <c r="S98" s="30"/>
      <c r="T98" s="30"/>
      <c r="U98" s="29">
        <f t="array" ref="U98">IF(AND(H98:O98=H98:O98,H98:O98="-"),"",AVERAGE(H98:O98))</f>
        <v>4</v>
      </c>
      <c r="V98" s="30"/>
      <c r="W98" s="38" t="str">
        <f t="shared" si="7"/>
        <v>NO</v>
      </c>
      <c r="X98" s="35"/>
      <c r="Y98" s="35"/>
      <c r="Z98" s="35"/>
      <c r="AA98" s="35"/>
      <c r="AB98" s="464"/>
      <c r="AC98" s="542">
        <v>5</v>
      </c>
      <c r="AD98" s="550">
        <v>5</v>
      </c>
      <c r="AE98" s="473">
        <f t="shared" si="6"/>
        <v>0</v>
      </c>
      <c r="AF98" s="35"/>
      <c r="AG98" s="35"/>
      <c r="AH98" s="35"/>
      <c r="AI98" s="35"/>
      <c r="AJ98" s="35"/>
      <c r="AK98" s="35"/>
      <c r="AL98" s="35"/>
      <c r="AM98" s="35"/>
      <c r="AN98" s="35"/>
      <c r="AO98" s="35"/>
      <c r="AP98" s="35"/>
      <c r="AQ98" s="35"/>
      <c r="AR98" s="35"/>
      <c r="AS98" s="35"/>
      <c r="AT98" s="35"/>
      <c r="AU98" s="35"/>
      <c r="AV98" s="35"/>
      <c r="AW98" s="35"/>
      <c r="AX98" s="35"/>
      <c r="AY98" s="35"/>
      <c r="AZ98" s="35"/>
      <c r="BA98" s="35"/>
      <c r="BB98" s="275"/>
      <c r="BC98" s="275"/>
      <c r="BD98" s="275"/>
      <c r="BE98" s="275"/>
      <c r="BF98" s="275"/>
      <c r="BG98" s="275"/>
      <c r="BH98" s="275"/>
      <c r="BI98" s="275"/>
      <c r="BJ98" s="275"/>
      <c r="BK98" s="275"/>
      <c r="BL98" s="275"/>
      <c r="BM98" s="275"/>
      <c r="BN98" s="275"/>
      <c r="BO98" s="275"/>
      <c r="BP98" s="275"/>
      <c r="BQ98" s="275"/>
      <c r="BR98" s="275"/>
      <c r="BS98" s="275"/>
    </row>
    <row r="99" spans="1:71" s="467" customFormat="1" ht="12" customHeight="1">
      <c r="A99" s="553" t="s">
        <v>139</v>
      </c>
      <c r="B99" s="543">
        <v>2015</v>
      </c>
      <c r="C99" s="542" t="s">
        <v>135</v>
      </c>
      <c r="D99" s="550">
        <v>95</v>
      </c>
      <c r="E99" s="545">
        <v>85</v>
      </c>
      <c r="F99" s="545"/>
      <c r="G99" s="543">
        <v>12</v>
      </c>
      <c r="H99" s="545">
        <v>8</v>
      </c>
      <c r="I99" s="545">
        <v>5</v>
      </c>
      <c r="J99" s="545">
        <v>5</v>
      </c>
      <c r="K99" s="548">
        <v>5</v>
      </c>
      <c r="L99" s="550">
        <v>0</v>
      </c>
      <c r="M99" s="545">
        <v>8</v>
      </c>
      <c r="N99" s="545">
        <v>8</v>
      </c>
      <c r="O99" s="545">
        <v>4</v>
      </c>
      <c r="P99" s="500">
        <f t="shared" si="5"/>
        <v>8</v>
      </c>
      <c r="Q99" s="501">
        <f t="array" ref="Q99">IF(COUNT(H99:O99)=0,"",COUNT(IF(H99:O99=P99,H99:O99,""))/COUNT(H99:O99))</f>
        <v>0.375</v>
      </c>
      <c r="R99" s="502">
        <f t="array" ref="R99">IF(AND(H99:O99=H99:O99,H99:O99="-"),"",STDEV(IF(H99:O99="-","",H99:O99))/AVERAGE(IF(H99:O99="-","",H99:O99+0.000000000000001)))</f>
        <v>0.506467481731814</v>
      </c>
      <c r="S99" s="30"/>
      <c r="T99" s="30"/>
      <c r="U99" s="29">
        <f t="array" ref="U99">IF(AND(H99:O99=H99:O99,H99:O99="-"),"",AVERAGE(H99:O99))</f>
        <v>5.375</v>
      </c>
      <c r="V99" s="30"/>
      <c r="W99" s="38" t="str">
        <f t="shared" si="7"/>
        <v>NO</v>
      </c>
      <c r="X99" s="35"/>
      <c r="Y99" s="35"/>
      <c r="Z99" s="35"/>
      <c r="AA99" s="35"/>
      <c r="AB99" s="464"/>
      <c r="AC99" s="545">
        <v>8</v>
      </c>
      <c r="AD99" s="545">
        <v>8</v>
      </c>
      <c r="AE99" s="473">
        <f t="shared" si="6"/>
        <v>0</v>
      </c>
      <c r="AF99" s="35"/>
      <c r="AG99" s="35"/>
      <c r="AH99" s="35"/>
      <c r="AI99" s="35"/>
      <c r="AJ99" s="35"/>
      <c r="AK99" s="35"/>
      <c r="AL99" s="35"/>
      <c r="AM99" s="35"/>
      <c r="AN99" s="35"/>
      <c r="AO99" s="35"/>
      <c r="AP99" s="35"/>
      <c r="AQ99" s="35"/>
      <c r="AR99" s="35"/>
      <c r="AS99" s="35"/>
      <c r="AT99" s="35"/>
      <c r="AU99" s="35"/>
      <c r="AV99" s="35"/>
      <c r="AW99" s="35"/>
      <c r="AX99" s="35"/>
      <c r="AY99" s="35"/>
      <c r="AZ99" s="35"/>
      <c r="BA99" s="35"/>
      <c r="BB99" s="275"/>
      <c r="BC99" s="275"/>
      <c r="BD99" s="275"/>
      <c r="BE99" s="275"/>
      <c r="BF99" s="275"/>
      <c r="BG99" s="275"/>
      <c r="BH99" s="275"/>
      <c r="BI99" s="275"/>
      <c r="BJ99" s="275"/>
      <c r="BK99" s="275"/>
      <c r="BL99" s="275"/>
      <c r="BM99" s="275"/>
      <c r="BN99" s="275"/>
      <c r="BO99" s="275"/>
      <c r="BP99" s="275"/>
      <c r="BQ99" s="275"/>
      <c r="BR99" s="275"/>
      <c r="BS99" s="275"/>
    </row>
    <row r="100" spans="1:71" s="467" customFormat="1" ht="12" customHeight="1">
      <c r="A100" s="553" t="s">
        <v>139</v>
      </c>
      <c r="B100" s="543">
        <v>2015</v>
      </c>
      <c r="C100" s="542" t="s">
        <v>135</v>
      </c>
      <c r="D100" s="550">
        <v>96</v>
      </c>
      <c r="E100" s="542">
        <v>74</v>
      </c>
      <c r="F100" s="542"/>
      <c r="G100" s="543">
        <v>12</v>
      </c>
      <c r="H100" s="542">
        <v>7</v>
      </c>
      <c r="I100" s="542">
        <v>6</v>
      </c>
      <c r="J100" s="542">
        <v>7</v>
      </c>
      <c r="K100" s="546">
        <v>6</v>
      </c>
      <c r="L100" s="550">
        <v>0</v>
      </c>
      <c r="M100" s="550">
        <v>0</v>
      </c>
      <c r="N100" s="542">
        <v>6</v>
      </c>
      <c r="O100" s="542">
        <v>6</v>
      </c>
      <c r="P100" s="500">
        <f t="shared" si="5"/>
        <v>6</v>
      </c>
      <c r="Q100" s="501">
        <f t="array" ref="Q100">IF(COUNT(H100:O100)=0,"",COUNT(IF(H100:O100=P100,H100:O100,""))/COUNT(H100:O100))</f>
        <v>0.5</v>
      </c>
      <c r="R100" s="502">
        <f t="array" ref="R100">IF(AND(H100:O100=H100:O100,H100:O100="-"),"",STDEV(IF(H100:O100="-","",H100:O100))/AVERAGE(IF(H100:O100="-","",H100:O100+0.000000000000001)))</f>
        <v>0.62401485477432861</v>
      </c>
      <c r="S100" s="30">
        <v>6</v>
      </c>
      <c r="T100" s="30"/>
      <c r="U100" s="29">
        <f t="array" ref="U100">IF(AND(H100:O100=H100:O100,H100:O100="-"),"",AVERAGE(H100:O100))</f>
        <v>4.75</v>
      </c>
      <c r="V100" s="30"/>
      <c r="W100" s="38" t="str">
        <f t="shared" si="7"/>
        <v>NO</v>
      </c>
      <c r="X100" s="35"/>
      <c r="Y100" s="35"/>
      <c r="Z100" s="35"/>
      <c r="AA100" s="35"/>
      <c r="AB100" s="464"/>
      <c r="AC100" s="542">
        <v>7</v>
      </c>
      <c r="AD100" s="542">
        <v>6</v>
      </c>
      <c r="AE100" s="473">
        <f t="shared" si="6"/>
        <v>1</v>
      </c>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275"/>
      <c r="BC100" s="275"/>
      <c r="BD100" s="275"/>
      <c r="BE100" s="275"/>
      <c r="BF100" s="275"/>
      <c r="BG100" s="275"/>
      <c r="BH100" s="275"/>
      <c r="BI100" s="275"/>
      <c r="BJ100" s="275"/>
      <c r="BK100" s="275"/>
      <c r="BL100" s="275"/>
      <c r="BM100" s="275"/>
      <c r="BN100" s="275"/>
      <c r="BO100" s="275"/>
      <c r="BP100" s="275"/>
      <c r="BQ100" s="275"/>
      <c r="BR100" s="275"/>
      <c r="BS100" s="275"/>
    </row>
    <row r="101" spans="1:71" s="275" customFormat="1" ht="12" customHeight="1">
      <c r="A101" s="553" t="s">
        <v>139</v>
      </c>
      <c r="B101" s="543">
        <v>2015</v>
      </c>
      <c r="C101" s="542" t="s">
        <v>135</v>
      </c>
      <c r="D101" s="550">
        <v>97</v>
      </c>
      <c r="E101" s="542">
        <v>81</v>
      </c>
      <c r="F101" s="542"/>
      <c r="G101" s="543">
        <v>12</v>
      </c>
      <c r="H101" s="542">
        <v>5</v>
      </c>
      <c r="I101" s="542">
        <v>7</v>
      </c>
      <c r="J101" s="542">
        <v>5</v>
      </c>
      <c r="K101" s="546">
        <v>7</v>
      </c>
      <c r="L101" s="550">
        <v>0</v>
      </c>
      <c r="M101" s="550">
        <v>0</v>
      </c>
      <c r="N101" s="542">
        <v>5</v>
      </c>
      <c r="O101" s="542">
        <v>5</v>
      </c>
      <c r="P101" s="500">
        <f t="shared" ref="P101:P104" si="8">MODE(H101:O101)</f>
        <v>5</v>
      </c>
      <c r="Q101" s="501">
        <f t="array" ref="Q101">IF(COUNT(H101:O101)=0,"",COUNT(IF(H101:O101=P101,H101:O101,""))/COUNT(H101:O101))</f>
        <v>0.5</v>
      </c>
      <c r="R101" s="503">
        <f t="array" ref="R101">IF(AND(H101:O101=H101:O101,H101:O101="-"),"",STDEV(IF(H101:O101="-","",H101:O101))/AVERAGE(IF(H101:O101="-","",H101:O101+0.000000000000001)))</f>
        <v>0.65048747833155041</v>
      </c>
      <c r="S101" s="450"/>
      <c r="T101" s="450"/>
      <c r="U101" s="29">
        <f t="array" ref="U101">IF(AND(H101:O101=H101:O101,H101:O101="-"),"",AVERAGE(H101:O101))</f>
        <v>4.25</v>
      </c>
      <c r="V101" s="450"/>
      <c r="W101" s="38" t="str">
        <f t="shared" si="7"/>
        <v>NO</v>
      </c>
      <c r="AB101" s="476"/>
      <c r="AC101" s="542">
        <v>5</v>
      </c>
      <c r="AD101" s="550">
        <v>5</v>
      </c>
      <c r="AE101" s="477">
        <f t="shared" ref="AE101:AE104" si="9">IF(OR(AC101="-",AD101="-"),"",AC101-AD101)</f>
        <v>0</v>
      </c>
    </row>
    <row r="102" spans="1:71" s="467" customFormat="1" ht="12" customHeight="1">
      <c r="A102" s="553" t="s">
        <v>139</v>
      </c>
      <c r="B102" s="543">
        <v>2015</v>
      </c>
      <c r="C102" s="542" t="s">
        <v>135</v>
      </c>
      <c r="D102" s="550">
        <v>98</v>
      </c>
      <c r="E102" s="542">
        <v>96</v>
      </c>
      <c r="F102" s="542"/>
      <c r="G102" s="543">
        <v>12</v>
      </c>
      <c r="H102" s="550">
        <v>0</v>
      </c>
      <c r="I102" s="542">
        <v>7</v>
      </c>
      <c r="J102" s="542">
        <v>7</v>
      </c>
      <c r="K102" s="546">
        <v>6</v>
      </c>
      <c r="L102" s="546">
        <v>8</v>
      </c>
      <c r="M102" s="542">
        <v>8</v>
      </c>
      <c r="N102" s="542">
        <v>9</v>
      </c>
      <c r="O102" s="542">
        <v>8</v>
      </c>
      <c r="P102" s="500">
        <f t="shared" si="8"/>
        <v>8</v>
      </c>
      <c r="Q102" s="501">
        <f t="array" ref="Q102">IF(COUNT(H102:O102)=0,"",COUNT(IF(H102:O102=P102,H102:O102,""))/COUNT(H102:O102))</f>
        <v>0.375</v>
      </c>
      <c r="R102" s="502">
        <f t="array" ref="R102">IF(AND(H102:O102=H102:O102,H102:O102="-"),"",STDEV(IF(H102:O102="-","",H102:O102))/AVERAGE(IF(H102:O102="-","",H102:O102+0.000000000000001)))</f>
        <v>0.42645564294482163</v>
      </c>
      <c r="S102" s="30"/>
      <c r="T102" s="30"/>
      <c r="U102" s="29">
        <f t="array" ref="U102">IF(AND(H102:O102=H102:O102,H102:O102="-"),"",AVERAGE(H102:O102))</f>
        <v>6.625</v>
      </c>
      <c r="V102" s="30"/>
      <c r="W102" s="38" t="str">
        <f t="shared" si="7"/>
        <v>NO</v>
      </c>
      <c r="X102" s="35"/>
      <c r="Y102" s="35"/>
      <c r="Z102" s="35"/>
      <c r="AA102" s="35"/>
      <c r="AB102" s="464"/>
      <c r="AC102" s="542">
        <v>0</v>
      </c>
      <c r="AD102" s="542">
        <v>8</v>
      </c>
      <c r="AE102" s="473">
        <f t="shared" si="9"/>
        <v>-8</v>
      </c>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275"/>
      <c r="BC102" s="275"/>
      <c r="BD102" s="275"/>
      <c r="BE102" s="275"/>
      <c r="BF102" s="275"/>
      <c r="BG102" s="275"/>
      <c r="BH102" s="275"/>
      <c r="BI102" s="275"/>
      <c r="BJ102" s="275"/>
      <c r="BK102" s="275"/>
      <c r="BL102" s="275"/>
      <c r="BM102" s="275"/>
      <c r="BN102" s="275"/>
      <c r="BO102" s="275"/>
      <c r="BP102" s="275"/>
      <c r="BQ102" s="275"/>
      <c r="BR102" s="275"/>
      <c r="BS102" s="275"/>
    </row>
    <row r="103" spans="1:71" s="467" customFormat="1" ht="12" customHeight="1">
      <c r="A103" s="553" t="s">
        <v>139</v>
      </c>
      <c r="B103" s="543">
        <v>2015</v>
      </c>
      <c r="C103" s="542" t="s">
        <v>135</v>
      </c>
      <c r="D103" s="550">
        <v>99</v>
      </c>
      <c r="E103" s="542">
        <v>72</v>
      </c>
      <c r="F103" s="542"/>
      <c r="G103" s="543">
        <v>12</v>
      </c>
      <c r="H103" s="542">
        <v>4</v>
      </c>
      <c r="I103" s="542">
        <v>6</v>
      </c>
      <c r="J103" s="542">
        <v>4</v>
      </c>
      <c r="K103" s="546">
        <v>4</v>
      </c>
      <c r="L103" s="546">
        <v>6</v>
      </c>
      <c r="M103" s="542">
        <v>6</v>
      </c>
      <c r="N103" s="542">
        <v>4</v>
      </c>
      <c r="O103" s="542">
        <v>4</v>
      </c>
      <c r="P103" s="500">
        <f t="shared" si="8"/>
        <v>4</v>
      </c>
      <c r="Q103" s="501">
        <f t="array" ref="Q103">IF(COUNT(H103:O103)=0,"",COUNT(IF(H103:O103=P103,H103:O103,""))/COUNT(H103:O103))</f>
        <v>0.625</v>
      </c>
      <c r="R103" s="502">
        <f t="array" ref="R103">IF(AND(H103:O103=H103:O103,H103:O103="-"),"",STDEV(IF(H103:O103="-","",H103:O103))/AVERAGE(IF(H103:O103="-","",H103:O103+0.000000000000001)))</f>
        <v>0.21791543979232234</v>
      </c>
      <c r="S103" s="30"/>
      <c r="T103" s="30"/>
      <c r="U103" s="29">
        <f t="array" ref="U103">IF(AND(H103:O103=H103:O103,H103:O103="-"),"",AVERAGE(H103:O103))</f>
        <v>4.75</v>
      </c>
      <c r="V103" s="30"/>
      <c r="W103" s="38" t="str">
        <f t="shared" si="7"/>
        <v>NO</v>
      </c>
      <c r="X103" s="35"/>
      <c r="Y103" s="35"/>
      <c r="Z103" s="35"/>
      <c r="AA103" s="35"/>
      <c r="AB103" s="464"/>
      <c r="AC103" s="542">
        <v>4</v>
      </c>
      <c r="AD103" s="542">
        <v>4</v>
      </c>
      <c r="AE103" s="473">
        <f t="shared" si="9"/>
        <v>0</v>
      </c>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275"/>
      <c r="BC103" s="275"/>
      <c r="BD103" s="275"/>
      <c r="BE103" s="275"/>
      <c r="BF103" s="275"/>
      <c r="BG103" s="275"/>
      <c r="BH103" s="275"/>
      <c r="BI103" s="275"/>
      <c r="BJ103" s="275"/>
      <c r="BK103" s="275"/>
      <c r="BL103" s="275"/>
      <c r="BM103" s="275"/>
      <c r="BN103" s="275"/>
      <c r="BO103" s="275"/>
      <c r="BP103" s="275"/>
      <c r="BQ103" s="275"/>
      <c r="BR103" s="275"/>
      <c r="BS103" s="275"/>
    </row>
    <row r="104" spans="1:71" s="467" customFormat="1" ht="12" customHeight="1" thickBot="1">
      <c r="A104" s="553" t="s">
        <v>139</v>
      </c>
      <c r="B104" s="543">
        <v>2015</v>
      </c>
      <c r="C104" s="542" t="s">
        <v>135</v>
      </c>
      <c r="D104" s="550">
        <v>100</v>
      </c>
      <c r="E104" s="542">
        <v>83</v>
      </c>
      <c r="F104" s="542"/>
      <c r="G104" s="543">
        <v>12</v>
      </c>
      <c r="H104" s="542">
        <v>8</v>
      </c>
      <c r="I104" s="542">
        <v>4</v>
      </c>
      <c r="J104" s="542">
        <v>6</v>
      </c>
      <c r="K104" s="546">
        <v>5</v>
      </c>
      <c r="L104" s="546">
        <v>7</v>
      </c>
      <c r="M104" s="542">
        <v>5</v>
      </c>
      <c r="N104" s="542">
        <v>6</v>
      </c>
      <c r="O104" s="542">
        <v>6</v>
      </c>
      <c r="P104" s="500">
        <f t="shared" si="8"/>
        <v>6</v>
      </c>
      <c r="Q104" s="501">
        <f t="array" ref="Q104">IF(COUNT(H104:O104)=0,"",COUNT(IF(H104:O104=P104,H104:O104,""))/COUNT(H104:O104))</f>
        <v>0.375</v>
      </c>
      <c r="R104" s="502">
        <f t="array" ref="R104">IF(AND(H104:O104=H104:O104,H104:O104="-"),"",STDEV(IF(H104:O104="-","",H104:O104))/AVERAGE(IF(H104:O104="-","",H104:O104+0.000000000000001)))</f>
        <v>0.21215718378863399</v>
      </c>
      <c r="S104" s="30"/>
      <c r="T104" s="30"/>
      <c r="U104" s="29">
        <f t="array" ref="U104">IF(AND(H104:O104=H104:O104,H104:O104="-"),"",AVERAGE(H104:O104))</f>
        <v>5.875</v>
      </c>
      <c r="V104" s="30"/>
      <c r="W104" s="38" t="str">
        <f t="shared" si="7"/>
        <v>NO</v>
      </c>
      <c r="X104" s="35"/>
      <c r="Y104" s="35"/>
      <c r="Z104" s="35"/>
      <c r="AA104" s="35"/>
      <c r="AB104" s="464"/>
      <c r="AC104" s="542">
        <v>8</v>
      </c>
      <c r="AD104" s="542">
        <v>5</v>
      </c>
      <c r="AE104" s="473">
        <f t="shared" si="9"/>
        <v>3</v>
      </c>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275"/>
      <c r="BC104" s="275"/>
      <c r="BD104" s="275"/>
      <c r="BE104" s="275"/>
      <c r="BF104" s="275"/>
      <c r="BG104" s="275"/>
      <c r="BH104" s="275"/>
      <c r="BI104" s="275"/>
      <c r="BJ104" s="275"/>
      <c r="BK104" s="275"/>
      <c r="BL104" s="275"/>
      <c r="BM104" s="275"/>
      <c r="BN104" s="275"/>
      <c r="BO104" s="275"/>
      <c r="BP104" s="275"/>
      <c r="BQ104" s="275"/>
      <c r="BR104" s="275"/>
      <c r="BS104" s="275"/>
    </row>
    <row r="105" spans="1:71" s="467" customFormat="1" ht="12" customHeight="1" thickTop="1">
      <c r="A105" s="504"/>
      <c r="B105" s="504"/>
      <c r="C105" s="504"/>
      <c r="D105" s="616"/>
      <c r="E105" s="538"/>
      <c r="F105" s="539"/>
      <c r="G105" s="540" t="s">
        <v>28</v>
      </c>
      <c r="H105" s="541">
        <f>H139</f>
        <v>100</v>
      </c>
      <c r="I105" s="541">
        <f>I139</f>
        <v>100</v>
      </c>
      <c r="J105" s="541">
        <f t="shared" ref="J105:L105" si="10">J139</f>
        <v>100</v>
      </c>
      <c r="K105" s="541">
        <f t="shared" si="10"/>
        <v>100</v>
      </c>
      <c r="L105" s="541">
        <f t="shared" si="10"/>
        <v>100</v>
      </c>
      <c r="M105" s="541">
        <f t="shared" ref="M105:O105" si="11">M139</f>
        <v>100</v>
      </c>
      <c r="N105" s="541">
        <f t="shared" si="11"/>
        <v>100</v>
      </c>
      <c r="O105" s="541">
        <f t="shared" si="11"/>
        <v>100</v>
      </c>
      <c r="P105" s="505"/>
      <c r="Q105" s="676">
        <f>AVERAGE(Q5:Q104)</f>
        <v>0.61375000000000002</v>
      </c>
      <c r="R105" s="676">
        <f>AVERAGE(R5:R104)</f>
        <v>0.41666101232798786</v>
      </c>
      <c r="S105" s="30"/>
      <c r="T105" s="30"/>
      <c r="U105" s="486"/>
      <c r="V105" s="30"/>
      <c r="W105" s="487"/>
      <c r="X105" s="35"/>
      <c r="Y105" s="35"/>
      <c r="Z105" s="35"/>
      <c r="AA105" s="35"/>
      <c r="AB105" s="35"/>
      <c r="AC105" s="541">
        <f>AC139</f>
        <v>0</v>
      </c>
      <c r="AD105" s="541">
        <f t="shared" ref="AD105" si="12">AD139</f>
        <v>0</v>
      </c>
      <c r="AE105" s="488"/>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275"/>
      <c r="BC105" s="275"/>
      <c r="BD105" s="275"/>
      <c r="BE105" s="275"/>
      <c r="BF105" s="275"/>
      <c r="BG105" s="275"/>
      <c r="BH105" s="275"/>
      <c r="BI105" s="275"/>
      <c r="BJ105" s="275"/>
      <c r="BK105" s="275"/>
      <c r="BL105" s="275"/>
      <c r="BM105" s="275"/>
      <c r="BN105" s="275"/>
      <c r="BO105" s="275"/>
      <c r="BP105" s="275"/>
      <c r="BQ105" s="275"/>
      <c r="BR105" s="275"/>
      <c r="BS105" s="275"/>
    </row>
    <row r="106" spans="1:71" s="467" customFormat="1" ht="12" customHeight="1" thickBot="1">
      <c r="A106" s="506"/>
      <c r="B106" s="506"/>
      <c r="C106" s="507"/>
      <c r="D106" s="617"/>
      <c r="E106" s="508"/>
      <c r="F106" s="509"/>
      <c r="G106" s="510" t="s">
        <v>29</v>
      </c>
      <c r="H106" s="511">
        <f t="shared" ref="H106" si="13">COUNT($D$5:$D$104)-H105</f>
        <v>0</v>
      </c>
      <c r="I106" s="511">
        <f t="shared" ref="I106:L106" si="14">COUNT($D$5:$D$104)-I105</f>
        <v>0</v>
      </c>
      <c r="J106" s="511">
        <f t="shared" si="14"/>
        <v>0</v>
      </c>
      <c r="K106" s="511">
        <f t="shared" si="14"/>
        <v>0</v>
      </c>
      <c r="L106" s="511">
        <f t="shared" si="14"/>
        <v>0</v>
      </c>
      <c r="M106" s="511">
        <f t="shared" ref="M106:O106" si="15">COUNT($D$5:$D$104)-M105</f>
        <v>0</v>
      </c>
      <c r="N106" s="511">
        <f t="shared" si="15"/>
        <v>0</v>
      </c>
      <c r="O106" s="511">
        <f t="shared" si="15"/>
        <v>0</v>
      </c>
      <c r="P106" s="512"/>
      <c r="Q106" s="677"/>
      <c r="R106" s="677"/>
      <c r="S106" s="30"/>
      <c r="T106" s="30"/>
      <c r="U106" s="30"/>
      <c r="V106" s="30"/>
      <c r="W106" s="463"/>
      <c r="X106" s="35"/>
      <c r="Y106" s="35"/>
      <c r="Z106" s="35"/>
      <c r="AA106" s="35"/>
      <c r="AB106" s="76"/>
      <c r="AC106" s="511">
        <f t="shared" ref="AC106" si="16">COUNT($D$5:$D$104)-AC105</f>
        <v>100</v>
      </c>
      <c r="AD106" s="511">
        <f>COUNT($D$5:$D$104)-AD105</f>
        <v>100</v>
      </c>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275"/>
      <c r="BC106" s="275"/>
      <c r="BD106" s="275"/>
      <c r="BE106" s="275"/>
      <c r="BF106" s="275"/>
      <c r="BG106" s="275"/>
      <c r="BH106" s="275"/>
      <c r="BI106" s="275"/>
      <c r="BJ106" s="275"/>
      <c r="BK106" s="275"/>
      <c r="BL106" s="275"/>
      <c r="BM106" s="275"/>
      <c r="BN106" s="275"/>
      <c r="BO106" s="275"/>
      <c r="BP106" s="275"/>
      <c r="BQ106" s="275"/>
      <c r="BR106" s="275"/>
      <c r="BS106" s="275"/>
    </row>
    <row r="107" spans="1:71" s="83" customFormat="1" ht="12.75" customHeight="1" thickTop="1">
      <c r="A107" s="77"/>
      <c r="B107" s="77"/>
      <c r="C107" s="77"/>
      <c r="D107" s="618"/>
      <c r="E107" s="78"/>
      <c r="F107" s="78"/>
      <c r="G107" s="78"/>
      <c r="H107" s="78"/>
      <c r="I107" s="78"/>
      <c r="J107" s="78"/>
      <c r="K107" s="77"/>
      <c r="L107" s="77"/>
      <c r="M107" s="77"/>
      <c r="N107" s="77"/>
      <c r="O107" s="77"/>
      <c r="P107" s="79"/>
      <c r="Q107" s="79"/>
      <c r="R107" s="79"/>
      <c r="S107" s="80"/>
      <c r="T107" s="5"/>
      <c r="U107" s="80"/>
      <c r="V107" s="80"/>
      <c r="W107" s="81"/>
      <c r="X107" s="7"/>
      <c r="Y107" s="7"/>
      <c r="Z107" s="76"/>
      <c r="AA107" s="76"/>
      <c r="AB107" s="76"/>
      <c r="AC107" s="76"/>
      <c r="AD107" s="76"/>
      <c r="AE107" s="7"/>
      <c r="AF107" s="7"/>
      <c r="AG107" s="7"/>
      <c r="AH107" s="7"/>
      <c r="AI107" s="76"/>
      <c r="AJ107" s="76"/>
      <c r="AK107" s="76"/>
      <c r="AL107" s="76"/>
      <c r="AM107" s="76"/>
      <c r="AN107" s="76"/>
      <c r="AO107" s="76"/>
      <c r="AP107" s="76"/>
      <c r="AQ107" s="76"/>
      <c r="AR107" s="76"/>
      <c r="AS107" s="76"/>
      <c r="AT107" s="76"/>
      <c r="AU107" s="76"/>
      <c r="AV107" s="76"/>
      <c r="AW107" s="76"/>
      <c r="AX107" s="76"/>
      <c r="AY107" s="76"/>
      <c r="AZ107" s="76"/>
      <c r="BA107" s="76"/>
      <c r="BB107" s="82"/>
      <c r="BC107" s="82"/>
      <c r="BD107" s="82"/>
      <c r="BE107" s="82"/>
      <c r="BF107" s="82"/>
      <c r="BG107" s="82"/>
      <c r="BH107" s="82"/>
      <c r="BI107" s="82"/>
      <c r="BJ107" s="82"/>
      <c r="BK107" s="82"/>
      <c r="BL107" s="82"/>
      <c r="BM107" s="82"/>
      <c r="BN107" s="82"/>
      <c r="BO107" s="82"/>
      <c r="BP107" s="82"/>
      <c r="BQ107" s="82"/>
      <c r="BR107" s="82"/>
      <c r="BS107" s="82"/>
    </row>
    <row r="108" spans="1:71" s="83" customFormat="1" ht="12.75" customHeight="1">
      <c r="A108" s="77"/>
      <c r="B108" s="77"/>
      <c r="C108" s="84"/>
      <c r="D108" s="618"/>
      <c r="E108" s="85"/>
      <c r="F108" s="85"/>
      <c r="G108" s="84" t="s">
        <v>30</v>
      </c>
      <c r="H108" s="86">
        <f>MIN(H5:O104)</f>
        <v>0</v>
      </c>
      <c r="I108" s="86"/>
      <c r="J108" s="86"/>
      <c r="K108" s="77"/>
      <c r="L108" s="77"/>
      <c r="M108" s="77"/>
      <c r="N108" s="77"/>
      <c r="O108" s="77"/>
      <c r="P108" s="79"/>
      <c r="Q108" s="77"/>
      <c r="R108" s="87"/>
      <c r="S108" s="80"/>
      <c r="T108" s="5"/>
      <c r="U108" s="80"/>
      <c r="V108" s="80"/>
      <c r="W108" s="81"/>
      <c r="X108" s="7"/>
      <c r="Y108" s="7"/>
      <c r="Z108" s="76"/>
      <c r="AA108" s="76"/>
      <c r="AB108" s="76"/>
      <c r="AC108" s="76"/>
      <c r="AD108" s="76"/>
      <c r="AE108" s="7"/>
      <c r="AF108" s="7"/>
      <c r="AG108" s="7"/>
      <c r="AH108" s="7"/>
      <c r="AI108" s="76"/>
      <c r="AJ108" s="76"/>
      <c r="AK108" s="76"/>
      <c r="AL108" s="76"/>
      <c r="AM108" s="76"/>
      <c r="AN108" s="76"/>
      <c r="AO108" s="76"/>
      <c r="AP108" s="76"/>
      <c r="AQ108" s="76"/>
      <c r="AR108" s="76"/>
      <c r="AS108" s="76"/>
      <c r="AT108" s="76"/>
      <c r="AU108" s="76"/>
      <c r="AV108" s="76"/>
      <c r="AW108" s="76"/>
      <c r="AX108" s="76"/>
      <c r="AY108" s="76"/>
      <c r="AZ108" s="76"/>
      <c r="BA108" s="76"/>
      <c r="BB108" s="82"/>
      <c r="BC108" s="82"/>
      <c r="BD108" s="82"/>
      <c r="BE108" s="82"/>
      <c r="BF108" s="82"/>
      <c r="BG108" s="82"/>
      <c r="BH108" s="82"/>
      <c r="BI108" s="82"/>
      <c r="BJ108" s="82"/>
      <c r="BK108" s="82"/>
      <c r="BL108" s="82"/>
      <c r="BM108" s="82"/>
      <c r="BN108" s="82"/>
      <c r="BO108" s="82"/>
      <c r="BP108" s="82"/>
      <c r="BQ108" s="82"/>
      <c r="BR108" s="82"/>
      <c r="BS108" s="82"/>
    </row>
    <row r="109" spans="1:71" s="83" customFormat="1" ht="12.75" customHeight="1">
      <c r="A109" s="77"/>
      <c r="B109" s="77"/>
      <c r="C109" s="84"/>
      <c r="D109" s="618"/>
      <c r="E109" s="85"/>
      <c r="F109" s="85"/>
      <c r="G109" s="84" t="s">
        <v>31</v>
      </c>
      <c r="H109" s="86">
        <f>MAX(H5:O104)</f>
        <v>10</v>
      </c>
      <c r="I109" s="86"/>
      <c r="J109" s="86"/>
      <c r="K109" s="77"/>
      <c r="L109" s="77"/>
      <c r="M109" s="77"/>
      <c r="N109" s="77"/>
      <c r="O109" s="77"/>
      <c r="P109" s="79"/>
      <c r="Q109" s="77"/>
      <c r="R109" s="87"/>
      <c r="S109" s="80"/>
      <c r="T109" s="5"/>
      <c r="U109" s="80"/>
      <c r="V109" s="80"/>
      <c r="W109" s="81"/>
      <c r="X109" s="7"/>
      <c r="Y109" s="7"/>
      <c r="Z109" s="76"/>
      <c r="AA109" s="76"/>
      <c r="AB109" s="76"/>
      <c r="AC109" s="76"/>
      <c r="AD109" s="76"/>
      <c r="AE109" s="7"/>
      <c r="AF109" s="7"/>
      <c r="AG109" s="7"/>
      <c r="AH109" s="7"/>
      <c r="AI109" s="76"/>
      <c r="AJ109" s="76"/>
      <c r="AK109" s="76"/>
      <c r="AL109" s="76"/>
      <c r="AM109" s="76"/>
      <c r="AN109" s="76"/>
      <c r="AO109" s="76"/>
      <c r="AP109" s="76"/>
      <c r="AQ109" s="76"/>
      <c r="AR109" s="76"/>
      <c r="AS109" s="76"/>
      <c r="AT109" s="76"/>
      <c r="AU109" s="76"/>
      <c r="AV109" s="76"/>
      <c r="AW109" s="76"/>
      <c r="AX109" s="76"/>
      <c r="AY109" s="76"/>
      <c r="AZ109" s="76"/>
      <c r="BA109" s="76"/>
      <c r="BB109" s="82"/>
      <c r="BC109" s="82"/>
      <c r="BD109" s="82"/>
      <c r="BE109" s="82"/>
      <c r="BF109" s="82"/>
      <c r="BG109" s="82"/>
      <c r="BH109" s="82"/>
      <c r="BI109" s="82"/>
      <c r="BJ109" s="82"/>
      <c r="BK109" s="82"/>
      <c r="BL109" s="82"/>
      <c r="BM109" s="82"/>
      <c r="BN109" s="82"/>
      <c r="BO109" s="82"/>
      <c r="BP109" s="82"/>
      <c r="BQ109" s="82"/>
      <c r="BR109" s="82"/>
      <c r="BS109" s="82"/>
    </row>
    <row r="110" spans="1:71" customFormat="1" ht="12.75" customHeight="1">
      <c r="A110" s="18"/>
      <c r="B110" s="18"/>
      <c r="C110" s="18"/>
      <c r="D110" s="619"/>
      <c r="E110" s="88"/>
      <c r="F110" s="88"/>
      <c r="G110" s="18"/>
      <c r="H110" s="89"/>
      <c r="I110" s="89"/>
      <c r="J110" s="89"/>
      <c r="K110" s="18"/>
      <c r="L110" s="18"/>
      <c r="M110" s="18"/>
      <c r="N110" s="18"/>
      <c r="O110" s="18"/>
      <c r="P110" s="7"/>
      <c r="Q110" s="7"/>
      <c r="R110" s="7"/>
      <c r="S110" s="7"/>
      <c r="T110" s="5"/>
      <c r="U110" s="7"/>
      <c r="V110" s="7"/>
      <c r="W110" s="90"/>
      <c r="X110" s="7"/>
      <c r="Y110" s="7"/>
      <c r="Z110" s="7"/>
      <c r="AA110" s="7"/>
      <c r="AB110" s="35"/>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11"/>
      <c r="BC110" s="11"/>
      <c r="BD110" s="11"/>
      <c r="BE110" s="11"/>
      <c r="BF110" s="11"/>
      <c r="BG110" s="11"/>
      <c r="BH110" s="11"/>
      <c r="BI110" s="11"/>
      <c r="BJ110" s="11"/>
      <c r="BK110" s="11"/>
      <c r="BL110" s="11"/>
      <c r="BM110" s="11"/>
      <c r="BN110" s="11"/>
      <c r="BO110" s="11"/>
      <c r="BP110" s="11"/>
      <c r="BQ110" s="11"/>
      <c r="BR110" s="11"/>
      <c r="BS110" s="11"/>
    </row>
    <row r="111" spans="1:71" s="99" customFormat="1" ht="18" customHeight="1">
      <c r="A111" s="18"/>
      <c r="B111" s="18"/>
      <c r="C111" s="91" t="s">
        <v>32</v>
      </c>
      <c r="D111" s="620"/>
      <c r="E111" s="92"/>
      <c r="F111" s="92"/>
      <c r="G111" s="93"/>
      <c r="H111" s="94"/>
      <c r="I111" s="94"/>
      <c r="J111" s="94"/>
      <c r="K111" s="95"/>
      <c r="L111" s="95"/>
      <c r="M111" s="95"/>
      <c r="N111" s="95"/>
      <c r="O111" s="95"/>
      <c r="P111" s="93"/>
      <c r="Q111" s="7"/>
      <c r="R111" s="96"/>
      <c r="S111" s="96"/>
      <c r="T111" s="5"/>
      <c r="U111" s="96"/>
      <c r="V111" s="96"/>
      <c r="W111" s="90"/>
      <c r="X111" s="7"/>
      <c r="Y111" s="97"/>
      <c r="Z111" s="97"/>
      <c r="AA111" s="7"/>
      <c r="AB111" s="7"/>
      <c r="AC111" s="7"/>
      <c r="AD111" s="7"/>
      <c r="AE111" s="7"/>
      <c r="AF111" s="7"/>
      <c r="AG111" s="7"/>
      <c r="AH111" s="7"/>
      <c r="AI111" s="97"/>
      <c r="AJ111" s="97"/>
      <c r="AK111" s="97"/>
      <c r="AL111" s="97"/>
      <c r="AM111" s="97"/>
      <c r="AN111" s="97"/>
      <c r="AO111" s="97"/>
      <c r="AP111" s="97"/>
      <c r="AQ111" s="97"/>
      <c r="AR111" s="97"/>
      <c r="AS111" s="97"/>
      <c r="AT111" s="96"/>
      <c r="AU111" s="96"/>
      <c r="AV111" s="96"/>
      <c r="AW111" s="96"/>
      <c r="AX111" s="96"/>
      <c r="AY111" s="96"/>
      <c r="AZ111" s="96"/>
      <c r="BA111" s="96"/>
      <c r="BB111" s="98"/>
      <c r="BC111" s="98"/>
      <c r="BD111" s="98"/>
      <c r="BE111" s="98"/>
      <c r="BF111" s="98"/>
      <c r="BG111" s="98"/>
      <c r="BH111" s="98"/>
      <c r="BI111" s="98"/>
      <c r="BJ111" s="98"/>
      <c r="BK111" s="98"/>
      <c r="BL111" s="98"/>
      <c r="BM111" s="98"/>
      <c r="BN111" s="98"/>
      <c r="BO111" s="98"/>
      <c r="BP111" s="98"/>
      <c r="BQ111" s="98"/>
      <c r="BR111" s="98"/>
      <c r="BS111" s="98"/>
    </row>
    <row r="112" spans="1:71" s="99" customFormat="1" ht="15" customHeight="1">
      <c r="A112" s="18"/>
      <c r="B112" s="18"/>
      <c r="C112" s="100"/>
      <c r="D112" s="621"/>
      <c r="E112" s="92"/>
      <c r="F112" s="92"/>
      <c r="G112" s="93"/>
      <c r="H112" s="94"/>
      <c r="I112" s="94"/>
      <c r="J112" s="94"/>
      <c r="K112" s="95"/>
      <c r="L112" s="95"/>
      <c r="M112" s="95"/>
      <c r="N112" s="95"/>
      <c r="O112" s="95"/>
      <c r="P112" s="93"/>
      <c r="Q112" s="7"/>
      <c r="R112" s="96"/>
      <c r="S112" s="96"/>
      <c r="T112" s="96"/>
      <c r="U112" s="96"/>
      <c r="V112" s="96"/>
      <c r="W112" s="90"/>
      <c r="X112" s="97"/>
      <c r="Y112" s="97"/>
      <c r="Z112" s="97"/>
      <c r="AA112" s="7"/>
      <c r="AB112" s="7"/>
      <c r="AC112" s="7"/>
      <c r="AD112" s="7"/>
      <c r="AE112" s="7"/>
      <c r="AF112" s="7"/>
      <c r="AG112" s="7"/>
      <c r="AH112" s="7"/>
      <c r="AI112" s="97"/>
      <c r="AJ112" s="97"/>
      <c r="AK112" s="97"/>
      <c r="AL112" s="97"/>
      <c r="AM112" s="97"/>
      <c r="AN112" s="97"/>
      <c r="AO112" s="97"/>
      <c r="AP112" s="97"/>
      <c r="AQ112" s="97"/>
      <c r="AR112" s="97"/>
      <c r="AS112" s="97"/>
      <c r="AT112" s="96"/>
      <c r="AU112" s="96"/>
      <c r="AV112" s="96"/>
      <c r="AW112" s="96"/>
      <c r="AX112" s="96"/>
      <c r="AY112" s="96"/>
      <c r="AZ112" s="96"/>
      <c r="BA112" s="96"/>
      <c r="BB112" s="98"/>
      <c r="BC112" s="98"/>
      <c r="BD112" s="98"/>
      <c r="BE112" s="98"/>
      <c r="BF112" s="98"/>
      <c r="BG112" s="98"/>
      <c r="BH112" s="98"/>
      <c r="BI112" s="98"/>
      <c r="BJ112" s="98"/>
      <c r="BK112" s="98"/>
      <c r="BL112" s="98"/>
      <c r="BM112" s="98"/>
      <c r="BN112" s="98"/>
      <c r="BO112" s="98"/>
      <c r="BP112" s="98"/>
      <c r="BQ112" s="98"/>
      <c r="BR112" s="98"/>
      <c r="BS112" s="98"/>
    </row>
    <row r="113" spans="1:71" s="99" customFormat="1" ht="15" customHeight="1">
      <c r="A113" s="18"/>
      <c r="B113" s="18"/>
      <c r="C113" s="100"/>
      <c r="D113" s="621"/>
      <c r="E113" s="101"/>
      <c r="F113" s="101"/>
      <c r="G113" s="93"/>
      <c r="H113" s="94"/>
      <c r="I113" s="94"/>
      <c r="J113" s="94"/>
      <c r="K113" s="95"/>
      <c r="L113" s="95"/>
      <c r="M113" s="95"/>
      <c r="N113" s="95"/>
      <c r="O113" s="95"/>
      <c r="P113" s="93"/>
      <c r="Q113" s="7"/>
      <c r="R113" s="96"/>
      <c r="S113" s="96"/>
      <c r="T113" s="96"/>
      <c r="U113" s="96"/>
      <c r="V113" s="96"/>
      <c r="W113" s="90"/>
      <c r="X113" s="97"/>
      <c r="Y113" s="97"/>
      <c r="Z113" s="97"/>
      <c r="AA113" s="7"/>
      <c r="AB113" s="7"/>
      <c r="AC113" s="7"/>
      <c r="AD113" s="7"/>
      <c r="AE113" s="7"/>
      <c r="AF113" s="7"/>
      <c r="AG113" s="7"/>
      <c r="AH113" s="7"/>
      <c r="AI113" s="97"/>
      <c r="AJ113" s="97"/>
      <c r="AK113" s="97"/>
      <c r="AL113" s="97"/>
      <c r="AM113" s="97"/>
      <c r="AN113" s="97"/>
      <c r="AO113" s="97"/>
      <c r="AP113" s="97"/>
      <c r="AQ113" s="97"/>
      <c r="AR113" s="97"/>
      <c r="AS113" s="97"/>
      <c r="AT113" s="102"/>
      <c r="AU113" s="102"/>
      <c r="AV113" s="96"/>
      <c r="AW113" s="96"/>
      <c r="AX113" s="96"/>
      <c r="AY113" s="96"/>
      <c r="AZ113" s="96"/>
      <c r="BA113" s="96"/>
      <c r="BB113" s="98"/>
      <c r="BC113" s="98"/>
      <c r="BD113" s="98"/>
      <c r="BE113" s="98"/>
      <c r="BF113" s="98"/>
      <c r="BG113" s="98"/>
      <c r="BH113" s="98"/>
      <c r="BI113" s="98"/>
      <c r="BJ113" s="98"/>
      <c r="BK113" s="98"/>
      <c r="BL113" s="98"/>
      <c r="BM113" s="98"/>
      <c r="BN113" s="98"/>
      <c r="BO113" s="98"/>
      <c r="BP113" s="98"/>
      <c r="BQ113" s="98"/>
      <c r="BR113" s="98"/>
      <c r="BS113" s="98"/>
    </row>
    <row r="114" spans="1:71" s="99" customFormat="1" ht="15" customHeight="1">
      <c r="A114" s="18"/>
      <c r="B114" s="18"/>
      <c r="C114" s="100"/>
      <c r="D114" s="621"/>
      <c r="E114" s="101"/>
      <c r="F114" s="101"/>
      <c r="G114" s="93"/>
      <c r="H114" s="94"/>
      <c r="I114" s="94"/>
      <c r="J114" s="94"/>
      <c r="K114" s="95"/>
      <c r="L114" s="95"/>
      <c r="M114" s="95"/>
      <c r="N114" s="95"/>
      <c r="O114" s="95"/>
      <c r="P114" s="93"/>
      <c r="Q114" s="7"/>
      <c r="R114" s="96"/>
      <c r="S114" s="96"/>
      <c r="T114" s="96"/>
      <c r="U114" s="96"/>
      <c r="V114" s="96"/>
      <c r="W114" s="90"/>
      <c r="X114" s="97"/>
      <c r="Y114" s="97"/>
      <c r="Z114" s="97"/>
      <c r="AA114" s="7"/>
      <c r="AB114" s="7"/>
      <c r="AC114" s="7"/>
      <c r="AD114" s="7"/>
      <c r="AE114" s="7"/>
      <c r="AF114" s="7"/>
      <c r="AG114" s="7"/>
      <c r="AH114" s="7"/>
      <c r="AI114" s="97"/>
      <c r="AJ114" s="97"/>
      <c r="AK114" s="97"/>
      <c r="AL114" s="97"/>
      <c r="AM114" s="97"/>
      <c r="AN114" s="97"/>
      <c r="AO114" s="97"/>
      <c r="AP114" s="97"/>
      <c r="AQ114" s="97"/>
      <c r="AR114" s="97"/>
      <c r="AS114" s="97"/>
      <c r="AT114" s="102"/>
      <c r="AU114" s="102"/>
      <c r="AV114" s="96"/>
      <c r="AW114" s="96"/>
      <c r="AX114" s="96"/>
      <c r="AY114" s="96"/>
      <c r="AZ114" s="96"/>
      <c r="BA114" s="96"/>
      <c r="BB114" s="98"/>
      <c r="BC114" s="98"/>
      <c r="BD114" s="98"/>
      <c r="BE114" s="98"/>
      <c r="BF114" s="98"/>
      <c r="BG114" s="98"/>
      <c r="BH114" s="98"/>
      <c r="BI114" s="98"/>
      <c r="BJ114" s="98"/>
      <c r="BK114" s="98"/>
      <c r="BL114" s="98"/>
      <c r="BM114" s="98"/>
      <c r="BN114" s="98"/>
      <c r="BO114" s="98"/>
      <c r="BP114" s="98"/>
      <c r="BQ114" s="98"/>
      <c r="BR114" s="98"/>
      <c r="BS114" s="98"/>
    </row>
    <row r="115" spans="1:71" s="99" customFormat="1" ht="15" customHeight="1">
      <c r="A115" s="18"/>
      <c r="B115" s="18"/>
      <c r="C115" s="95"/>
      <c r="D115" s="622"/>
      <c r="E115" s="92"/>
      <c r="F115" s="92"/>
      <c r="G115" s="93"/>
      <c r="H115" s="94"/>
      <c r="I115" s="94"/>
      <c r="J115" s="94"/>
      <c r="K115" s="95"/>
      <c r="L115" s="95"/>
      <c r="M115" s="95"/>
      <c r="N115" s="95"/>
      <c r="O115" s="95"/>
      <c r="P115" s="93"/>
      <c r="Q115" s="7"/>
      <c r="R115" s="96"/>
      <c r="S115" s="96"/>
      <c r="T115" s="96"/>
      <c r="U115" s="96"/>
      <c r="V115" s="96"/>
      <c r="W115" s="90"/>
      <c r="X115" s="97"/>
      <c r="Y115" s="97"/>
      <c r="Z115" s="97"/>
      <c r="AA115" s="7"/>
      <c r="AB115" s="7"/>
      <c r="AC115" s="7"/>
      <c r="AD115" s="7"/>
      <c r="AE115" s="7"/>
      <c r="AF115" s="7"/>
      <c r="AG115" s="7"/>
      <c r="AH115" s="7"/>
      <c r="AI115" s="97"/>
      <c r="AJ115" s="97"/>
      <c r="AK115" s="97"/>
      <c r="AL115" s="97"/>
      <c r="AM115" s="97"/>
      <c r="AN115" s="97"/>
      <c r="AO115" s="97"/>
      <c r="AP115" s="97"/>
      <c r="AQ115" s="97"/>
      <c r="AR115" s="97"/>
      <c r="AS115" s="97"/>
      <c r="AT115" s="102"/>
      <c r="AU115" s="102"/>
      <c r="AV115" s="96"/>
      <c r="AW115" s="96"/>
      <c r="AX115" s="96"/>
      <c r="AY115" s="96"/>
      <c r="AZ115" s="96"/>
      <c r="BA115" s="96"/>
      <c r="BB115" s="98"/>
      <c r="BC115" s="98"/>
      <c r="BD115" s="98"/>
      <c r="BE115" s="98"/>
      <c r="BF115" s="98"/>
      <c r="BG115" s="98"/>
      <c r="BH115" s="98"/>
      <c r="BI115" s="98"/>
      <c r="BJ115" s="98"/>
      <c r="BK115" s="98"/>
      <c r="BL115" s="98"/>
      <c r="BM115" s="98"/>
      <c r="BN115" s="98"/>
      <c r="BO115" s="98"/>
      <c r="BP115" s="98"/>
      <c r="BQ115" s="98"/>
      <c r="BR115" s="98"/>
      <c r="BS115" s="98"/>
    </row>
    <row r="116" spans="1:71" s="99" customFormat="1" ht="15" customHeight="1">
      <c r="A116" s="18"/>
      <c r="B116" s="18"/>
      <c r="C116" s="95"/>
      <c r="D116" s="622"/>
      <c r="E116" s="92"/>
      <c r="F116" s="92"/>
      <c r="G116" s="93"/>
      <c r="H116" s="94"/>
      <c r="I116" s="94"/>
      <c r="J116" s="94"/>
      <c r="K116" s="95"/>
      <c r="L116" s="95"/>
      <c r="M116" s="95"/>
      <c r="N116" s="95"/>
      <c r="O116" s="95"/>
      <c r="P116" s="93"/>
      <c r="Q116" s="7"/>
      <c r="R116" s="96"/>
      <c r="S116" s="96"/>
      <c r="T116" s="96"/>
      <c r="U116" s="96"/>
      <c r="V116" s="96"/>
      <c r="W116" s="90"/>
      <c r="X116" s="97"/>
      <c r="Y116" s="97"/>
      <c r="Z116" s="97"/>
      <c r="AA116" s="7"/>
      <c r="AB116" s="7"/>
      <c r="AC116" s="7"/>
      <c r="AD116" s="7"/>
      <c r="AE116" s="7"/>
      <c r="AF116" s="7"/>
      <c r="AG116" s="7"/>
      <c r="AH116" s="7"/>
      <c r="AI116" s="97"/>
      <c r="AJ116" s="97"/>
      <c r="AK116" s="97"/>
      <c r="AL116" s="97"/>
      <c r="AM116" s="97"/>
      <c r="AN116" s="97"/>
      <c r="AO116" s="97"/>
      <c r="AP116" s="97"/>
      <c r="AQ116" s="97"/>
      <c r="AR116" s="97"/>
      <c r="AS116" s="97"/>
      <c r="AT116" s="102"/>
      <c r="AU116" s="102"/>
      <c r="AV116" s="96"/>
      <c r="AW116" s="96"/>
      <c r="AX116" s="96"/>
      <c r="AY116" s="96"/>
      <c r="AZ116" s="96"/>
      <c r="BA116" s="96"/>
      <c r="BB116" s="98"/>
      <c r="BC116" s="98"/>
      <c r="BD116" s="98"/>
      <c r="BE116" s="98"/>
      <c r="BF116" s="98"/>
      <c r="BG116" s="98"/>
      <c r="BH116" s="98"/>
      <c r="BI116" s="98"/>
      <c r="BJ116" s="98"/>
      <c r="BK116" s="98"/>
      <c r="BL116" s="98"/>
      <c r="BM116" s="98"/>
      <c r="BN116" s="98"/>
      <c r="BO116" s="98"/>
      <c r="BP116" s="98"/>
      <c r="BQ116" s="98"/>
      <c r="BR116" s="98"/>
      <c r="BS116" s="98"/>
    </row>
    <row r="117" spans="1:71" s="99" customFormat="1" ht="15" customHeight="1">
      <c r="A117" s="18"/>
      <c r="B117" s="18"/>
      <c r="C117" s="95"/>
      <c r="D117" s="622"/>
      <c r="E117" s="103"/>
      <c r="F117" s="103"/>
      <c r="G117" s="95"/>
      <c r="H117" s="94"/>
      <c r="I117" s="94"/>
      <c r="J117" s="94"/>
      <c r="K117" s="95"/>
      <c r="L117" s="95"/>
      <c r="M117" s="95"/>
      <c r="N117" s="95"/>
      <c r="O117" s="95"/>
      <c r="P117" s="93"/>
      <c r="Q117" s="7"/>
      <c r="R117" s="96"/>
      <c r="S117" s="96"/>
      <c r="T117" s="96"/>
      <c r="U117" s="96"/>
      <c r="V117" s="96"/>
      <c r="W117" s="90"/>
      <c r="X117" s="97"/>
      <c r="Y117" s="97"/>
      <c r="Z117" s="97"/>
      <c r="AA117" s="7"/>
      <c r="AB117" s="7"/>
      <c r="AC117" s="7"/>
      <c r="AD117" s="7"/>
      <c r="AE117" s="7"/>
      <c r="AF117" s="7"/>
      <c r="AG117" s="97"/>
      <c r="AH117" s="97"/>
      <c r="AI117" s="97"/>
      <c r="AJ117" s="97"/>
      <c r="AK117" s="97"/>
      <c r="AL117" s="97"/>
      <c r="AM117" s="97"/>
      <c r="AN117" s="97"/>
      <c r="AO117" s="97"/>
      <c r="AP117" s="97"/>
      <c r="AQ117" s="97"/>
      <c r="AR117" s="97"/>
      <c r="AS117" s="97"/>
      <c r="AT117" s="96"/>
      <c r="AU117" s="96"/>
      <c r="AV117" s="96"/>
      <c r="AW117" s="96"/>
      <c r="AX117" s="96"/>
      <c r="AY117" s="96"/>
      <c r="AZ117" s="96"/>
      <c r="BA117" s="96"/>
      <c r="BB117" s="98"/>
      <c r="BC117" s="98"/>
      <c r="BD117" s="11"/>
      <c r="BE117" s="11"/>
      <c r="BF117" s="11"/>
      <c r="BG117" s="11"/>
      <c r="BH117" s="11"/>
      <c r="BI117" s="11"/>
      <c r="BJ117" s="11"/>
      <c r="BK117" s="11"/>
      <c r="BL117" s="11"/>
      <c r="BM117" s="11"/>
      <c r="BN117" s="11"/>
      <c r="BO117" s="11"/>
      <c r="BP117" s="11"/>
      <c r="BQ117" s="11"/>
      <c r="BR117" s="11"/>
      <c r="BS117" s="11"/>
    </row>
    <row r="118" spans="1:71" s="109" customFormat="1" ht="26.25" customHeight="1">
      <c r="A118" s="18"/>
      <c r="B118" s="18"/>
      <c r="C118" s="104"/>
      <c r="D118" s="622"/>
      <c r="E118" s="103"/>
      <c r="F118" s="91" t="str">
        <f>$H$1</f>
        <v>Seilesing HI 2016, GYTEALDER</v>
      </c>
      <c r="G118" s="105"/>
      <c r="H118" s="105"/>
      <c r="I118" s="105"/>
      <c r="J118" s="105"/>
      <c r="K118" s="105"/>
      <c r="L118" s="105"/>
      <c r="M118" s="105"/>
      <c r="N118" s="105"/>
      <c r="O118" s="105"/>
      <c r="P118" s="105"/>
      <c r="Q118" s="7"/>
      <c r="R118" s="106"/>
      <c r="S118" s="106"/>
      <c r="T118" s="106"/>
      <c r="U118" s="106"/>
      <c r="V118" s="106"/>
      <c r="W118" s="90"/>
      <c r="X118" s="107"/>
      <c r="Y118" s="107"/>
      <c r="Z118" s="107"/>
      <c r="AA118" s="7"/>
      <c r="AB118" s="7"/>
      <c r="AC118" s="7"/>
      <c r="AD118" s="7"/>
      <c r="AE118" s="7"/>
      <c r="AF118" s="7"/>
      <c r="AG118" s="107"/>
      <c r="AH118" s="107"/>
      <c r="AI118" s="107"/>
      <c r="AJ118" s="107"/>
      <c r="AK118" s="107"/>
      <c r="AL118" s="107"/>
      <c r="AM118" s="107"/>
      <c r="AN118" s="107"/>
      <c r="AO118" s="107"/>
      <c r="AP118" s="107"/>
      <c r="AQ118" s="107"/>
      <c r="AR118" s="107"/>
      <c r="AS118" s="107"/>
      <c r="AT118" s="107"/>
      <c r="AU118" s="107"/>
      <c r="AV118" s="106"/>
      <c r="AW118" s="106"/>
      <c r="AX118" s="106"/>
      <c r="AY118" s="106"/>
      <c r="AZ118" s="106"/>
      <c r="BA118" s="106"/>
      <c r="BB118" s="108"/>
      <c r="BC118" s="108"/>
      <c r="BD118" s="11"/>
      <c r="BE118" s="11"/>
      <c r="BF118" s="11"/>
      <c r="BG118" s="11"/>
      <c r="BH118" s="11"/>
      <c r="BI118" s="11"/>
      <c r="BJ118" s="11"/>
      <c r="BK118" s="11"/>
      <c r="BL118" s="11"/>
      <c r="BM118" s="11"/>
      <c r="BN118" s="11"/>
      <c r="BO118" s="11"/>
      <c r="BP118" s="11"/>
      <c r="BQ118" s="11"/>
      <c r="BR118" s="11"/>
      <c r="BS118" s="11"/>
    </row>
    <row r="119" spans="1:71" s="116" customFormat="1" ht="15" customHeight="1">
      <c r="A119" s="18"/>
      <c r="B119" s="18"/>
      <c r="C119" s="110"/>
      <c r="D119" s="623"/>
      <c r="E119" s="111"/>
      <c r="F119" s="111"/>
      <c r="G119" s="110"/>
      <c r="H119" s="112"/>
      <c r="I119" s="112"/>
      <c r="J119" s="112"/>
      <c r="K119" s="110"/>
      <c r="L119" s="110"/>
      <c r="M119" s="110"/>
      <c r="N119" s="110"/>
      <c r="O119" s="110"/>
      <c r="P119" s="113"/>
      <c r="Q119" s="7"/>
      <c r="R119" s="114"/>
      <c r="S119" s="114"/>
      <c r="T119" s="114"/>
      <c r="U119" s="114"/>
      <c r="V119" s="114"/>
      <c r="W119" s="90"/>
      <c r="X119" s="18"/>
      <c r="Y119" s="18"/>
      <c r="Z119" s="18"/>
      <c r="AA119" s="7"/>
      <c r="AB119" s="7"/>
      <c r="AC119" s="7"/>
      <c r="AD119" s="7"/>
      <c r="AE119" s="7"/>
      <c r="AF119" s="7"/>
      <c r="AG119" s="18"/>
      <c r="AH119" s="18"/>
      <c r="AI119" s="18"/>
      <c r="AJ119" s="18"/>
      <c r="AK119" s="18"/>
      <c r="AL119" s="18"/>
      <c r="AM119" s="18"/>
      <c r="AN119" s="18"/>
      <c r="AO119" s="18"/>
      <c r="AP119" s="18"/>
      <c r="AQ119" s="18"/>
      <c r="AR119" s="18"/>
      <c r="AS119" s="18"/>
      <c r="AT119" s="114"/>
      <c r="AU119" s="114"/>
      <c r="AV119" s="114"/>
      <c r="AW119" s="114"/>
      <c r="AX119" s="114"/>
      <c r="AY119" s="114"/>
      <c r="AZ119" s="114"/>
      <c r="BA119" s="114"/>
      <c r="BB119" s="115"/>
      <c r="BC119" s="115"/>
      <c r="BD119" s="11"/>
      <c r="BE119" s="11"/>
      <c r="BF119" s="11"/>
      <c r="BG119" s="11"/>
      <c r="BH119" s="11"/>
      <c r="BI119" s="11"/>
      <c r="BJ119" s="11"/>
      <c r="BK119" s="11"/>
      <c r="BL119" s="11"/>
      <c r="BM119" s="11"/>
      <c r="BN119" s="11"/>
      <c r="BO119" s="11"/>
      <c r="BP119" s="11"/>
      <c r="BQ119" s="11"/>
      <c r="BR119" s="11"/>
      <c r="BS119" s="11"/>
    </row>
    <row r="120" spans="1:71" ht="18" customHeight="1">
      <c r="A120" s="18"/>
      <c r="B120" s="18"/>
      <c r="C120" s="117"/>
      <c r="E120" s="117"/>
      <c r="F120" s="117"/>
      <c r="G120" s="118" t="s">
        <v>33</v>
      </c>
      <c r="H120" s="119"/>
      <c r="I120" s="119"/>
      <c r="J120" s="119"/>
      <c r="K120" s="119"/>
      <c r="L120" s="119"/>
      <c r="M120" s="119"/>
      <c r="N120" s="120"/>
      <c r="O120" s="117"/>
      <c r="P120" s="121"/>
      <c r="Q120" s="7"/>
      <c r="R120" s="122"/>
      <c r="S120" s="122"/>
      <c r="T120" s="122"/>
      <c r="U120" s="122"/>
      <c r="V120" s="122"/>
      <c r="W120" s="122"/>
      <c r="X120" s="18"/>
      <c r="Y120" s="18"/>
      <c r="Z120" s="18"/>
      <c r="AA120" s="7"/>
      <c r="AB120" s="7"/>
      <c r="AC120" s="7"/>
      <c r="AD120" s="7"/>
      <c r="AE120" s="7"/>
      <c r="AF120" s="7"/>
      <c r="AG120" s="18"/>
      <c r="AH120" s="18"/>
      <c r="AI120" s="18"/>
      <c r="AJ120" s="18"/>
      <c r="AK120" s="18"/>
      <c r="AL120" s="18"/>
      <c r="AM120" s="18"/>
      <c r="AN120" s="18"/>
      <c r="AO120" s="18"/>
      <c r="AP120" s="18"/>
      <c r="AQ120" s="18"/>
      <c r="AR120" s="18"/>
      <c r="AS120" s="18"/>
      <c r="AT120" s="18"/>
      <c r="AU120" s="18"/>
      <c r="AV120" s="18"/>
      <c r="AW120" s="18"/>
      <c r="AX120" s="18"/>
      <c r="AY120" s="18"/>
      <c r="AZ120" s="18"/>
      <c r="BA120" s="18"/>
      <c r="BD120" s="11"/>
      <c r="BE120" s="11"/>
      <c r="BF120" s="11"/>
      <c r="BG120" s="11"/>
      <c r="BH120" s="11"/>
      <c r="BI120" s="11"/>
      <c r="BJ120" s="11"/>
      <c r="BK120" s="11"/>
      <c r="BL120" s="11"/>
      <c r="BM120" s="11"/>
      <c r="BN120" s="11"/>
      <c r="BO120" s="11"/>
      <c r="BP120" s="11"/>
      <c r="BQ120" s="11"/>
      <c r="BR120" s="11"/>
      <c r="BS120" s="11"/>
    </row>
    <row r="121" spans="1:71">
      <c r="A121" s="18"/>
      <c r="B121" s="18"/>
      <c r="C121" s="117"/>
      <c r="E121" s="124"/>
      <c r="F121" s="124"/>
      <c r="G121" s="144" t="str">
        <f>P3</f>
        <v>MODAL</v>
      </c>
      <c r="H121" s="454" t="str">
        <f t="shared" ref="H121:H122" si="17">H3</f>
        <v>Harald</v>
      </c>
      <c r="I121" s="454" t="str">
        <f t="shared" ref="I121:L121" si="18">I3</f>
        <v>Lisbet</v>
      </c>
      <c r="J121" s="454" t="str">
        <f t="shared" si="18"/>
        <v>Stian</v>
      </c>
      <c r="K121" s="454" t="str">
        <f t="shared" si="18"/>
        <v>Janicke</v>
      </c>
      <c r="L121" s="454" t="str">
        <f t="shared" si="18"/>
        <v>Merete</v>
      </c>
      <c r="M121" s="454" t="str">
        <f t="shared" ref="M121:O121" si="19">M3</f>
        <v>Silje</v>
      </c>
      <c r="N121" s="454" t="str">
        <f t="shared" si="19"/>
        <v>Trine</v>
      </c>
      <c r="O121" s="454" t="str">
        <f t="shared" si="19"/>
        <v>Else</v>
      </c>
      <c r="P121" s="127"/>
      <c r="Q121" s="7"/>
      <c r="R121" s="128"/>
      <c r="S121" s="128"/>
      <c r="T121" s="128"/>
      <c r="U121" s="128"/>
      <c r="V121" s="128"/>
      <c r="W121" s="128"/>
      <c r="X121" s="18"/>
      <c r="Y121" s="18"/>
      <c r="Z121" s="18"/>
      <c r="AA121" s="7"/>
      <c r="AB121" s="7"/>
      <c r="AC121" s="7"/>
      <c r="AD121" s="7"/>
      <c r="AE121" s="7"/>
      <c r="AF121" s="7"/>
      <c r="AG121" s="18"/>
      <c r="AH121" s="18"/>
      <c r="AI121" s="18"/>
      <c r="AJ121" s="18"/>
      <c r="AK121" s="18"/>
      <c r="AL121" s="18"/>
      <c r="AM121" s="18"/>
      <c r="AN121" s="18"/>
      <c r="AO121" s="18"/>
      <c r="AP121" s="18"/>
      <c r="AQ121" s="18"/>
      <c r="AR121" s="18"/>
      <c r="AS121" s="18"/>
      <c r="AT121" s="18"/>
      <c r="AU121" s="129"/>
      <c r="AV121" s="18"/>
      <c r="AW121" s="18"/>
      <c r="AX121" s="18"/>
      <c r="AY121" s="18"/>
      <c r="AZ121" s="18"/>
      <c r="BA121" s="18"/>
      <c r="BD121" s="11"/>
      <c r="BE121" s="11"/>
      <c r="BF121" s="11"/>
      <c r="BG121" s="11"/>
      <c r="BH121" s="11"/>
      <c r="BI121" s="11"/>
      <c r="BJ121" s="11"/>
      <c r="BK121" s="11"/>
      <c r="BL121" s="11"/>
      <c r="BM121" s="11"/>
      <c r="BN121" s="11"/>
      <c r="BO121" s="11"/>
      <c r="BP121" s="11"/>
      <c r="BQ121" s="11"/>
      <c r="BR121" s="11"/>
      <c r="BS121" s="11"/>
    </row>
    <row r="122" spans="1:71" ht="12.75" customHeight="1">
      <c r="A122" s="18"/>
      <c r="B122" s="18"/>
      <c r="C122" s="117"/>
      <c r="E122" s="117"/>
      <c r="F122" s="117"/>
      <c r="G122" s="130" t="str">
        <f>P4</f>
        <v>(R1-R5)</v>
      </c>
      <c r="H122" s="74">
        <f t="shared" si="17"/>
        <v>1</v>
      </c>
      <c r="I122" s="74">
        <f t="shared" ref="I122:L122" si="20">I4</f>
        <v>2</v>
      </c>
      <c r="J122" s="74">
        <f t="shared" si="20"/>
        <v>3</v>
      </c>
      <c r="K122" s="74">
        <f t="shared" si="20"/>
        <v>4</v>
      </c>
      <c r="L122" s="74">
        <f t="shared" si="20"/>
        <v>5</v>
      </c>
      <c r="M122" s="74">
        <f t="shared" ref="M122:O122" si="21">M4</f>
        <v>6</v>
      </c>
      <c r="N122" s="74">
        <f t="shared" si="21"/>
        <v>7</v>
      </c>
      <c r="O122" s="74">
        <f t="shared" si="21"/>
        <v>8</v>
      </c>
      <c r="P122" s="131" t="s">
        <v>34</v>
      </c>
      <c r="Q122" s="7"/>
      <c r="R122" s="128"/>
      <c r="S122" s="128"/>
      <c r="T122" s="128"/>
      <c r="U122" s="128"/>
      <c r="V122" s="128"/>
      <c r="W122" s="128"/>
      <c r="X122" s="18"/>
      <c r="Y122" s="18"/>
      <c r="Z122" s="18"/>
      <c r="AA122" s="7"/>
      <c r="AB122" s="7"/>
      <c r="AC122" s="7"/>
      <c r="AD122" s="7"/>
      <c r="AE122" s="7"/>
      <c r="AF122" s="7"/>
      <c r="AG122" s="18"/>
      <c r="AH122" s="18"/>
      <c r="AI122" s="18"/>
      <c r="AJ122" s="18"/>
      <c r="AK122" s="18"/>
      <c r="AL122" s="18"/>
      <c r="AM122" s="18"/>
      <c r="AN122" s="18"/>
      <c r="AO122" s="18"/>
      <c r="AP122" s="18"/>
      <c r="AQ122" s="18"/>
      <c r="AR122" s="18"/>
      <c r="AS122" s="18"/>
      <c r="AT122" s="18"/>
      <c r="AU122" s="18"/>
      <c r="AV122" s="18"/>
      <c r="AW122" s="18"/>
      <c r="AX122" s="18"/>
      <c r="AY122" s="18"/>
      <c r="AZ122" s="18"/>
      <c r="BA122" s="18"/>
      <c r="BD122" s="11"/>
      <c r="BE122" s="11"/>
      <c r="BF122" s="11"/>
      <c r="BG122" s="11"/>
      <c r="BH122" s="11"/>
      <c r="BI122" s="11"/>
      <c r="BJ122" s="11"/>
      <c r="BK122" s="11"/>
      <c r="BL122" s="11"/>
      <c r="BM122" s="11"/>
      <c r="BN122" s="11"/>
      <c r="BO122" s="11"/>
      <c r="BP122" s="11"/>
      <c r="BQ122" s="11"/>
      <c r="BR122" s="11"/>
      <c r="BS122" s="11"/>
    </row>
    <row r="123" spans="1:71" ht="12.75" customHeight="1">
      <c r="A123" s="18"/>
      <c r="B123" s="18"/>
      <c r="C123" s="132"/>
      <c r="D123" s="624"/>
      <c r="E123" s="133"/>
      <c r="F123" s="133"/>
      <c r="G123" s="134">
        <v>0</v>
      </c>
      <c r="H123" s="25">
        <f t="array" ref="H123">IF(COUNT(IF($P$5:$P$104=$G123,H$5:H$104,""))=0,"-",COUNT(IF($P$5:$P$104=$G123,H$5:H$104,"")))</f>
        <v>16</v>
      </c>
      <c r="I123" s="25">
        <f t="array" ref="I123">IF(COUNT(IF($P$5:$P$104=$G123,I$5:I$104,""))=0,"-",COUNT(IF($P$5:$P$104=$G123,I$5:I$104,"")))</f>
        <v>16</v>
      </c>
      <c r="J123" s="25">
        <f t="array" ref="J123">IF(COUNT(IF($P$5:$P$104=$G123,J$5:J$104,""))=0,"-",COUNT(IF($P$5:$P$104=$G123,J$5:J$104,"")))</f>
        <v>16</v>
      </c>
      <c r="K123" s="25">
        <f t="array" ref="K123">IF(COUNT(IF($P$5:$P$104=$G123,K$5:K$104,""))=0,"-",COUNT(IF($P$5:$P$104=$G123,K$5:K$104,"")))</f>
        <v>16</v>
      </c>
      <c r="L123" s="25">
        <f t="array" ref="L123">IF(COUNT(IF($P$5:$P$104=$G123,L$5:L$104,""))=0,"-",COUNT(IF($P$5:$P$104=$G123,L$5:L$104,"")))</f>
        <v>16</v>
      </c>
      <c r="M123" s="25">
        <f t="array" ref="M123">IF(COUNT(IF($P$5:$P$104=$G123,M$5:M$104,""))=0,"-",COUNT(IF($P$5:$P$104=$G123,M$5:M$104,"")))</f>
        <v>16</v>
      </c>
      <c r="N123" s="25">
        <f t="array" ref="N123">IF(COUNT(IF($P$5:$P$104=$G123,N$5:N$104,""))=0,"-",COUNT(IF($P$5:$P$104=$G123,N$5:N$104,"")))</f>
        <v>16</v>
      </c>
      <c r="O123" s="25">
        <f t="array" ref="O123">IF(COUNT(IF($P$5:$P$104=$G123,O$5:O$104,""))=0,"-",COUNT(IF($P$5:$P$104=$G123,O$5:O$104,"")))</f>
        <v>16</v>
      </c>
      <c r="P123" s="135">
        <f t="array" ref="P123">IF(H123:O123="-","-",SUM(H123:O123))</f>
        <v>128</v>
      </c>
      <c r="Q123" s="7"/>
      <c r="R123" s="128"/>
      <c r="S123" s="128"/>
      <c r="T123" s="128"/>
      <c r="U123" s="128"/>
      <c r="V123" s="128"/>
      <c r="W123" s="128"/>
      <c r="X123" s="18"/>
      <c r="Y123" s="18"/>
      <c r="Z123" s="18"/>
      <c r="AA123" s="7"/>
      <c r="AB123" s="7"/>
      <c r="AC123" s="7"/>
      <c r="AD123" s="7"/>
      <c r="AE123" s="7"/>
      <c r="AF123" s="7"/>
      <c r="AG123" s="7"/>
      <c r="AH123" s="18"/>
      <c r="AI123" s="18"/>
      <c r="AJ123" s="18"/>
      <c r="AK123" s="18"/>
      <c r="AL123" s="18"/>
      <c r="AM123" s="18"/>
      <c r="AN123" s="18"/>
      <c r="AO123" s="18"/>
      <c r="AP123" s="18"/>
      <c r="AQ123" s="18"/>
      <c r="AR123" s="18"/>
      <c r="AS123" s="18"/>
      <c r="AT123" s="18"/>
      <c r="AU123" s="18"/>
      <c r="AV123" s="18"/>
      <c r="AW123" s="18"/>
      <c r="AX123" s="18"/>
      <c r="AY123" s="18"/>
      <c r="AZ123" s="18"/>
      <c r="BA123" s="18"/>
      <c r="BD123" s="11"/>
      <c r="BE123" s="11"/>
      <c r="BF123" s="11"/>
      <c r="BG123" s="11"/>
      <c r="BH123" s="11"/>
      <c r="BI123" s="11"/>
      <c r="BJ123" s="11"/>
      <c r="BK123" s="11"/>
      <c r="BL123" s="11"/>
      <c r="BM123" s="11"/>
      <c r="BN123" s="11"/>
      <c r="BO123" s="11"/>
      <c r="BP123" s="11"/>
      <c r="BQ123" s="11"/>
      <c r="BR123" s="11"/>
      <c r="BS123" s="11"/>
    </row>
    <row r="124" spans="1:71" ht="12.75" customHeight="1">
      <c r="A124" s="18"/>
      <c r="B124" s="18"/>
      <c r="C124" s="136"/>
      <c r="D124" s="625"/>
      <c r="E124" s="133"/>
      <c r="F124" s="133"/>
      <c r="G124" s="137">
        <f t="shared" ref="G124:G138" si="22">G123+1</f>
        <v>1</v>
      </c>
      <c r="H124" s="25" t="str">
        <f t="array" ref="H124">IF(COUNT(IF($P$5:$P$104=$G124,H$5:H$104,""))=0,"-",COUNT(IF($P$5:$P$104=$G124,H$5:H$104,"")))</f>
        <v>-</v>
      </c>
      <c r="I124" s="25" t="str">
        <f t="array" ref="I124">IF(COUNT(IF($P$5:$P$104=$G124,I$5:I$104,""))=0,"-",COUNT(IF($P$5:$P$104=$G124,I$5:I$104,"")))</f>
        <v>-</v>
      </c>
      <c r="J124" s="25" t="str">
        <f t="array" ref="J124">IF(COUNT(IF($P$5:$P$104=$G124,J$5:J$104,""))=0,"-",COUNT(IF($P$5:$P$104=$G124,J$5:J$104,"")))</f>
        <v>-</v>
      </c>
      <c r="K124" s="25" t="str">
        <f t="array" ref="K124">IF(COUNT(IF($P$5:$P$104=$G124,K$5:K$104,""))=0,"-",COUNT(IF($P$5:$P$104=$G124,K$5:K$104,"")))</f>
        <v>-</v>
      </c>
      <c r="L124" s="25" t="str">
        <f t="array" ref="L124">IF(COUNT(IF($P$5:$P$104=$G124,L$5:L$104,""))=0,"-",COUNT(IF($P$5:$P$104=$G124,L$5:L$104,"")))</f>
        <v>-</v>
      </c>
      <c r="M124" s="25" t="str">
        <f t="array" ref="M124">IF(COUNT(IF($P$5:$P$104=$G124,M$5:M$104,""))=0,"-",COUNT(IF($P$5:$P$104=$G124,M$5:M$104,"")))</f>
        <v>-</v>
      </c>
      <c r="N124" s="25" t="str">
        <f t="array" ref="N124">IF(COUNT(IF($P$5:$P$104=$G124,N$5:N$104,""))=0,"-",COUNT(IF($P$5:$P$104=$G124,N$5:N$104,"")))</f>
        <v>-</v>
      </c>
      <c r="O124" s="25" t="str">
        <f t="array" ref="O124">IF(COUNT(IF($P$5:$P$104=$G124,O$5:O$104,""))=0,"-",COUNT(IF($P$5:$P$104=$G124,O$5:O$104,"")))</f>
        <v>-</v>
      </c>
      <c r="P124" s="125" t="str">
        <f t="array" ref="P124">IF(H124:O124="-","-",SUM(H124:O124))</f>
        <v>-</v>
      </c>
      <c r="Q124" s="7"/>
      <c r="R124" s="138"/>
      <c r="S124" s="138"/>
      <c r="T124" s="138"/>
      <c r="U124" s="138"/>
      <c r="V124" s="138"/>
      <c r="W124" s="138"/>
      <c r="X124" s="18"/>
      <c r="Y124" s="18"/>
      <c r="Z124" s="18"/>
      <c r="AA124" s="7"/>
      <c r="AB124" s="7"/>
      <c r="AC124" s="7"/>
      <c r="AD124" s="7"/>
      <c r="AE124" s="7"/>
      <c r="AF124" s="7"/>
      <c r="AG124" s="7"/>
      <c r="AH124" s="18"/>
      <c r="AI124" s="18"/>
      <c r="AJ124" s="18"/>
      <c r="AK124" s="18"/>
      <c r="AL124" s="18"/>
      <c r="AM124" s="18"/>
      <c r="AN124" s="18"/>
      <c r="AO124" s="18"/>
      <c r="AP124" s="18"/>
      <c r="AQ124" s="18"/>
      <c r="AR124" s="18"/>
      <c r="AS124" s="18"/>
      <c r="AT124" s="18"/>
      <c r="AU124" s="18"/>
      <c r="AV124" s="18"/>
      <c r="AW124" s="18"/>
      <c r="AX124" s="18"/>
      <c r="AY124" s="18"/>
      <c r="AZ124" s="18"/>
      <c r="BA124" s="18"/>
      <c r="BD124" s="11"/>
      <c r="BE124" s="11"/>
      <c r="BF124" s="11"/>
      <c r="BG124" s="11"/>
      <c r="BH124" s="11"/>
      <c r="BI124" s="11"/>
      <c r="BJ124" s="11"/>
      <c r="BK124" s="11"/>
      <c r="BL124" s="11"/>
      <c r="BM124" s="11"/>
      <c r="BN124" s="11"/>
      <c r="BO124" s="11"/>
      <c r="BP124" s="11"/>
      <c r="BQ124" s="11"/>
      <c r="BR124" s="11"/>
      <c r="BS124" s="11"/>
    </row>
    <row r="125" spans="1:71" ht="12.75" customHeight="1">
      <c r="A125" s="18"/>
      <c r="B125" s="18"/>
      <c r="C125" s="136"/>
      <c r="D125" s="625"/>
      <c r="E125" s="133"/>
      <c r="F125" s="133"/>
      <c r="G125" s="137">
        <f t="shared" si="22"/>
        <v>2</v>
      </c>
      <c r="H125" s="25" t="str">
        <f t="array" ref="H125">IF(COUNT(IF($P$5:$P$104=$G125,H$5:H$104,""))=0,"-",COUNT(IF($P$5:$P$104=$G125,H$5:H$104,"")))</f>
        <v>-</v>
      </c>
      <c r="I125" s="25" t="str">
        <f t="array" ref="I125">IF(COUNT(IF($P$5:$P$104=$G125,I$5:I$104,""))=0,"-",COUNT(IF($P$5:$P$104=$G125,I$5:I$104,"")))</f>
        <v>-</v>
      </c>
      <c r="J125" s="25" t="str">
        <f t="array" ref="J125">IF(COUNT(IF($P$5:$P$104=$G125,J$5:J$104,""))=0,"-",COUNT(IF($P$5:$P$104=$G125,J$5:J$104,"")))</f>
        <v>-</v>
      </c>
      <c r="K125" s="25" t="str">
        <f t="array" ref="K125">IF(COUNT(IF($P$5:$P$104=$G125,K$5:K$104,""))=0,"-",COUNT(IF($P$5:$P$104=$G125,K$5:K$104,"")))</f>
        <v>-</v>
      </c>
      <c r="L125" s="25" t="str">
        <f t="array" ref="L125">IF(COUNT(IF($P$5:$P$104=$G125,L$5:L$104,""))=0,"-",COUNT(IF($P$5:$P$104=$G125,L$5:L$104,"")))</f>
        <v>-</v>
      </c>
      <c r="M125" s="25" t="str">
        <f t="array" ref="M125">IF(COUNT(IF($P$5:$P$104=$G125,M$5:M$104,""))=0,"-",COUNT(IF($P$5:$P$104=$G125,M$5:M$104,"")))</f>
        <v>-</v>
      </c>
      <c r="N125" s="25" t="str">
        <f t="array" ref="N125">IF(COUNT(IF($P$5:$P$104=$G125,N$5:N$104,""))=0,"-",COUNT(IF($P$5:$P$104=$G125,N$5:N$104,"")))</f>
        <v>-</v>
      </c>
      <c r="O125" s="25" t="str">
        <f t="array" ref="O125">IF(COUNT(IF($P$5:$P$104=$G125,O$5:O$104,""))=0,"-",COUNT(IF($P$5:$P$104=$G125,O$5:O$104,"")))</f>
        <v>-</v>
      </c>
      <c r="P125" s="125" t="str">
        <f t="array" ref="P125">IF(H125:O125="-","-",SUM(H125:O125))</f>
        <v>-</v>
      </c>
      <c r="Q125" s="7"/>
      <c r="R125" s="138"/>
      <c r="S125" s="138"/>
      <c r="T125" s="138"/>
      <c r="U125" s="138"/>
      <c r="V125" s="138"/>
      <c r="W125" s="138"/>
      <c r="X125" s="18"/>
      <c r="Y125" s="18"/>
      <c r="Z125" s="18"/>
      <c r="AA125" s="7"/>
      <c r="AB125" s="7"/>
      <c r="AC125" s="7"/>
      <c r="AD125" s="7"/>
      <c r="AE125" s="7"/>
      <c r="AF125" s="7"/>
      <c r="AG125" s="18"/>
      <c r="AH125" s="18"/>
      <c r="AI125" s="18"/>
      <c r="AJ125" s="18"/>
      <c r="AK125" s="18"/>
      <c r="AL125" s="18"/>
      <c r="AM125" s="18"/>
      <c r="AN125" s="18"/>
      <c r="AO125" s="18"/>
      <c r="AP125" s="18"/>
      <c r="AQ125" s="18"/>
      <c r="AR125" s="18"/>
      <c r="AS125" s="18"/>
      <c r="AT125" s="18"/>
      <c r="AU125" s="18"/>
      <c r="AV125" s="18"/>
      <c r="AW125" s="18"/>
      <c r="AX125" s="18"/>
      <c r="AY125" s="18"/>
      <c r="AZ125" s="18"/>
      <c r="BA125" s="18"/>
      <c r="BD125" s="11"/>
      <c r="BE125" s="11"/>
      <c r="BF125" s="11"/>
      <c r="BG125" s="11"/>
      <c r="BH125" s="11"/>
      <c r="BI125" s="11"/>
      <c r="BJ125" s="11"/>
      <c r="BK125" s="11"/>
      <c r="BL125" s="11"/>
      <c r="BM125" s="11"/>
      <c r="BN125" s="11"/>
      <c r="BO125" s="11"/>
      <c r="BP125" s="11"/>
      <c r="BQ125" s="11"/>
      <c r="BR125" s="11"/>
      <c r="BS125" s="11"/>
    </row>
    <row r="126" spans="1:71" ht="12.75" customHeight="1">
      <c r="A126" s="18"/>
      <c r="B126" s="18"/>
      <c r="C126" s="117"/>
      <c r="E126" s="133"/>
      <c r="F126" s="133"/>
      <c r="G126" s="137">
        <f t="shared" si="22"/>
        <v>3</v>
      </c>
      <c r="H126" s="25">
        <f t="array" ref="H126">IF(COUNT(IF($P$5:$P$104=$G126,H$5:H$104,""))=0,"-",COUNT(IF($P$5:$P$104=$G126,H$5:H$104,"")))</f>
        <v>1</v>
      </c>
      <c r="I126" s="25">
        <f t="array" ref="I126">IF(COUNT(IF($P$5:$P$104=$G126,I$5:I$104,""))=0,"-",COUNT(IF($P$5:$P$104=$G126,I$5:I$104,"")))</f>
        <v>1</v>
      </c>
      <c r="J126" s="25">
        <f t="array" ref="J126">IF(COUNT(IF($P$5:$P$104=$G126,J$5:J$104,""))=0,"-",COUNT(IF($P$5:$P$104=$G126,J$5:J$104,"")))</f>
        <v>1</v>
      </c>
      <c r="K126" s="25">
        <f t="array" ref="K126">IF(COUNT(IF($P$5:$P$104=$G126,K$5:K$104,""))=0,"-",COUNT(IF($P$5:$P$104=$G126,K$5:K$104,"")))</f>
        <v>1</v>
      </c>
      <c r="L126" s="25">
        <f t="array" ref="L126">IF(COUNT(IF($P$5:$P$104=$G126,L$5:L$104,""))=0,"-",COUNT(IF($P$5:$P$104=$G126,L$5:L$104,"")))</f>
        <v>1</v>
      </c>
      <c r="M126" s="25">
        <f t="array" ref="M126">IF(COUNT(IF($P$5:$P$104=$G126,M$5:M$104,""))=0,"-",COUNT(IF($P$5:$P$104=$G126,M$5:M$104,"")))</f>
        <v>1</v>
      </c>
      <c r="N126" s="25">
        <f t="array" ref="N126">IF(COUNT(IF($P$5:$P$104=$G126,N$5:N$104,""))=0,"-",COUNT(IF($P$5:$P$104=$G126,N$5:N$104,"")))</f>
        <v>1</v>
      </c>
      <c r="O126" s="25">
        <f t="array" ref="O126">IF(COUNT(IF($P$5:$P$104=$G126,O$5:O$104,""))=0,"-",COUNT(IF($P$5:$P$104=$G126,O$5:O$104,"")))</f>
        <v>1</v>
      </c>
      <c r="P126" s="125">
        <f t="array" ref="P126">IF(H126:O126="-","-",SUM(H126:O126))</f>
        <v>8</v>
      </c>
      <c r="Q126" s="7"/>
      <c r="R126" s="138"/>
      <c r="S126" s="138"/>
      <c r="T126" s="138"/>
      <c r="U126" s="138"/>
      <c r="V126" s="138"/>
      <c r="W126" s="138"/>
      <c r="X126" s="18"/>
      <c r="Y126" s="18"/>
      <c r="Z126" s="18"/>
      <c r="AA126" s="7"/>
      <c r="AB126" s="7"/>
      <c r="AC126" s="7"/>
      <c r="AD126" s="7"/>
      <c r="AE126" s="7"/>
      <c r="AF126" s="7"/>
      <c r="AG126" s="18"/>
      <c r="AH126" s="18"/>
      <c r="AI126" s="18"/>
      <c r="AJ126" s="18"/>
      <c r="AK126" s="18"/>
      <c r="AL126" s="18"/>
      <c r="AM126" s="18"/>
      <c r="AN126" s="18"/>
      <c r="AO126" s="18"/>
      <c r="AP126" s="18"/>
      <c r="AQ126" s="18"/>
      <c r="AR126" s="18"/>
      <c r="AS126" s="18"/>
      <c r="AT126" s="18"/>
      <c r="AU126" s="18"/>
      <c r="AV126" s="18"/>
      <c r="AW126" s="18"/>
      <c r="AX126" s="18"/>
      <c r="AY126" s="18"/>
      <c r="AZ126" s="18"/>
      <c r="BA126" s="18"/>
      <c r="BD126" s="11"/>
      <c r="BE126" s="11"/>
      <c r="BF126" s="11"/>
      <c r="BG126" s="11"/>
      <c r="BH126" s="11"/>
      <c r="BI126" s="11"/>
      <c r="BJ126" s="11"/>
      <c r="BK126" s="11"/>
      <c r="BL126" s="11"/>
      <c r="BM126" s="11"/>
      <c r="BN126" s="11"/>
      <c r="BO126" s="11"/>
      <c r="BP126" s="11"/>
      <c r="BQ126" s="11"/>
      <c r="BR126" s="11"/>
      <c r="BS126" s="11"/>
    </row>
    <row r="127" spans="1:71" ht="12.75" customHeight="1">
      <c r="A127" s="18"/>
      <c r="B127" s="18"/>
      <c r="C127" s="117"/>
      <c r="E127" s="133"/>
      <c r="F127" s="133"/>
      <c r="G127" s="137">
        <f t="shared" si="22"/>
        <v>4</v>
      </c>
      <c r="H127" s="25">
        <f t="array" ref="H127">IF(COUNT(IF($P$5:$P$104=$G127,H$5:H$104,""))=0,"-",COUNT(IF($P$5:$P$104=$G127,H$5:H$104,"")))</f>
        <v>9</v>
      </c>
      <c r="I127" s="25">
        <f t="array" ref="I127">IF(COUNT(IF($P$5:$P$104=$G127,I$5:I$104,""))=0,"-",COUNT(IF($P$5:$P$104=$G127,I$5:I$104,"")))</f>
        <v>9</v>
      </c>
      <c r="J127" s="25">
        <f t="array" ref="J127">IF(COUNT(IF($P$5:$P$104=$G127,J$5:J$104,""))=0,"-",COUNT(IF($P$5:$P$104=$G127,J$5:J$104,"")))</f>
        <v>9</v>
      </c>
      <c r="K127" s="25">
        <f t="array" ref="K127">IF(COUNT(IF($P$5:$P$104=$G127,K$5:K$104,""))=0,"-",COUNT(IF($P$5:$P$104=$G127,K$5:K$104,"")))</f>
        <v>9</v>
      </c>
      <c r="L127" s="25">
        <f t="array" ref="L127">IF(COUNT(IF($P$5:$P$104=$G127,L$5:L$104,""))=0,"-",COUNT(IF($P$5:$P$104=$G127,L$5:L$104,"")))</f>
        <v>9</v>
      </c>
      <c r="M127" s="25">
        <f t="array" ref="M127">IF(COUNT(IF($P$5:$P$104=$G127,M$5:M$104,""))=0,"-",COUNT(IF($P$5:$P$104=$G127,M$5:M$104,"")))</f>
        <v>9</v>
      </c>
      <c r="N127" s="25">
        <f t="array" ref="N127">IF(COUNT(IF($P$5:$P$104=$G127,N$5:N$104,""))=0,"-",COUNT(IF($P$5:$P$104=$G127,N$5:N$104,"")))</f>
        <v>9</v>
      </c>
      <c r="O127" s="25">
        <f t="array" ref="O127">IF(COUNT(IF($P$5:$P$104=$G127,O$5:O$104,""))=0,"-",COUNT(IF($P$5:$P$104=$G127,O$5:O$104,"")))</f>
        <v>9</v>
      </c>
      <c r="P127" s="125">
        <f t="array" ref="P127">IF(H127:O127="-","-",SUM(H127:O127))</f>
        <v>72</v>
      </c>
      <c r="Q127" s="7"/>
      <c r="R127" s="138"/>
      <c r="S127" s="138"/>
      <c r="T127" s="138"/>
      <c r="U127" s="138"/>
      <c r="V127" s="138"/>
      <c r="W127" s="138"/>
      <c r="X127" s="18"/>
      <c r="Y127" s="18"/>
      <c r="Z127" s="18"/>
      <c r="AA127" s="7"/>
      <c r="AB127" s="7"/>
      <c r="AC127" s="7"/>
      <c r="AD127" s="7"/>
      <c r="AE127" s="7"/>
      <c r="AF127" s="7"/>
      <c r="AG127" s="18"/>
      <c r="AH127" s="18"/>
      <c r="AI127" s="18"/>
      <c r="AJ127" s="18"/>
      <c r="AK127" s="18"/>
      <c r="AL127" s="18"/>
      <c r="AM127" s="18"/>
      <c r="AN127" s="18"/>
      <c r="AO127" s="18"/>
      <c r="AP127" s="18"/>
      <c r="AQ127" s="18"/>
      <c r="AR127" s="18"/>
      <c r="AS127" s="18"/>
      <c r="AT127" s="18"/>
      <c r="AU127" s="18"/>
      <c r="AV127" s="18"/>
      <c r="AW127" s="18"/>
      <c r="AX127" s="18"/>
      <c r="AY127" s="18"/>
      <c r="AZ127" s="18"/>
      <c r="BA127" s="18"/>
      <c r="BD127" s="11"/>
      <c r="BE127" s="11"/>
      <c r="BF127" s="11"/>
      <c r="BG127" s="11"/>
      <c r="BH127" s="11"/>
      <c r="BI127" s="11"/>
      <c r="BJ127" s="11"/>
      <c r="BK127" s="11"/>
      <c r="BL127" s="11"/>
      <c r="BM127" s="11"/>
      <c r="BN127" s="11"/>
      <c r="BO127" s="11"/>
      <c r="BP127" s="11"/>
      <c r="BQ127" s="11"/>
      <c r="BR127" s="11"/>
      <c r="BS127" s="11"/>
    </row>
    <row r="128" spans="1:71" ht="12.75" customHeight="1">
      <c r="A128" s="18"/>
      <c r="B128" s="18"/>
      <c r="C128" s="117"/>
      <c r="E128" s="133"/>
      <c r="F128" s="133"/>
      <c r="G128" s="137">
        <f t="shared" si="22"/>
        <v>5</v>
      </c>
      <c r="H128" s="25">
        <f t="array" ref="H128">IF(COUNT(IF($P$5:$P$104=$G128,H$5:H$104,""))=0,"-",COUNT(IF($P$5:$P$104=$G128,H$5:H$104,"")))</f>
        <v>27</v>
      </c>
      <c r="I128" s="25">
        <f t="array" ref="I128">IF(COUNT(IF($P$5:$P$104=$G128,I$5:I$104,""))=0,"-",COUNT(IF($P$5:$P$104=$G128,I$5:I$104,"")))</f>
        <v>27</v>
      </c>
      <c r="J128" s="25">
        <f t="array" ref="J128">IF(COUNT(IF($P$5:$P$104=$G128,J$5:J$104,""))=0,"-",COUNT(IF($P$5:$P$104=$G128,J$5:J$104,"")))</f>
        <v>27</v>
      </c>
      <c r="K128" s="25">
        <f t="array" ref="K128">IF(COUNT(IF($P$5:$P$104=$G128,K$5:K$104,""))=0,"-",COUNT(IF($P$5:$P$104=$G128,K$5:K$104,"")))</f>
        <v>27</v>
      </c>
      <c r="L128" s="25">
        <f t="array" ref="L128">IF(COUNT(IF($P$5:$P$104=$G128,L$5:L$104,""))=0,"-",COUNT(IF($P$5:$P$104=$G128,L$5:L$104,"")))</f>
        <v>27</v>
      </c>
      <c r="M128" s="25">
        <f t="array" ref="M128">IF(COUNT(IF($P$5:$P$104=$G128,M$5:M$104,""))=0,"-",COUNT(IF($P$5:$P$104=$G128,M$5:M$104,"")))</f>
        <v>27</v>
      </c>
      <c r="N128" s="25">
        <f t="array" ref="N128">IF(COUNT(IF($P$5:$P$104=$G128,N$5:N$104,""))=0,"-",COUNT(IF($P$5:$P$104=$G128,N$5:N$104,"")))</f>
        <v>27</v>
      </c>
      <c r="O128" s="25">
        <f t="array" ref="O128">IF(COUNT(IF($P$5:$P$104=$G128,O$5:O$104,""))=0,"-",COUNT(IF($P$5:$P$104=$G128,O$5:O$104,"")))</f>
        <v>27</v>
      </c>
      <c r="P128" s="125">
        <f t="array" ref="P128">IF(H128:O128="-","-",SUM(H128:O128))</f>
        <v>216</v>
      </c>
      <c r="Q128" s="7"/>
      <c r="R128" s="138"/>
      <c r="S128" s="138"/>
      <c r="T128" s="138"/>
      <c r="U128" s="138"/>
      <c r="V128" s="138"/>
      <c r="W128" s="138"/>
      <c r="X128" s="18"/>
      <c r="Y128" s="18"/>
      <c r="Z128" s="18"/>
      <c r="AA128" s="7"/>
      <c r="AB128" s="7"/>
      <c r="AC128" s="7"/>
      <c r="AD128" s="7"/>
      <c r="AE128" s="7"/>
      <c r="AF128" s="7"/>
      <c r="AG128" s="18"/>
      <c r="AH128" s="18"/>
      <c r="AI128" s="18"/>
      <c r="AJ128" s="18"/>
      <c r="AK128" s="18"/>
      <c r="AL128" s="18"/>
      <c r="AM128" s="18"/>
      <c r="AN128" s="18"/>
      <c r="AO128" s="18"/>
      <c r="AP128" s="18"/>
      <c r="AQ128" s="18"/>
      <c r="AR128" s="18"/>
      <c r="AS128" s="18"/>
      <c r="AT128" s="18"/>
      <c r="AU128" s="18"/>
      <c r="AV128" s="18"/>
      <c r="AW128" s="18"/>
      <c r="AX128" s="18"/>
      <c r="AY128" s="18"/>
      <c r="AZ128" s="18"/>
      <c r="BA128" s="18"/>
      <c r="BD128" s="11"/>
      <c r="BE128" s="11"/>
      <c r="BF128" s="11"/>
      <c r="BG128" s="11"/>
      <c r="BH128" s="11"/>
      <c r="BI128" s="11"/>
      <c r="BJ128" s="11"/>
      <c r="BK128" s="11"/>
      <c r="BL128" s="11"/>
      <c r="BM128" s="11"/>
      <c r="BN128" s="11"/>
      <c r="BO128" s="11"/>
      <c r="BP128" s="11"/>
      <c r="BQ128" s="11"/>
      <c r="BR128" s="11"/>
      <c r="BS128" s="11"/>
    </row>
    <row r="129" spans="1:71" ht="12.75" customHeight="1">
      <c r="A129" s="18"/>
      <c r="B129" s="18"/>
      <c r="C129" s="117"/>
      <c r="E129" s="133"/>
      <c r="F129" s="133"/>
      <c r="G129" s="137">
        <f t="shared" si="22"/>
        <v>6</v>
      </c>
      <c r="H129" s="25">
        <f t="array" ref="H129">IF(COUNT(IF($P$5:$P$104=$G129,H$5:H$104,""))=0,"-",COUNT(IF($P$5:$P$104=$G129,H$5:H$104,"")))</f>
        <v>25</v>
      </c>
      <c r="I129" s="25">
        <f t="array" ref="I129">IF(COUNT(IF($P$5:$P$104=$G129,I$5:I$104,""))=0,"-",COUNT(IF($P$5:$P$104=$G129,I$5:I$104,"")))</f>
        <v>25</v>
      </c>
      <c r="J129" s="25">
        <f t="array" ref="J129">IF(COUNT(IF($P$5:$P$104=$G129,J$5:J$104,""))=0,"-",COUNT(IF($P$5:$P$104=$G129,J$5:J$104,"")))</f>
        <v>25</v>
      </c>
      <c r="K129" s="25">
        <f t="array" ref="K129">IF(COUNT(IF($P$5:$P$104=$G129,K$5:K$104,""))=0,"-",COUNT(IF($P$5:$P$104=$G129,K$5:K$104,"")))</f>
        <v>25</v>
      </c>
      <c r="L129" s="25">
        <f t="array" ref="L129">IF(COUNT(IF($P$5:$P$104=$G129,L$5:L$104,""))=0,"-",COUNT(IF($P$5:$P$104=$G129,L$5:L$104,"")))</f>
        <v>25</v>
      </c>
      <c r="M129" s="25">
        <f t="array" ref="M129">IF(COUNT(IF($P$5:$P$104=$G129,M$5:M$104,""))=0,"-",COUNT(IF($P$5:$P$104=$G129,M$5:M$104,"")))</f>
        <v>25</v>
      </c>
      <c r="N129" s="25">
        <f t="array" ref="N129">IF(COUNT(IF($P$5:$P$104=$G129,N$5:N$104,""))=0,"-",COUNT(IF($P$5:$P$104=$G129,N$5:N$104,"")))</f>
        <v>25</v>
      </c>
      <c r="O129" s="25">
        <f t="array" ref="O129">IF(COUNT(IF($P$5:$P$104=$G129,O$5:O$104,""))=0,"-",COUNT(IF($P$5:$P$104=$G129,O$5:O$104,"")))</f>
        <v>25</v>
      </c>
      <c r="P129" s="125">
        <f t="array" ref="P129">IF(H129:O129="-","-",SUM(H129:O129))</f>
        <v>200</v>
      </c>
      <c r="Q129" s="7"/>
      <c r="R129" s="138"/>
      <c r="S129" s="138"/>
      <c r="T129" s="138"/>
      <c r="U129" s="138"/>
      <c r="V129" s="138"/>
      <c r="W129" s="138"/>
      <c r="X129" s="18"/>
      <c r="Y129" s="18"/>
      <c r="Z129" s="18"/>
      <c r="AA129" s="7"/>
      <c r="AB129" s="7"/>
      <c r="AC129" s="7"/>
      <c r="AD129" s="7"/>
      <c r="AE129" s="7"/>
      <c r="AF129" s="7"/>
      <c r="AG129" s="18"/>
      <c r="AH129" s="18"/>
      <c r="AI129" s="18"/>
      <c r="AJ129" s="18"/>
      <c r="AK129" s="18"/>
      <c r="AL129" s="18"/>
      <c r="AM129" s="18"/>
      <c r="AN129" s="18"/>
      <c r="AO129" s="18"/>
      <c r="AP129" s="18"/>
      <c r="AQ129" s="18"/>
      <c r="AR129" s="18"/>
      <c r="AS129" s="18"/>
      <c r="AT129" s="18"/>
      <c r="AU129" s="18"/>
      <c r="AV129" s="18"/>
      <c r="AW129" s="18"/>
      <c r="AX129" s="18"/>
      <c r="AY129" s="18"/>
      <c r="AZ129" s="18"/>
      <c r="BA129" s="18"/>
      <c r="BD129" s="11"/>
      <c r="BE129" s="11"/>
      <c r="BF129" s="11"/>
      <c r="BG129" s="11"/>
      <c r="BH129" s="11"/>
      <c r="BI129" s="11"/>
      <c r="BJ129" s="11"/>
      <c r="BK129" s="11"/>
      <c r="BL129" s="11"/>
      <c r="BM129" s="11"/>
      <c r="BN129" s="11"/>
      <c r="BO129" s="11"/>
      <c r="BP129" s="11"/>
      <c r="BQ129" s="11"/>
      <c r="BR129" s="11"/>
      <c r="BS129" s="11"/>
    </row>
    <row r="130" spans="1:71" ht="12.75" customHeight="1">
      <c r="A130" s="18"/>
      <c r="B130" s="18"/>
      <c r="C130" s="117"/>
      <c r="E130" s="133"/>
      <c r="F130" s="133"/>
      <c r="G130" s="137">
        <f t="shared" si="22"/>
        <v>7</v>
      </c>
      <c r="H130" s="25">
        <f t="array" ref="H130">IF(COUNT(IF($P$5:$P$104=$G130,H$5:H$104,""))=0,"-",COUNT(IF($P$5:$P$104=$G130,H$5:H$104,"")))</f>
        <v>13</v>
      </c>
      <c r="I130" s="25">
        <f t="array" ref="I130">IF(COUNT(IF($P$5:$P$104=$G130,I$5:I$104,""))=0,"-",COUNT(IF($P$5:$P$104=$G130,I$5:I$104,"")))</f>
        <v>13</v>
      </c>
      <c r="J130" s="25">
        <f t="array" ref="J130">IF(COUNT(IF($P$5:$P$104=$G130,J$5:J$104,""))=0,"-",COUNT(IF($P$5:$P$104=$G130,J$5:J$104,"")))</f>
        <v>13</v>
      </c>
      <c r="K130" s="25">
        <f t="array" ref="K130">IF(COUNT(IF($P$5:$P$104=$G130,K$5:K$104,""))=0,"-",COUNT(IF($P$5:$P$104=$G130,K$5:K$104,"")))</f>
        <v>13</v>
      </c>
      <c r="L130" s="25">
        <f t="array" ref="L130">IF(COUNT(IF($P$5:$P$104=$G130,L$5:L$104,""))=0,"-",COUNT(IF($P$5:$P$104=$G130,L$5:L$104,"")))</f>
        <v>13</v>
      </c>
      <c r="M130" s="25">
        <f t="array" ref="M130">IF(COUNT(IF($P$5:$P$104=$G130,M$5:M$104,""))=0,"-",COUNT(IF($P$5:$P$104=$G130,M$5:M$104,"")))</f>
        <v>13</v>
      </c>
      <c r="N130" s="25">
        <f t="array" ref="N130">IF(COUNT(IF($P$5:$P$104=$G130,N$5:N$104,""))=0,"-",COUNT(IF($P$5:$P$104=$G130,N$5:N$104,"")))</f>
        <v>13</v>
      </c>
      <c r="O130" s="25">
        <f t="array" ref="O130">IF(COUNT(IF($P$5:$P$104=$G130,O$5:O$104,""))=0,"-",COUNT(IF($P$5:$P$104=$G130,O$5:O$104,"")))</f>
        <v>13</v>
      </c>
      <c r="P130" s="125">
        <f t="array" ref="P130">IF(H130:O130="-","-",SUM(H130:O130))</f>
        <v>104</v>
      </c>
      <c r="Q130" s="7"/>
      <c r="R130" s="138"/>
      <c r="S130" s="138"/>
      <c r="T130" s="138"/>
      <c r="U130" s="138"/>
      <c r="V130" s="138"/>
      <c r="W130" s="138"/>
      <c r="X130" s="18"/>
      <c r="Y130" s="18"/>
      <c r="Z130" s="18"/>
      <c r="AA130" s="7"/>
      <c r="AB130" s="7"/>
      <c r="AC130" s="7"/>
      <c r="AD130" s="7"/>
      <c r="AE130" s="7"/>
      <c r="AF130" s="7"/>
      <c r="AG130" s="18"/>
      <c r="AH130" s="18"/>
      <c r="AI130" s="18"/>
      <c r="AJ130" s="18"/>
      <c r="AK130" s="18"/>
      <c r="AL130" s="18"/>
      <c r="AM130" s="18"/>
      <c r="AN130" s="18"/>
      <c r="AO130" s="18"/>
      <c r="AP130" s="18"/>
      <c r="AQ130" s="18"/>
      <c r="AR130" s="18"/>
      <c r="AS130" s="18"/>
      <c r="AT130" s="18"/>
      <c r="AU130" s="18"/>
      <c r="AV130" s="18"/>
      <c r="AW130" s="18"/>
      <c r="AX130" s="18"/>
      <c r="AY130" s="18"/>
      <c r="AZ130" s="18"/>
      <c r="BA130" s="18"/>
      <c r="BD130" s="11"/>
      <c r="BE130" s="11"/>
      <c r="BF130" s="11"/>
      <c r="BG130" s="11"/>
      <c r="BH130" s="11"/>
      <c r="BI130" s="11"/>
      <c r="BJ130" s="11"/>
      <c r="BK130" s="11"/>
      <c r="BL130" s="11"/>
      <c r="BM130" s="11"/>
      <c r="BN130" s="11"/>
      <c r="BO130" s="11"/>
      <c r="BP130" s="11"/>
      <c r="BQ130" s="11"/>
      <c r="BR130" s="11"/>
      <c r="BS130" s="11"/>
    </row>
    <row r="131" spans="1:71" ht="12.75" customHeight="1">
      <c r="A131" s="18"/>
      <c r="B131" s="18"/>
      <c r="C131" s="117"/>
      <c r="E131" s="133"/>
      <c r="F131" s="133"/>
      <c r="G131" s="137">
        <f t="shared" si="22"/>
        <v>8</v>
      </c>
      <c r="H131" s="25">
        <f t="array" ref="H131">IF(COUNT(IF($P$5:$P$104=$G131,H$5:H$104,""))=0,"-",COUNT(IF($P$5:$P$104=$G131,H$5:H$104,"")))</f>
        <v>9</v>
      </c>
      <c r="I131" s="25">
        <f t="array" ref="I131">IF(COUNT(IF($P$5:$P$104=$G131,I$5:I$104,""))=0,"-",COUNT(IF($P$5:$P$104=$G131,I$5:I$104,"")))</f>
        <v>9</v>
      </c>
      <c r="J131" s="25">
        <f t="array" ref="J131">IF(COUNT(IF($P$5:$P$104=$G131,J$5:J$104,""))=0,"-",COUNT(IF($P$5:$P$104=$G131,J$5:J$104,"")))</f>
        <v>9</v>
      </c>
      <c r="K131" s="25">
        <f t="array" ref="K131">IF(COUNT(IF($P$5:$P$104=$G131,K$5:K$104,""))=0,"-",COUNT(IF($P$5:$P$104=$G131,K$5:K$104,"")))</f>
        <v>9</v>
      </c>
      <c r="L131" s="25">
        <f t="array" ref="L131">IF(COUNT(IF($P$5:$P$104=$G131,L$5:L$104,""))=0,"-",COUNT(IF($P$5:$P$104=$G131,L$5:L$104,"")))</f>
        <v>9</v>
      </c>
      <c r="M131" s="25">
        <f t="array" ref="M131">IF(COUNT(IF($P$5:$P$104=$G131,M$5:M$104,""))=0,"-",COUNT(IF($P$5:$P$104=$G131,M$5:M$104,"")))</f>
        <v>9</v>
      </c>
      <c r="N131" s="25">
        <f t="array" ref="N131">IF(COUNT(IF($P$5:$P$104=$G131,N$5:N$104,""))=0,"-",COUNT(IF($P$5:$P$104=$G131,N$5:N$104,"")))</f>
        <v>9</v>
      </c>
      <c r="O131" s="25">
        <f t="array" ref="O131">IF(COUNT(IF($P$5:$P$104=$G131,O$5:O$104,""))=0,"-",COUNT(IF($P$5:$P$104=$G131,O$5:O$104,"")))</f>
        <v>9</v>
      </c>
      <c r="P131" s="125">
        <f t="array" ref="P131">IF(H131:O131="-","-",SUM(H131:O131))</f>
        <v>72</v>
      </c>
      <c r="Q131" s="7"/>
      <c r="R131" s="138"/>
      <c r="S131" s="138"/>
      <c r="T131" s="138"/>
      <c r="U131" s="138"/>
      <c r="V131" s="138"/>
      <c r="W131" s="138"/>
      <c r="X131" s="18"/>
      <c r="Y131" s="18"/>
      <c r="Z131" s="18"/>
      <c r="AA131" s="7"/>
      <c r="AB131" s="7"/>
      <c r="AC131" s="7"/>
      <c r="AD131" s="7"/>
      <c r="AE131" s="7"/>
      <c r="AF131" s="7"/>
      <c r="AG131" s="18"/>
      <c r="AH131" s="18"/>
      <c r="AI131" s="18"/>
      <c r="AJ131" s="18"/>
      <c r="AK131" s="18"/>
      <c r="AL131" s="18"/>
      <c r="AM131" s="18"/>
      <c r="AN131" s="18"/>
      <c r="AO131" s="18"/>
      <c r="AP131" s="18"/>
      <c r="AQ131" s="18"/>
      <c r="AR131" s="18"/>
      <c r="AS131" s="18"/>
      <c r="AT131" s="18"/>
      <c r="AU131" s="18"/>
      <c r="AV131" s="18"/>
      <c r="AW131" s="18"/>
      <c r="AX131" s="18"/>
      <c r="AY131" s="18"/>
      <c r="AZ131" s="18"/>
      <c r="BA131" s="18"/>
      <c r="BD131" s="11"/>
      <c r="BE131" s="11"/>
      <c r="BF131" s="11"/>
      <c r="BG131" s="11"/>
      <c r="BH131" s="11"/>
      <c r="BI131" s="11"/>
      <c r="BJ131" s="11"/>
      <c r="BK131" s="11"/>
      <c r="BL131" s="11"/>
      <c r="BM131" s="11"/>
      <c r="BN131" s="11"/>
      <c r="BO131" s="11"/>
      <c r="BP131" s="11"/>
      <c r="BQ131" s="11"/>
      <c r="BR131" s="11"/>
      <c r="BS131" s="11"/>
    </row>
    <row r="132" spans="1:71" ht="12.75" customHeight="1">
      <c r="A132" s="18"/>
      <c r="B132" s="18"/>
      <c r="C132" s="117"/>
      <c r="E132" s="133"/>
      <c r="F132" s="133"/>
      <c r="G132" s="137">
        <f t="shared" si="22"/>
        <v>9</v>
      </c>
      <c r="H132" s="25" t="str">
        <f t="array" ref="H132">IF(COUNT(IF($P$5:$P$104=$G132,H$5:H$104,""))=0,"-",COUNT(IF($P$5:$P$104=$G132,H$5:H$104,"")))</f>
        <v>-</v>
      </c>
      <c r="I132" s="25" t="str">
        <f t="array" ref="I132">IF(COUNT(IF($P$5:$P$104=$G132,I$5:I$104,""))=0,"-",COUNT(IF($P$5:$P$104=$G132,I$5:I$104,"")))</f>
        <v>-</v>
      </c>
      <c r="J132" s="25" t="str">
        <f t="array" ref="J132">IF(COUNT(IF($P$5:$P$104=$G132,J$5:J$104,""))=0,"-",COUNT(IF($P$5:$P$104=$G132,J$5:J$104,"")))</f>
        <v>-</v>
      </c>
      <c r="K132" s="25" t="str">
        <f t="array" ref="K132">IF(COUNT(IF($P$5:$P$104=$G132,K$5:K$104,""))=0,"-",COUNT(IF($P$5:$P$104=$G132,K$5:K$104,"")))</f>
        <v>-</v>
      </c>
      <c r="L132" s="25" t="str">
        <f t="array" ref="L132">IF(COUNT(IF($P$5:$P$104=$G132,L$5:L$104,""))=0,"-",COUNT(IF($P$5:$P$104=$G132,L$5:L$104,"")))</f>
        <v>-</v>
      </c>
      <c r="M132" s="25" t="str">
        <f t="array" ref="M132">IF(COUNT(IF($P$5:$P$104=$G132,M$5:M$104,""))=0,"-",COUNT(IF($P$5:$P$104=$G132,M$5:M$104,"")))</f>
        <v>-</v>
      </c>
      <c r="N132" s="25" t="str">
        <f t="array" ref="N132">IF(COUNT(IF($P$5:$P$104=$G132,N$5:N$104,""))=0,"-",COUNT(IF($P$5:$P$104=$G132,N$5:N$104,"")))</f>
        <v>-</v>
      </c>
      <c r="O132" s="25" t="str">
        <f t="array" ref="O132">IF(COUNT(IF($P$5:$P$104=$G132,O$5:O$104,""))=0,"-",COUNT(IF($P$5:$P$104=$G132,O$5:O$104,"")))</f>
        <v>-</v>
      </c>
      <c r="P132" s="125" t="str">
        <f t="array" ref="P132">IF(H132:O132="-","-",SUM(H132:O132))</f>
        <v>-</v>
      </c>
      <c r="Q132" s="7"/>
      <c r="R132" s="138"/>
      <c r="S132" s="138"/>
      <c r="T132" s="138"/>
      <c r="U132" s="138"/>
      <c r="V132" s="138"/>
      <c r="W132" s="138"/>
      <c r="X132" s="18"/>
      <c r="Y132" s="18"/>
      <c r="Z132" s="18"/>
      <c r="AA132" s="7"/>
      <c r="AB132" s="7"/>
      <c r="AC132" s="7"/>
      <c r="AD132" s="7"/>
      <c r="AE132" s="7"/>
      <c r="AF132" s="7"/>
      <c r="AG132" s="18"/>
      <c r="AH132" s="18"/>
      <c r="AI132" s="18"/>
      <c r="AJ132" s="18"/>
      <c r="AK132" s="18"/>
      <c r="AL132" s="18"/>
      <c r="AM132" s="18"/>
      <c r="AN132" s="18"/>
      <c r="AO132" s="18"/>
      <c r="AP132" s="18"/>
      <c r="AQ132" s="18"/>
      <c r="AR132" s="18"/>
      <c r="AS132" s="18"/>
      <c r="AT132" s="18"/>
      <c r="AU132" s="18"/>
      <c r="AV132" s="18"/>
      <c r="AW132" s="18"/>
      <c r="AX132" s="18"/>
      <c r="AY132" s="18"/>
      <c r="AZ132" s="18"/>
      <c r="BA132" s="18"/>
      <c r="BD132" s="11"/>
      <c r="BE132" s="11"/>
      <c r="BF132" s="11"/>
      <c r="BG132" s="11"/>
      <c r="BH132" s="11"/>
      <c r="BI132" s="11"/>
      <c r="BJ132" s="11"/>
      <c r="BK132" s="11"/>
      <c r="BL132" s="11"/>
      <c r="BM132" s="11"/>
      <c r="BN132" s="11"/>
      <c r="BO132" s="11"/>
      <c r="BP132" s="11"/>
      <c r="BQ132" s="11"/>
      <c r="BR132" s="11"/>
      <c r="BS132" s="11"/>
    </row>
    <row r="133" spans="1:71" ht="12.75" customHeight="1">
      <c r="A133" s="18"/>
      <c r="B133" s="18"/>
      <c r="C133" s="117"/>
      <c r="E133" s="133"/>
      <c r="F133" s="133"/>
      <c r="G133" s="137">
        <f t="shared" si="22"/>
        <v>10</v>
      </c>
      <c r="H133" s="25" t="str">
        <f t="array" ref="H133">IF(COUNT(IF($P$5:$P$104=$G133,H$5:H$104,""))=0,"-",COUNT(IF($P$5:$P$104=$G133,H$5:H$104,"")))</f>
        <v>-</v>
      </c>
      <c r="I133" s="25" t="str">
        <f t="array" ref="I133">IF(COUNT(IF($P$5:$P$104=$G133,I$5:I$104,""))=0,"-",COUNT(IF($P$5:$P$104=$G133,I$5:I$104,"")))</f>
        <v>-</v>
      </c>
      <c r="J133" s="25" t="str">
        <f t="array" ref="J133">IF(COUNT(IF($P$5:$P$104=$G133,J$5:J$104,""))=0,"-",COUNT(IF($P$5:$P$104=$G133,J$5:J$104,"")))</f>
        <v>-</v>
      </c>
      <c r="K133" s="25" t="str">
        <f t="array" ref="K133">IF(COUNT(IF($P$5:$P$104=$G133,K$5:K$104,""))=0,"-",COUNT(IF($P$5:$P$104=$G133,K$5:K$104,"")))</f>
        <v>-</v>
      </c>
      <c r="L133" s="25" t="str">
        <f t="array" ref="L133">IF(COUNT(IF($P$5:$P$104=$G133,L$5:L$104,""))=0,"-",COUNT(IF($P$5:$P$104=$G133,L$5:L$104,"")))</f>
        <v>-</v>
      </c>
      <c r="M133" s="25" t="str">
        <f t="array" ref="M133">IF(COUNT(IF($P$5:$P$104=$G133,M$5:M$104,""))=0,"-",COUNT(IF($P$5:$P$104=$G133,M$5:M$104,"")))</f>
        <v>-</v>
      </c>
      <c r="N133" s="25" t="str">
        <f t="array" ref="N133">IF(COUNT(IF($P$5:$P$104=$G133,N$5:N$104,""))=0,"-",COUNT(IF($P$5:$P$104=$G133,N$5:N$104,"")))</f>
        <v>-</v>
      </c>
      <c r="O133" s="25" t="str">
        <f t="array" ref="O133">IF(COUNT(IF($P$5:$P$104=$G133,O$5:O$104,""))=0,"-",COUNT(IF($P$5:$P$104=$G133,O$5:O$104,"")))</f>
        <v>-</v>
      </c>
      <c r="P133" s="125" t="str">
        <f t="array" ref="P133">IF(H133:O133="-","-",SUM(H133:O133))</f>
        <v>-</v>
      </c>
      <c r="Q133" s="7"/>
      <c r="R133" s="129"/>
      <c r="S133" s="129"/>
      <c r="T133" s="129"/>
      <c r="U133" s="129"/>
      <c r="V133" s="129"/>
      <c r="W133" s="139"/>
      <c r="X133" s="18"/>
      <c r="Y133" s="18"/>
      <c r="Z133" s="18"/>
      <c r="AA133" s="7"/>
      <c r="AB133" s="7"/>
      <c r="AC133" s="7"/>
      <c r="AD133" s="7"/>
      <c r="AE133" s="7"/>
      <c r="AF133" s="7"/>
      <c r="AG133" s="18"/>
      <c r="AH133" s="18"/>
      <c r="AI133" s="18"/>
      <c r="AJ133" s="18"/>
      <c r="AK133" s="18"/>
      <c r="AL133" s="18"/>
      <c r="AM133" s="18"/>
      <c r="AN133" s="18"/>
      <c r="AO133" s="18"/>
      <c r="AP133" s="18"/>
      <c r="AQ133" s="18"/>
      <c r="AR133" s="18"/>
      <c r="AS133" s="18"/>
      <c r="AT133" s="18"/>
      <c r="AU133" s="18"/>
      <c r="AV133" s="18"/>
      <c r="AW133" s="18"/>
      <c r="AX133" s="18"/>
      <c r="AY133" s="18"/>
      <c r="AZ133" s="18"/>
      <c r="BA133" s="18"/>
      <c r="BD133" s="11"/>
      <c r="BE133" s="11"/>
      <c r="BF133" s="11"/>
      <c r="BG133" s="11"/>
      <c r="BH133" s="11"/>
      <c r="BI133" s="11"/>
      <c r="BJ133" s="11"/>
      <c r="BK133" s="11"/>
      <c r="BL133" s="11"/>
      <c r="BM133" s="11"/>
      <c r="BN133" s="11"/>
      <c r="BO133" s="11"/>
      <c r="BP133" s="11"/>
      <c r="BQ133" s="11"/>
      <c r="BR133" s="11"/>
      <c r="BS133" s="11"/>
    </row>
    <row r="134" spans="1:71" ht="12.75" customHeight="1">
      <c r="A134" s="18"/>
      <c r="B134" s="18"/>
      <c r="C134" s="117"/>
      <c r="E134" s="133"/>
      <c r="F134" s="133"/>
      <c r="G134" s="137">
        <f t="shared" si="22"/>
        <v>11</v>
      </c>
      <c r="H134" s="25" t="str">
        <f t="array" ref="H134">IF(COUNT(IF($P$5:$P$104=$G134,H$5:H$104,""))=0,"-",COUNT(IF($P$5:$P$104=$G134,H$5:H$104,"")))</f>
        <v>-</v>
      </c>
      <c r="I134" s="25" t="str">
        <f t="array" ref="I134">IF(COUNT(IF($P$5:$P$104=$G134,I$5:I$104,""))=0,"-",COUNT(IF($P$5:$P$104=$G134,I$5:I$104,"")))</f>
        <v>-</v>
      </c>
      <c r="J134" s="25" t="str">
        <f t="array" ref="J134">IF(COUNT(IF($P$5:$P$104=$G134,J$5:J$104,""))=0,"-",COUNT(IF($P$5:$P$104=$G134,J$5:J$104,"")))</f>
        <v>-</v>
      </c>
      <c r="K134" s="25" t="str">
        <f t="array" ref="K134">IF(COUNT(IF($P$5:$P$104=$G134,K$5:K$104,""))=0,"-",COUNT(IF($P$5:$P$104=$G134,K$5:K$104,"")))</f>
        <v>-</v>
      </c>
      <c r="L134" s="25" t="str">
        <f t="array" ref="L134">IF(COUNT(IF($P$5:$P$104=$G134,L$5:L$104,""))=0,"-",COUNT(IF($P$5:$P$104=$G134,L$5:L$104,"")))</f>
        <v>-</v>
      </c>
      <c r="M134" s="25" t="str">
        <f t="array" ref="M134">IF(COUNT(IF($P$5:$P$104=$G134,M$5:M$104,""))=0,"-",COUNT(IF($P$5:$P$104=$G134,M$5:M$104,"")))</f>
        <v>-</v>
      </c>
      <c r="N134" s="25" t="str">
        <f t="array" ref="N134">IF(COUNT(IF($P$5:$P$104=$G134,N$5:N$104,""))=0,"-",COUNT(IF($P$5:$P$104=$G134,N$5:N$104,"")))</f>
        <v>-</v>
      </c>
      <c r="O134" s="25" t="str">
        <f t="array" ref="O134">IF(COUNT(IF($P$5:$P$104=$G134,O$5:O$104,""))=0,"-",COUNT(IF($P$5:$P$104=$G134,O$5:O$104,"")))</f>
        <v>-</v>
      </c>
      <c r="P134" s="125" t="str">
        <f t="array" ref="P134">IF(H134:O134="-","-",SUM(H134:O134))</f>
        <v>-</v>
      </c>
      <c r="Q134" s="7"/>
      <c r="R134" s="138"/>
      <c r="S134" s="138"/>
      <c r="T134" s="138"/>
      <c r="U134" s="138"/>
      <c r="V134" s="138"/>
      <c r="W134" s="138"/>
      <c r="X134" s="18"/>
      <c r="Y134" s="18"/>
      <c r="Z134" s="18"/>
      <c r="AA134" s="18"/>
      <c r="AB134" s="7"/>
      <c r="AC134" s="7"/>
      <c r="AD134" s="7"/>
      <c r="AE134" s="7"/>
      <c r="AF134" s="7"/>
      <c r="AG134" s="18"/>
      <c r="AH134" s="18"/>
      <c r="AI134" s="18"/>
      <c r="AJ134" s="18"/>
      <c r="AK134" s="18"/>
      <c r="AL134" s="18"/>
      <c r="AM134" s="18"/>
      <c r="AN134" s="18"/>
      <c r="AO134" s="18"/>
      <c r="AP134" s="18"/>
      <c r="AQ134" s="18"/>
      <c r="AR134" s="18"/>
      <c r="AS134" s="18"/>
      <c r="AT134" s="18"/>
      <c r="AU134" s="18"/>
      <c r="AV134" s="18"/>
      <c r="AW134" s="18"/>
      <c r="AX134" s="18"/>
      <c r="AY134" s="18"/>
      <c r="AZ134" s="18"/>
      <c r="BA134" s="18"/>
      <c r="BD134" s="11"/>
      <c r="BE134" s="11"/>
      <c r="BF134" s="11"/>
      <c r="BG134" s="11"/>
      <c r="BH134" s="11"/>
      <c r="BI134" s="11"/>
      <c r="BJ134" s="11"/>
      <c r="BK134" s="11"/>
      <c r="BL134" s="11"/>
      <c r="BM134" s="11"/>
      <c r="BN134" s="11"/>
      <c r="BO134" s="11"/>
      <c r="BP134" s="11"/>
      <c r="BQ134" s="11"/>
      <c r="BR134" s="11"/>
      <c r="BS134" s="11"/>
    </row>
    <row r="135" spans="1:71" ht="12.75" customHeight="1">
      <c r="A135" s="18"/>
      <c r="B135" s="18"/>
      <c r="C135" s="136"/>
      <c r="D135" s="625"/>
      <c r="E135" s="133"/>
      <c r="F135" s="133"/>
      <c r="G135" s="137">
        <f t="shared" si="22"/>
        <v>12</v>
      </c>
      <c r="H135" s="25" t="str">
        <f t="array" ref="H135">IF(COUNT(IF($P$5:$P$104=$G135,H$5:H$104,""))=0,"-",COUNT(IF($P$5:$P$104=$G135,H$5:H$104,"")))</f>
        <v>-</v>
      </c>
      <c r="I135" s="25" t="str">
        <f t="array" ref="I135">IF(COUNT(IF($P$5:$P$104=$G135,I$5:I$104,""))=0,"-",COUNT(IF($P$5:$P$104=$G135,I$5:I$104,"")))</f>
        <v>-</v>
      </c>
      <c r="J135" s="25" t="str">
        <f t="array" ref="J135">IF(COUNT(IF($P$5:$P$104=$G135,J$5:J$104,""))=0,"-",COUNT(IF($P$5:$P$104=$G135,J$5:J$104,"")))</f>
        <v>-</v>
      </c>
      <c r="K135" s="25" t="str">
        <f t="array" ref="K135">IF(COUNT(IF($P$5:$P$104=$G135,K$5:K$104,""))=0,"-",COUNT(IF($P$5:$P$104=$G135,K$5:K$104,"")))</f>
        <v>-</v>
      </c>
      <c r="L135" s="25" t="str">
        <f t="array" ref="L135">IF(COUNT(IF($P$5:$P$104=$G135,L$5:L$104,""))=0,"-",COUNT(IF($P$5:$P$104=$G135,L$5:L$104,"")))</f>
        <v>-</v>
      </c>
      <c r="M135" s="25" t="str">
        <f t="array" ref="M135">IF(COUNT(IF($P$5:$P$104=$G135,M$5:M$104,""))=0,"-",COUNT(IF($P$5:$P$104=$G135,M$5:M$104,"")))</f>
        <v>-</v>
      </c>
      <c r="N135" s="25" t="str">
        <f t="array" ref="N135">IF(COUNT(IF($P$5:$P$104=$G135,N$5:N$104,""))=0,"-",COUNT(IF($P$5:$P$104=$G135,N$5:N$104,"")))</f>
        <v>-</v>
      </c>
      <c r="O135" s="25" t="str">
        <f t="array" ref="O135">IF(COUNT(IF($P$5:$P$104=$G135,O$5:O$104,""))=0,"-",COUNT(IF($P$5:$P$104=$G135,O$5:O$104,"")))</f>
        <v>-</v>
      </c>
      <c r="P135" s="125" t="str">
        <f t="array" ref="P135">IF(H135:O135="-","-",SUM(H135:O135))</f>
        <v>-</v>
      </c>
      <c r="Q135" s="7"/>
      <c r="R135" s="138"/>
      <c r="S135" s="138"/>
      <c r="T135" s="138"/>
      <c r="U135" s="138"/>
      <c r="V135" s="138"/>
      <c r="W135" s="138"/>
      <c r="X135" s="18"/>
      <c r="Y135" s="18"/>
      <c r="Z135" s="18"/>
      <c r="AA135" s="18"/>
      <c r="AB135" s="7"/>
      <c r="AC135" s="7"/>
      <c r="AD135" s="7"/>
      <c r="AE135" s="7"/>
      <c r="AF135" s="7"/>
      <c r="AG135" s="18"/>
      <c r="AH135" s="18"/>
      <c r="AI135" s="18"/>
      <c r="AJ135" s="18"/>
      <c r="AK135" s="18"/>
      <c r="AL135" s="18"/>
      <c r="AM135" s="18"/>
      <c r="AN135" s="18"/>
      <c r="AO135" s="18"/>
      <c r="AP135" s="18"/>
      <c r="AQ135" s="18"/>
      <c r="AR135" s="18"/>
      <c r="AS135" s="18"/>
      <c r="AT135" s="18"/>
      <c r="AU135" s="18"/>
      <c r="AV135" s="18"/>
      <c r="AW135" s="18"/>
      <c r="AX135" s="18"/>
      <c r="AY135" s="18"/>
      <c r="AZ135" s="18"/>
      <c r="BA135" s="18"/>
      <c r="BD135" s="11"/>
      <c r="BE135" s="11"/>
      <c r="BF135" s="11"/>
      <c r="BG135" s="11"/>
      <c r="BH135" s="11"/>
      <c r="BI135" s="11"/>
      <c r="BJ135" s="11"/>
      <c r="BK135" s="11"/>
      <c r="BL135" s="11"/>
      <c r="BM135" s="11"/>
      <c r="BN135" s="11"/>
      <c r="BO135" s="11"/>
      <c r="BP135" s="11"/>
      <c r="BQ135" s="11"/>
      <c r="BR135" s="11"/>
      <c r="BS135" s="11"/>
    </row>
    <row r="136" spans="1:71" ht="12.75" customHeight="1">
      <c r="A136" s="18"/>
      <c r="B136" s="18"/>
      <c r="C136" s="136"/>
      <c r="D136" s="625"/>
      <c r="E136" s="133"/>
      <c r="F136" s="133"/>
      <c r="G136" s="137">
        <f t="shared" si="22"/>
        <v>13</v>
      </c>
      <c r="H136" s="25" t="str">
        <f t="array" ref="H136">IF(COUNT(IF($P$5:$P$104=$G136,H$5:H$104,""))=0,"-",COUNT(IF($P$5:$P$104=$G136,H$5:H$104,"")))</f>
        <v>-</v>
      </c>
      <c r="I136" s="25" t="str">
        <f t="array" ref="I136">IF(COUNT(IF($P$5:$P$104=$G136,I$5:I$104,""))=0,"-",COUNT(IF($P$5:$P$104=$G136,I$5:I$104,"")))</f>
        <v>-</v>
      </c>
      <c r="J136" s="25" t="str">
        <f t="array" ref="J136">IF(COUNT(IF($P$5:$P$104=$G136,J$5:J$104,""))=0,"-",COUNT(IF($P$5:$P$104=$G136,J$5:J$104,"")))</f>
        <v>-</v>
      </c>
      <c r="K136" s="25" t="str">
        <f t="array" ref="K136">IF(COUNT(IF($P$5:$P$104=$G136,K$5:K$104,""))=0,"-",COUNT(IF($P$5:$P$104=$G136,K$5:K$104,"")))</f>
        <v>-</v>
      </c>
      <c r="L136" s="25" t="str">
        <f t="array" ref="L136">IF(COUNT(IF($P$5:$P$104=$G136,L$5:L$104,""))=0,"-",COUNT(IF($P$5:$P$104=$G136,L$5:L$104,"")))</f>
        <v>-</v>
      </c>
      <c r="M136" s="25" t="str">
        <f t="array" ref="M136">IF(COUNT(IF($P$5:$P$104=$G136,M$5:M$104,""))=0,"-",COUNT(IF($P$5:$P$104=$G136,M$5:M$104,"")))</f>
        <v>-</v>
      </c>
      <c r="N136" s="25" t="str">
        <f t="array" ref="N136">IF(COUNT(IF($P$5:$P$104=$G136,N$5:N$104,""))=0,"-",COUNT(IF($P$5:$P$104=$G136,N$5:N$104,"")))</f>
        <v>-</v>
      </c>
      <c r="O136" s="25" t="str">
        <f t="array" ref="O136">IF(COUNT(IF($P$5:$P$104=$G136,O$5:O$104,""))=0,"-",COUNT(IF($P$5:$P$104=$G136,O$5:O$104,"")))</f>
        <v>-</v>
      </c>
      <c r="P136" s="125" t="str">
        <f t="array" ref="P136">IF(H136:O136="-","-",SUM(H136:O136))</f>
        <v>-</v>
      </c>
      <c r="Q136" s="7"/>
      <c r="R136" s="138"/>
      <c r="S136" s="138"/>
      <c r="T136" s="138"/>
      <c r="U136" s="138"/>
      <c r="V136" s="138"/>
      <c r="W136" s="138"/>
      <c r="X136" s="18"/>
      <c r="Y136" s="18"/>
      <c r="Z136" s="18"/>
      <c r="AA136" s="18"/>
      <c r="AB136" s="7"/>
      <c r="AC136" s="7"/>
      <c r="AD136" s="7"/>
      <c r="AE136" s="7"/>
      <c r="AF136" s="7"/>
      <c r="AG136" s="18"/>
      <c r="AH136" s="18"/>
      <c r="AI136" s="18"/>
      <c r="AJ136" s="18"/>
      <c r="AK136" s="18"/>
      <c r="AL136" s="18"/>
      <c r="AM136" s="18"/>
      <c r="AN136" s="18"/>
      <c r="AO136" s="18"/>
      <c r="AP136" s="18"/>
      <c r="AQ136" s="18"/>
      <c r="AR136" s="18"/>
      <c r="AS136" s="18"/>
      <c r="AT136" s="18"/>
      <c r="AU136" s="18"/>
      <c r="AV136" s="18"/>
      <c r="AW136" s="18"/>
      <c r="AX136" s="18"/>
      <c r="AY136" s="18"/>
      <c r="AZ136" s="18"/>
      <c r="BA136" s="18"/>
      <c r="BD136" s="11"/>
      <c r="BE136" s="11"/>
      <c r="BF136" s="11"/>
      <c r="BG136" s="11"/>
      <c r="BH136" s="11"/>
      <c r="BI136" s="11"/>
      <c r="BJ136" s="11"/>
      <c r="BK136" s="11"/>
      <c r="BL136" s="11"/>
      <c r="BM136" s="11"/>
      <c r="BN136" s="11"/>
      <c r="BO136" s="11"/>
      <c r="BP136" s="11"/>
      <c r="BQ136" s="11"/>
      <c r="BR136" s="11"/>
      <c r="BS136" s="11"/>
    </row>
    <row r="137" spans="1:71" ht="12.75" customHeight="1">
      <c r="A137" s="18"/>
      <c r="B137" s="18"/>
      <c r="C137" s="136"/>
      <c r="D137" s="625"/>
      <c r="E137" s="133"/>
      <c r="F137" s="133"/>
      <c r="G137" s="137">
        <f t="shared" si="22"/>
        <v>14</v>
      </c>
      <c r="H137" s="25" t="str">
        <f t="array" ref="H137">IF(COUNT(IF($P$5:$P$104=$G137,H$5:H$104,""))=0,"-",COUNT(IF($P$5:$P$104=$G137,H$5:H$104,"")))</f>
        <v>-</v>
      </c>
      <c r="I137" s="25" t="str">
        <f t="array" ref="I137">IF(COUNT(IF($P$5:$P$104=$G137,I$5:I$104,""))=0,"-",COUNT(IF($P$5:$P$104=$G137,I$5:I$104,"")))</f>
        <v>-</v>
      </c>
      <c r="J137" s="25" t="str">
        <f t="array" ref="J137">IF(COUNT(IF($P$5:$P$104=$G137,J$5:J$104,""))=0,"-",COUNT(IF($P$5:$P$104=$G137,J$5:J$104,"")))</f>
        <v>-</v>
      </c>
      <c r="K137" s="25" t="str">
        <f t="array" ref="K137">IF(COUNT(IF($P$5:$P$104=$G137,K$5:K$104,""))=0,"-",COUNT(IF($P$5:$P$104=$G137,K$5:K$104,"")))</f>
        <v>-</v>
      </c>
      <c r="L137" s="25" t="str">
        <f t="array" ref="L137">IF(COUNT(IF($P$5:$P$104=$G137,L$5:L$104,""))=0,"-",COUNT(IF($P$5:$P$104=$G137,L$5:L$104,"")))</f>
        <v>-</v>
      </c>
      <c r="M137" s="25" t="str">
        <f t="array" ref="M137">IF(COUNT(IF($P$5:$P$104=$G137,M$5:M$104,""))=0,"-",COUNT(IF($P$5:$P$104=$G137,M$5:M$104,"")))</f>
        <v>-</v>
      </c>
      <c r="N137" s="25" t="str">
        <f t="array" ref="N137">IF(COUNT(IF($P$5:$P$104=$G137,N$5:N$104,""))=0,"-",COUNT(IF($P$5:$P$104=$G137,N$5:N$104,"")))</f>
        <v>-</v>
      </c>
      <c r="O137" s="25" t="str">
        <f t="array" ref="O137">IF(COUNT(IF($P$5:$P$104=$G137,O$5:O$104,""))=0,"-",COUNT(IF($P$5:$P$104=$G137,O$5:O$104,"")))</f>
        <v>-</v>
      </c>
      <c r="P137" s="125" t="str">
        <f t="array" ref="P137">IF(H137:O137="-","-",SUM(H137:O137))</f>
        <v>-</v>
      </c>
      <c r="Q137" s="7"/>
      <c r="R137" s="138"/>
      <c r="S137" s="138"/>
      <c r="T137" s="138"/>
      <c r="U137" s="138"/>
      <c r="V137" s="138"/>
      <c r="W137" s="138"/>
      <c r="X137" s="18"/>
      <c r="Y137" s="18"/>
      <c r="Z137" s="18"/>
      <c r="AA137" s="18"/>
      <c r="AB137" s="7"/>
      <c r="AC137" s="7"/>
      <c r="AD137" s="7"/>
      <c r="AE137" s="7"/>
      <c r="AF137" s="7"/>
      <c r="AG137" s="18"/>
      <c r="AH137" s="18"/>
      <c r="AI137" s="18"/>
      <c r="AJ137" s="18"/>
      <c r="AK137" s="18"/>
      <c r="AL137" s="18"/>
      <c r="AM137" s="18"/>
      <c r="AN137" s="18"/>
      <c r="AO137" s="18"/>
      <c r="AP137" s="18"/>
      <c r="AQ137" s="18"/>
      <c r="AR137" s="18"/>
      <c r="AS137" s="18"/>
      <c r="AT137" s="18"/>
      <c r="AU137" s="18"/>
      <c r="AV137" s="18"/>
      <c r="AW137" s="18"/>
      <c r="AX137" s="18"/>
      <c r="AY137" s="18"/>
      <c r="AZ137" s="18"/>
      <c r="BA137" s="18"/>
      <c r="BD137" s="11"/>
      <c r="BE137" s="11"/>
      <c r="BF137" s="11"/>
      <c r="BG137" s="11"/>
      <c r="BH137" s="11"/>
      <c r="BI137" s="11"/>
      <c r="BJ137" s="11"/>
      <c r="BK137" s="11"/>
      <c r="BL137" s="11"/>
      <c r="BM137" s="11"/>
      <c r="BN137" s="11"/>
      <c r="BO137" s="11"/>
      <c r="BP137" s="11"/>
      <c r="BQ137" s="11"/>
      <c r="BR137" s="11"/>
      <c r="BS137" s="11"/>
    </row>
    <row r="138" spans="1:71" ht="12.75" customHeight="1">
      <c r="A138" s="18"/>
      <c r="B138" s="18"/>
      <c r="C138" s="117"/>
      <c r="E138" s="133"/>
      <c r="F138" s="133"/>
      <c r="G138" s="140">
        <f t="shared" si="22"/>
        <v>15</v>
      </c>
      <c r="H138" s="25" t="str">
        <f t="array" ref="H138">IF(COUNT(IF($P$5:$P$104=$G138,H$5:H$104,""))=0,"-",COUNT(IF($P$5:$P$104=$G138,H$5:H$104,"")))</f>
        <v>-</v>
      </c>
      <c r="I138" s="25" t="str">
        <f t="array" ref="I138">IF(COUNT(IF($P$5:$P$104=$G138,I$5:I$104,""))=0,"-",COUNT(IF($P$5:$P$104=$G138,I$5:I$104,"")))</f>
        <v>-</v>
      </c>
      <c r="J138" s="25" t="str">
        <f t="array" ref="J138">IF(COUNT(IF($P$5:$P$104=$G138,J$5:J$104,""))=0,"-",COUNT(IF($P$5:$P$104=$G138,J$5:J$104,"")))</f>
        <v>-</v>
      </c>
      <c r="K138" s="25" t="str">
        <f t="array" ref="K138">IF(COUNT(IF($P$5:$P$104=$G138,K$5:K$104,""))=0,"-",COUNT(IF($P$5:$P$104=$G138,K$5:K$104,"")))</f>
        <v>-</v>
      </c>
      <c r="L138" s="25" t="str">
        <f t="array" ref="L138">IF(COUNT(IF($P$5:$P$104=$G138,L$5:L$104,""))=0,"-",COUNT(IF($P$5:$P$104=$G138,L$5:L$104,"")))</f>
        <v>-</v>
      </c>
      <c r="M138" s="25" t="str">
        <f t="array" ref="M138">IF(COUNT(IF($P$5:$P$104=$G138,M$5:M$104,""))=0,"-",COUNT(IF($P$5:$P$104=$G138,M$5:M$104,"")))</f>
        <v>-</v>
      </c>
      <c r="N138" s="25" t="str">
        <f t="array" ref="N138">IF(COUNT(IF($P$5:$P$104=$G138,N$5:N$104,""))=0,"-",COUNT(IF($P$5:$P$104=$G138,N$5:N$104,"")))</f>
        <v>-</v>
      </c>
      <c r="O138" s="25" t="str">
        <f t="array" ref="O138">IF(COUNT(IF($P$5:$P$104=$G138,O$5:O$104,""))=0,"-",COUNT(IF($P$5:$P$104=$G138,O$5:O$104,"")))</f>
        <v>-</v>
      </c>
      <c r="P138" s="130" t="str">
        <f t="array" ref="P138">IF(H138:O138="-","-",SUM(H138:O138))</f>
        <v>-</v>
      </c>
      <c r="Q138" s="7"/>
      <c r="R138" s="138"/>
      <c r="S138" s="138"/>
      <c r="T138" s="138"/>
      <c r="U138" s="138"/>
      <c r="V138" s="138"/>
      <c r="W138" s="138"/>
      <c r="X138" s="18"/>
      <c r="Y138" s="18"/>
      <c r="Z138" s="18"/>
      <c r="AA138" s="18"/>
      <c r="AB138" s="7"/>
      <c r="AC138" s="7"/>
      <c r="AD138" s="7"/>
      <c r="AE138" s="7"/>
      <c r="AF138" s="7"/>
      <c r="AG138" s="18"/>
      <c r="AH138" s="18"/>
      <c r="AI138" s="18"/>
      <c r="AJ138" s="18"/>
      <c r="AK138" s="18"/>
      <c r="AL138" s="18"/>
      <c r="AM138" s="18"/>
      <c r="AN138" s="18"/>
      <c r="AO138" s="18"/>
      <c r="AP138" s="18"/>
      <c r="AQ138" s="18"/>
      <c r="AR138" s="18"/>
      <c r="AS138" s="18"/>
      <c r="AT138" s="18"/>
      <c r="AU138" s="18"/>
      <c r="AV138" s="18"/>
      <c r="AW138" s="18"/>
      <c r="AX138" s="18"/>
      <c r="AY138" s="18"/>
      <c r="AZ138" s="18"/>
      <c r="BA138" s="18"/>
      <c r="BD138" s="11"/>
      <c r="BE138" s="11"/>
      <c r="BF138" s="11"/>
      <c r="BG138" s="11"/>
      <c r="BH138" s="11"/>
      <c r="BI138" s="11"/>
      <c r="BJ138" s="11"/>
      <c r="BK138" s="11"/>
      <c r="BL138" s="11"/>
      <c r="BM138" s="11"/>
      <c r="BN138" s="11"/>
      <c r="BO138" s="11"/>
      <c r="BP138" s="11"/>
      <c r="BQ138" s="11"/>
      <c r="BR138" s="11"/>
      <c r="BS138" s="11"/>
    </row>
    <row r="139" spans="1:71" ht="12.75" customHeight="1">
      <c r="A139" s="18"/>
      <c r="B139" s="18"/>
      <c r="C139" s="117"/>
      <c r="E139" s="133"/>
      <c r="F139" s="141" t="s">
        <v>35</v>
      </c>
      <c r="G139" s="142" t="s">
        <v>36</v>
      </c>
      <c r="H139" s="143">
        <f t="shared" ref="H139" si="23">IF(COUNT(H5:H104)=0,"-",COUNT(H5:H104))</f>
        <v>100</v>
      </c>
      <c r="I139" s="143">
        <f t="shared" ref="I139:L139" si="24">IF(COUNT(I5:I104)=0,"-",COUNT(I5:I104))</f>
        <v>100</v>
      </c>
      <c r="J139" s="143">
        <f t="shared" si="24"/>
        <v>100</v>
      </c>
      <c r="K139" s="143">
        <f t="shared" si="24"/>
        <v>100</v>
      </c>
      <c r="L139" s="143">
        <f t="shared" si="24"/>
        <v>100</v>
      </c>
      <c r="M139" s="143">
        <f t="shared" ref="M139:O139" si="25">IF(COUNT(M5:M104)=0,"-",COUNT(M5:M104))</f>
        <v>100</v>
      </c>
      <c r="N139" s="143">
        <f t="shared" si="25"/>
        <v>100</v>
      </c>
      <c r="O139" s="143">
        <f t="shared" si="25"/>
        <v>100</v>
      </c>
      <c r="P139" s="144">
        <f>SUM(H139:O139)</f>
        <v>800</v>
      </c>
      <c r="Q139" s="7"/>
      <c r="R139" s="138"/>
      <c r="S139" s="138"/>
      <c r="T139" s="138"/>
      <c r="U139" s="138"/>
      <c r="V139" s="138"/>
      <c r="W139" s="138"/>
      <c r="X139" s="18"/>
      <c r="Y139" s="18"/>
      <c r="Z139" s="18"/>
      <c r="AA139" s="18"/>
      <c r="AB139" s="7"/>
      <c r="AC139" s="7"/>
      <c r="AD139" s="7"/>
      <c r="AE139" s="7"/>
      <c r="AF139" s="7"/>
      <c r="AG139" s="18"/>
      <c r="AH139" s="18"/>
      <c r="AI139" s="18"/>
      <c r="AJ139" s="18"/>
      <c r="AK139" s="18"/>
      <c r="AL139" s="18"/>
      <c r="AM139" s="18"/>
      <c r="AN139" s="18"/>
      <c r="AO139" s="18"/>
      <c r="AP139" s="18"/>
      <c r="AQ139" s="18"/>
      <c r="AR139" s="18"/>
      <c r="AS139" s="18"/>
      <c r="AT139" s="18"/>
      <c r="AU139" s="18"/>
      <c r="AV139" s="18"/>
      <c r="AW139" s="18"/>
      <c r="AX139" s="18"/>
      <c r="AY139" s="18"/>
      <c r="AZ139" s="18"/>
      <c r="BA139" s="18"/>
      <c r="BD139" s="11"/>
      <c r="BE139" s="11"/>
      <c r="BF139" s="11"/>
      <c r="BG139" s="11"/>
      <c r="BH139" s="11"/>
      <c r="BI139" s="11"/>
      <c r="BJ139" s="11"/>
      <c r="BK139" s="11"/>
      <c r="BL139" s="11"/>
      <c r="BM139" s="11"/>
      <c r="BN139" s="11"/>
      <c r="BO139" s="11"/>
      <c r="BP139" s="11"/>
      <c r="BQ139" s="11"/>
      <c r="BR139" s="11"/>
      <c r="BS139" s="11"/>
    </row>
    <row r="140" spans="1:71" ht="12.75" customHeight="1">
      <c r="A140" s="18"/>
      <c r="B140" s="18"/>
      <c r="C140" s="117"/>
      <c r="E140" s="117"/>
      <c r="F140" s="117"/>
      <c r="G140" s="117"/>
      <c r="H140" s="117"/>
      <c r="I140" s="117"/>
      <c r="J140" s="117"/>
      <c r="K140" s="117"/>
      <c r="L140" s="117"/>
      <c r="M140" s="117"/>
      <c r="N140" s="117"/>
      <c r="O140" s="117"/>
      <c r="P140" s="117"/>
      <c r="Q140" s="7"/>
      <c r="R140" s="138"/>
      <c r="S140" s="138"/>
      <c r="T140" s="138"/>
      <c r="U140" s="138"/>
      <c r="V140" s="138"/>
      <c r="W140" s="138"/>
      <c r="X140" s="18"/>
      <c r="Y140" s="18"/>
      <c r="Z140" s="18"/>
      <c r="AA140" s="18"/>
      <c r="AB140" s="7"/>
      <c r="AC140" s="7"/>
      <c r="AD140" s="7"/>
      <c r="AE140" s="7"/>
      <c r="AF140" s="7"/>
      <c r="AG140" s="18"/>
      <c r="AH140" s="18"/>
      <c r="AI140" s="18"/>
      <c r="AJ140" s="18"/>
      <c r="AK140" s="18"/>
      <c r="AL140" s="18"/>
      <c r="AM140" s="18"/>
      <c r="AN140" s="18"/>
      <c r="AO140" s="18"/>
      <c r="AP140" s="18"/>
      <c r="AQ140" s="18"/>
      <c r="AR140" s="18"/>
      <c r="AS140" s="18"/>
      <c r="AT140" s="18"/>
      <c r="AU140" s="18"/>
      <c r="AV140" s="18"/>
      <c r="AW140" s="18"/>
      <c r="AX140" s="18"/>
      <c r="AY140" s="18"/>
      <c r="AZ140" s="18"/>
      <c r="BA140" s="18"/>
      <c r="BD140" s="11"/>
      <c r="BE140" s="11"/>
      <c r="BF140" s="11"/>
      <c r="BG140" s="11"/>
      <c r="BH140" s="11"/>
      <c r="BI140" s="11"/>
      <c r="BJ140" s="11"/>
      <c r="BK140" s="11"/>
      <c r="BL140" s="11"/>
      <c r="BM140" s="11"/>
      <c r="BN140" s="11"/>
      <c r="BO140" s="11"/>
      <c r="BP140" s="11"/>
      <c r="BQ140" s="11"/>
      <c r="BR140" s="11"/>
      <c r="BS140" s="11"/>
    </row>
    <row r="141" spans="1:71" ht="12.75" customHeight="1">
      <c r="A141" s="18"/>
      <c r="B141" s="18"/>
      <c r="C141" s="117"/>
      <c r="E141" s="117"/>
      <c r="F141" s="117"/>
      <c r="G141" s="145" t="s">
        <v>37</v>
      </c>
      <c r="H141" s="119"/>
      <c r="I141" s="119"/>
      <c r="J141" s="119"/>
      <c r="K141" s="119"/>
      <c r="L141" s="119"/>
      <c r="M141" s="119"/>
      <c r="N141" s="119"/>
      <c r="O141" s="119"/>
      <c r="P141" s="121"/>
      <c r="Q141" s="7"/>
      <c r="R141" s="138"/>
      <c r="S141" s="138"/>
      <c r="T141" s="138"/>
      <c r="U141" s="138"/>
      <c r="V141" s="138"/>
      <c r="W141" s="138"/>
      <c r="X141" s="18"/>
      <c r="Y141" s="18"/>
      <c r="Z141" s="18"/>
      <c r="AA141" s="18"/>
      <c r="AB141" s="7"/>
      <c r="AC141" s="7"/>
      <c r="AD141" s="7"/>
      <c r="AE141" s="7"/>
      <c r="AF141" s="7"/>
      <c r="AG141" s="18"/>
      <c r="AH141" s="18"/>
      <c r="AI141" s="18"/>
      <c r="AJ141" s="18"/>
      <c r="AK141" s="18"/>
      <c r="AL141" s="18"/>
      <c r="AM141" s="18"/>
      <c r="AN141" s="18"/>
      <c r="AO141" s="18"/>
      <c r="AP141" s="18"/>
      <c r="AQ141" s="18"/>
      <c r="AR141" s="18"/>
      <c r="AS141" s="18"/>
      <c r="AT141" s="18"/>
      <c r="AU141" s="18"/>
      <c r="AV141" s="18"/>
      <c r="AW141" s="18"/>
      <c r="AX141" s="18"/>
      <c r="AY141" s="18"/>
      <c r="AZ141" s="18"/>
      <c r="BA141" s="18"/>
      <c r="BD141" s="11"/>
      <c r="BE141" s="11"/>
      <c r="BF141" s="11"/>
      <c r="BG141" s="11"/>
      <c r="BH141" s="11"/>
      <c r="BI141" s="11"/>
      <c r="BJ141" s="11"/>
      <c r="BK141" s="11"/>
      <c r="BL141" s="11"/>
      <c r="BM141" s="11"/>
      <c r="BN141" s="11"/>
      <c r="BO141" s="11"/>
      <c r="BP141" s="11"/>
      <c r="BQ141" s="11"/>
      <c r="BR141" s="11"/>
      <c r="BS141" s="11"/>
    </row>
    <row r="142" spans="1:71" ht="24.75" customHeight="1">
      <c r="A142" s="18"/>
      <c r="B142" s="18"/>
      <c r="C142" s="117"/>
      <c r="E142" s="124"/>
      <c r="F142" s="124"/>
      <c r="G142" s="144" t="str">
        <f>P3</f>
        <v>MODAL</v>
      </c>
      <c r="H142" s="454" t="str">
        <f t="shared" ref="H142:H143" si="26">H3</f>
        <v>Harald</v>
      </c>
      <c r="I142" s="454" t="str">
        <f t="shared" ref="I142:L142" si="27">I3</f>
        <v>Lisbet</v>
      </c>
      <c r="J142" s="454" t="str">
        <f t="shared" si="27"/>
        <v>Stian</v>
      </c>
      <c r="K142" s="454" t="str">
        <f t="shared" si="27"/>
        <v>Janicke</v>
      </c>
      <c r="L142" s="454" t="str">
        <f t="shared" si="27"/>
        <v>Merete</v>
      </c>
      <c r="M142" s="454" t="str">
        <f t="shared" ref="M142:O142" si="28">M3</f>
        <v>Silje</v>
      </c>
      <c r="N142" s="454" t="str">
        <f t="shared" si="28"/>
        <v>Trine</v>
      </c>
      <c r="O142" s="454" t="str">
        <f t="shared" si="28"/>
        <v>Else</v>
      </c>
      <c r="P142" s="127" t="s">
        <v>38</v>
      </c>
      <c r="Q142" s="7"/>
      <c r="R142" s="138"/>
      <c r="S142" s="138"/>
      <c r="T142" s="138"/>
      <c r="U142" s="138"/>
      <c r="V142" s="138"/>
      <c r="W142" s="138"/>
      <c r="X142" s="18"/>
      <c r="Y142" s="18"/>
      <c r="Z142" s="18"/>
      <c r="AA142" s="18"/>
      <c r="AB142" s="7"/>
      <c r="AC142" s="7"/>
      <c r="AD142" s="7"/>
      <c r="AE142" s="7"/>
      <c r="AF142" s="7"/>
      <c r="AG142" s="18"/>
      <c r="AH142" s="18"/>
      <c r="AI142" s="18"/>
      <c r="AJ142" s="18"/>
      <c r="AK142" s="18"/>
      <c r="AL142" s="18"/>
      <c r="AM142" s="18"/>
      <c r="AN142" s="18"/>
      <c r="AO142" s="18"/>
      <c r="AP142" s="18"/>
      <c r="AQ142" s="18"/>
      <c r="AR142" s="18"/>
      <c r="AS142" s="18"/>
      <c r="AT142" s="18"/>
      <c r="AU142" s="18"/>
      <c r="AV142" s="18"/>
      <c r="AW142" s="18"/>
      <c r="AX142" s="18"/>
      <c r="AY142" s="18"/>
      <c r="AZ142" s="18"/>
      <c r="BA142" s="18"/>
      <c r="BD142" s="11"/>
      <c r="BE142" s="11"/>
      <c r="BF142" s="11"/>
      <c r="BG142" s="11"/>
      <c r="BH142" s="11"/>
      <c r="BI142" s="11"/>
      <c r="BJ142" s="11"/>
      <c r="BK142" s="11"/>
      <c r="BL142" s="11"/>
      <c r="BM142" s="11"/>
      <c r="BN142" s="11"/>
      <c r="BO142" s="11"/>
      <c r="BP142" s="11"/>
      <c r="BQ142" s="11"/>
      <c r="BR142" s="11"/>
      <c r="BS142" s="11"/>
    </row>
    <row r="143" spans="1:71" ht="12.75" customHeight="1">
      <c r="A143" s="18"/>
      <c r="B143" s="18"/>
      <c r="C143" s="117"/>
      <c r="E143" s="124"/>
      <c r="F143" s="124"/>
      <c r="G143" s="130" t="str">
        <f>P4</f>
        <v>(R1-R5)</v>
      </c>
      <c r="H143" s="146">
        <f t="shared" si="26"/>
        <v>1</v>
      </c>
      <c r="I143" s="146">
        <f t="shared" ref="I143:L143" si="29">I4</f>
        <v>2</v>
      </c>
      <c r="J143" s="146">
        <f t="shared" si="29"/>
        <v>3</v>
      </c>
      <c r="K143" s="146">
        <f t="shared" si="29"/>
        <v>4</v>
      </c>
      <c r="L143" s="146">
        <f t="shared" si="29"/>
        <v>5</v>
      </c>
      <c r="M143" s="146">
        <f t="shared" ref="M143:O143" si="30">M4</f>
        <v>6</v>
      </c>
      <c r="N143" s="146">
        <f t="shared" si="30"/>
        <v>7</v>
      </c>
      <c r="O143" s="146">
        <f t="shared" si="30"/>
        <v>8</v>
      </c>
      <c r="P143" s="131" t="s">
        <v>39</v>
      </c>
      <c r="Q143" s="7"/>
      <c r="R143" s="138"/>
      <c r="S143" s="138"/>
      <c r="T143" s="138"/>
      <c r="U143" s="138"/>
      <c r="V143" s="138"/>
      <c r="W143" s="138"/>
      <c r="X143" s="18"/>
      <c r="Y143" s="18"/>
      <c r="Z143" s="18"/>
      <c r="AA143" s="18"/>
      <c r="AB143" s="7"/>
      <c r="AC143" s="7"/>
      <c r="AD143" s="7"/>
      <c r="AE143" s="7"/>
      <c r="AF143" s="7"/>
      <c r="AG143" s="18"/>
      <c r="AH143" s="18"/>
      <c r="AI143" s="18"/>
      <c r="AJ143" s="18"/>
      <c r="AK143" s="18"/>
      <c r="AL143" s="18"/>
      <c r="AM143" s="18"/>
      <c r="AN143" s="18"/>
      <c r="AO143" s="18"/>
      <c r="AP143" s="18"/>
      <c r="AQ143" s="18"/>
      <c r="AR143" s="18"/>
      <c r="AS143" s="18"/>
      <c r="AT143" s="18"/>
      <c r="AU143" s="18"/>
      <c r="AV143" s="18"/>
      <c r="AW143" s="18"/>
      <c r="AX143" s="18"/>
      <c r="AY143" s="18"/>
      <c r="AZ143" s="18"/>
      <c r="BA143" s="18"/>
      <c r="BD143" s="11"/>
      <c r="BE143" s="11"/>
      <c r="BF143" s="11"/>
      <c r="BG143" s="11"/>
      <c r="BH143" s="11"/>
      <c r="BI143" s="11"/>
      <c r="BJ143" s="11"/>
      <c r="BK143" s="11"/>
      <c r="BL143" s="11"/>
      <c r="BM143" s="11"/>
      <c r="BN143" s="11"/>
      <c r="BO143" s="11"/>
      <c r="BP143" s="11"/>
      <c r="BQ143" s="11"/>
      <c r="BR143" s="11"/>
      <c r="BS143" s="11"/>
    </row>
    <row r="144" spans="1:71" ht="12.75" customHeight="1">
      <c r="A144" s="18"/>
      <c r="B144" s="18"/>
      <c r="C144" s="117"/>
      <c r="E144" s="133"/>
      <c r="F144" s="133"/>
      <c r="G144" s="147">
        <v>0</v>
      </c>
      <c r="H144" s="148">
        <f t="array" ref="H144">IF(H123="-","-",IF(H123&gt;1,0.5*H305/(H326+0.0000000000000000001),"-"))</f>
        <v>1.3662601021279464</v>
      </c>
      <c r="I144" s="148">
        <f t="array" ref="I144">IF(I123="-","-",IF(I123&gt;1,0.5*I305/(I326+0.0000000000000000001),"-"))</f>
        <v>2.1633936555429614</v>
      </c>
      <c r="J144" s="148">
        <f t="array" ref="J144">IF(J123="-","-",IF(J123&gt;1,0.5*J305/(J326+0.0000000000000000001),"-"))</f>
        <v>1.3753383422109471</v>
      </c>
      <c r="K144" s="148">
        <f t="array" ref="K144">IF(K123="-","-",IF(K123&gt;1,0.5*K305/(K326+0.0000000000000000001),"-"))</f>
        <v>1.7969487870584007</v>
      </c>
      <c r="L144" s="148">
        <f t="array" ref="L144">IF(L123="-","-",IF(L123&gt;1,0.5*L305/(L326+0.0000000000000000001),"-"))</f>
        <v>0</v>
      </c>
      <c r="M144" s="148">
        <f t="array" ref="M144">IF(M123="-","-",IF(M123&gt;1,0.5*M305/(M326+0.0000000000000000001),"-"))</f>
        <v>4</v>
      </c>
      <c r="N144" s="148">
        <f t="array" ref="N144">IF(N123="-","-",IF(N123&gt;1,0.5*N305/(N326+0.0000000000000000001),"-"))</f>
        <v>2.1908902300206643</v>
      </c>
      <c r="O144" s="148">
        <f t="array" ref="O144">IF(O123="-","-",IF(O123&gt;1,0.5*O305/(O326+0.0000000000000000001),"-"))</f>
        <v>2.2043727586910657</v>
      </c>
      <c r="P144" s="149">
        <f t="array" ref="P144">IF(H123="-","-",IF(H123&gt;1,AVERAGE(IF($P$5:$P$104=G144,$R$5:$R$104,"-")),"-"))</f>
        <v>0.92849228164519637</v>
      </c>
      <c r="Q144" s="7"/>
      <c r="R144" s="138"/>
      <c r="S144" s="138"/>
      <c r="T144" s="138"/>
      <c r="U144" s="138"/>
      <c r="V144" s="138"/>
      <c r="W144" s="138"/>
      <c r="X144" s="18"/>
      <c r="Y144" s="18"/>
      <c r="Z144" s="18"/>
      <c r="AA144" s="18"/>
      <c r="AB144" s="7"/>
      <c r="AC144" s="7"/>
      <c r="AD144" s="7"/>
      <c r="AE144" s="7"/>
      <c r="AF144" s="7"/>
      <c r="AG144" s="18"/>
      <c r="AH144" s="18"/>
      <c r="AI144" s="18"/>
      <c r="AJ144" s="18"/>
      <c r="AK144" s="18"/>
      <c r="AL144" s="18"/>
      <c r="AM144" s="18"/>
      <c r="AN144" s="18"/>
      <c r="AO144" s="18"/>
      <c r="AP144" s="18"/>
      <c r="AQ144" s="18"/>
      <c r="AR144" s="18"/>
      <c r="AS144" s="18"/>
      <c r="AT144" s="18"/>
      <c r="AU144" s="18"/>
      <c r="AV144" s="18"/>
      <c r="AW144" s="18"/>
      <c r="AX144" s="18"/>
      <c r="AY144" s="18"/>
      <c r="AZ144" s="18"/>
      <c r="BA144" s="18"/>
      <c r="BD144" s="11"/>
      <c r="BE144" s="11"/>
      <c r="BF144" s="11"/>
      <c r="BG144" s="11"/>
      <c r="BH144" s="11"/>
      <c r="BI144" s="11"/>
      <c r="BJ144" s="11"/>
      <c r="BK144" s="11"/>
      <c r="BL144" s="11"/>
      <c r="BM144" s="11"/>
      <c r="BN144" s="11"/>
      <c r="BO144" s="11"/>
      <c r="BP144" s="11"/>
      <c r="BQ144" s="11"/>
      <c r="BR144" s="11"/>
      <c r="BS144" s="11"/>
    </row>
    <row r="145" spans="1:71" ht="12.75" customHeight="1">
      <c r="A145" s="18"/>
      <c r="B145" s="18"/>
      <c r="C145" s="117"/>
      <c r="E145" s="133"/>
      <c r="F145" s="133"/>
      <c r="G145" s="150">
        <f t="shared" ref="G145:G159" si="31">G144+1</f>
        <v>1</v>
      </c>
      <c r="H145" s="151" t="str">
        <f t="array" ref="H145">IF(H124="-","-",IF(H124&gt;1,0.5*H306/H327,"-"))</f>
        <v>-</v>
      </c>
      <c r="I145" s="151" t="str">
        <f t="array" ref="I145">IF(I124="-","-",IF(I124&gt;1,0.5*I306/I327,"-"))</f>
        <v>-</v>
      </c>
      <c r="J145" s="151" t="str">
        <f t="array" ref="J145">IF(J124="-","-",IF(J124&gt;1,0.5*J306/J327,"-"))</f>
        <v>-</v>
      </c>
      <c r="K145" s="151" t="str">
        <f t="array" ref="K145">IF(K124="-","-",IF(K124&gt;1,0.5*K306/K327,"-"))</f>
        <v>-</v>
      </c>
      <c r="L145" s="151" t="str">
        <f t="array" ref="L145">IF(L124="-","-",IF(L124&gt;1,0.5*L306/L327,"-"))</f>
        <v>-</v>
      </c>
      <c r="M145" s="151" t="str">
        <f t="array" ref="M145">IF(M124="-","-",IF(M124&gt;1,0.5*M306/M327,"-"))</f>
        <v>-</v>
      </c>
      <c r="N145" s="151" t="str">
        <f t="array" ref="N145">IF(N124="-","-",IF(N124&gt;1,0.5*N306/N327,"-"))</f>
        <v>-</v>
      </c>
      <c r="O145" s="151" t="str">
        <f t="array" ref="O145">IF(O124="-","-",IF(O124&gt;1,0.5*O306/O327,"-"))</f>
        <v>-</v>
      </c>
      <c r="P145" s="152" t="str">
        <f t="array" ref="P145">IF(H124="-","-",IF(H124&gt;1,AVERAGE(IF($P$5:$P$104=G145,$R$5:$R$104,"-")),"-"))</f>
        <v>-</v>
      </c>
      <c r="Q145" s="7"/>
      <c r="R145" s="138"/>
      <c r="S145" s="138"/>
      <c r="T145" s="138"/>
      <c r="U145" s="138"/>
      <c r="V145" s="138"/>
      <c r="W145" s="138"/>
      <c r="X145" s="18"/>
      <c r="Y145" s="18"/>
      <c r="Z145" s="18"/>
      <c r="AA145" s="18"/>
      <c r="AB145" s="7"/>
      <c r="AC145" s="7"/>
      <c r="AD145" s="7"/>
      <c r="AE145" s="7"/>
      <c r="AF145" s="7"/>
      <c r="AG145" s="18"/>
      <c r="AH145" s="18"/>
      <c r="AI145" s="18"/>
      <c r="AJ145" s="18"/>
      <c r="AK145" s="18"/>
      <c r="AL145" s="18"/>
      <c r="AM145" s="18"/>
      <c r="AN145" s="18"/>
      <c r="AO145" s="18"/>
      <c r="AP145" s="18"/>
      <c r="AQ145" s="18"/>
      <c r="AR145" s="18"/>
      <c r="AS145" s="18"/>
      <c r="AT145" s="18"/>
      <c r="AU145" s="18"/>
      <c r="AV145" s="18"/>
      <c r="AW145" s="18"/>
      <c r="AX145" s="18"/>
      <c r="AY145" s="18"/>
      <c r="AZ145" s="18"/>
      <c r="BA145" s="18"/>
      <c r="BD145" s="11"/>
      <c r="BE145" s="11"/>
      <c r="BF145" s="11"/>
      <c r="BG145" s="11"/>
      <c r="BH145" s="11"/>
      <c r="BI145" s="11"/>
      <c r="BJ145" s="11"/>
      <c r="BK145" s="11"/>
      <c r="BL145" s="11"/>
      <c r="BM145" s="11"/>
      <c r="BN145" s="11"/>
      <c r="BO145" s="11"/>
      <c r="BP145" s="11"/>
      <c r="BQ145" s="11"/>
      <c r="BR145" s="11"/>
      <c r="BS145" s="11"/>
    </row>
    <row r="146" spans="1:71" ht="12.75" customHeight="1">
      <c r="A146" s="18"/>
      <c r="B146" s="18"/>
      <c r="C146" s="117"/>
      <c r="E146" s="133"/>
      <c r="F146" s="133"/>
      <c r="G146" s="150">
        <f t="shared" si="31"/>
        <v>2</v>
      </c>
      <c r="H146" s="151" t="str">
        <f t="array" ref="H146">IF(H125="-","-",IF(H125&gt;1,0.5*H307/H328,"-"))</f>
        <v>-</v>
      </c>
      <c r="I146" s="151" t="str">
        <f t="array" ref="I146">IF(I125="-","-",IF(I125&gt;1,0.5*I307/I328,"-"))</f>
        <v>-</v>
      </c>
      <c r="J146" s="151" t="str">
        <f t="array" ref="J146">IF(J125="-","-",IF(J125&gt;1,0.5*J307/J328,"-"))</f>
        <v>-</v>
      </c>
      <c r="K146" s="151" t="str">
        <f t="array" ref="K146">IF(K125="-","-",IF(K125&gt;1,0.5*K307/K328,"-"))</f>
        <v>-</v>
      </c>
      <c r="L146" s="151" t="str">
        <f t="array" ref="L146">IF(L125="-","-",IF(L125&gt;1,0.5*L307/L328,"-"))</f>
        <v>-</v>
      </c>
      <c r="M146" s="151" t="str">
        <f t="array" ref="M146">IF(M125="-","-",IF(M125&gt;1,0.5*M307/M328,"-"))</f>
        <v>-</v>
      </c>
      <c r="N146" s="151" t="str">
        <f t="array" ref="N146">IF(N125="-","-",IF(N125&gt;1,0.5*N307/N328,"-"))</f>
        <v>-</v>
      </c>
      <c r="O146" s="151" t="str">
        <f t="array" ref="O146">IF(O125="-","-",IF(O125&gt;1,0.5*O307/O328,"-"))</f>
        <v>-</v>
      </c>
      <c r="P146" s="152" t="str">
        <f t="array" ref="P146">IF(H125="-","-",IF(H125&gt;1,AVERAGE(IF($P$5:$P$104=G146,$R$5:$R$104,"-")),"-"))</f>
        <v>-</v>
      </c>
      <c r="Q146" s="7"/>
      <c r="R146" s="138"/>
      <c r="S146" s="138"/>
      <c r="T146" s="138"/>
      <c r="U146" s="138"/>
      <c r="V146" s="138"/>
      <c r="W146" s="138"/>
      <c r="X146" s="18"/>
      <c r="Y146" s="18"/>
      <c r="Z146" s="18"/>
      <c r="AA146" s="18"/>
      <c r="AB146" s="7"/>
      <c r="AC146" s="7"/>
      <c r="AD146" s="7"/>
      <c r="AE146" s="7"/>
      <c r="AF146" s="7"/>
      <c r="AG146" s="18"/>
      <c r="AH146" s="18"/>
      <c r="AI146" s="18"/>
      <c r="AJ146" s="18"/>
      <c r="AK146" s="18"/>
      <c r="AL146" s="18"/>
      <c r="AM146" s="18"/>
      <c r="AN146" s="18"/>
      <c r="AO146" s="18"/>
      <c r="AP146" s="18"/>
      <c r="AQ146" s="18"/>
      <c r="AR146" s="18"/>
      <c r="AS146" s="18"/>
      <c r="AT146" s="18"/>
      <c r="AU146" s="18"/>
      <c r="AV146" s="18"/>
      <c r="AW146" s="18"/>
      <c r="AX146" s="18"/>
      <c r="AY146" s="18"/>
      <c r="AZ146" s="18"/>
      <c r="BA146" s="18"/>
      <c r="BD146" s="11"/>
      <c r="BE146" s="11"/>
      <c r="BF146" s="11"/>
      <c r="BG146" s="11"/>
      <c r="BH146" s="11"/>
      <c r="BI146" s="11"/>
      <c r="BJ146" s="11"/>
      <c r="BK146" s="11"/>
      <c r="BL146" s="11"/>
      <c r="BM146" s="11"/>
      <c r="BN146" s="11"/>
      <c r="BO146" s="11"/>
      <c r="BP146" s="11"/>
      <c r="BQ146" s="11"/>
      <c r="BR146" s="11"/>
      <c r="BS146" s="11"/>
    </row>
    <row r="147" spans="1:71" ht="12.75" customHeight="1">
      <c r="A147" s="18"/>
      <c r="B147" s="18"/>
      <c r="C147" s="117"/>
      <c r="E147" s="133"/>
      <c r="F147" s="133"/>
      <c r="G147" s="150">
        <f t="shared" si="31"/>
        <v>3</v>
      </c>
      <c r="H147" s="151" t="str">
        <f t="array" ref="H147">IF(H126="-","-",IF(H126&gt;1,0.5*H308/H329,"-"))</f>
        <v>-</v>
      </c>
      <c r="I147" s="151" t="str">
        <f t="array" ref="I147">IF(I126="-","-",IF(I126&gt;1,0.5*I308/I329,"-"))</f>
        <v>-</v>
      </c>
      <c r="J147" s="151" t="str">
        <f t="array" ref="J147">IF(J126="-","-",IF(J126&gt;1,0.5*J308/J329,"-"))</f>
        <v>-</v>
      </c>
      <c r="K147" s="151" t="str">
        <f t="array" ref="K147">IF(K126="-","-",IF(K126&gt;1,0.5*K308/K329,"-"))</f>
        <v>-</v>
      </c>
      <c r="L147" s="151" t="str">
        <f t="array" ref="L147">IF(L126="-","-",IF(L126&gt;1,0.5*L308/L329,"-"))</f>
        <v>-</v>
      </c>
      <c r="M147" s="151" t="str">
        <f t="array" ref="M147">IF(M126="-","-",IF(M126&gt;1,0.5*M308/M329,"-"))</f>
        <v>-</v>
      </c>
      <c r="N147" s="151" t="str">
        <f t="array" ref="N147">IF(N126="-","-",IF(N126&gt;1,0.5*N308/N329,"-"))</f>
        <v>-</v>
      </c>
      <c r="O147" s="151" t="str">
        <f t="array" ref="O147">IF(O126="-","-",IF(O126&gt;1,0.5*O308/O329,"-"))</f>
        <v>-</v>
      </c>
      <c r="P147" s="152" t="str">
        <f t="array" ref="P147">IF(H126="-","-",IF(H126&gt;1,AVERAGE(IF($P$5:$P$104=G147,$R$5:$R$104,"-")),"-"))</f>
        <v>-</v>
      </c>
      <c r="Q147" s="7"/>
      <c r="R147" s="138"/>
      <c r="S147" s="138"/>
      <c r="T147" s="138"/>
      <c r="U147" s="138"/>
      <c r="V147" s="138"/>
      <c r="W147" s="138"/>
      <c r="X147" s="18"/>
      <c r="Y147" s="18"/>
      <c r="Z147" s="18"/>
      <c r="AA147" s="18"/>
      <c r="AB147" s="7"/>
      <c r="AC147" s="7"/>
      <c r="AD147" s="7"/>
      <c r="AE147" s="7"/>
      <c r="AF147" s="7"/>
      <c r="AG147" s="18"/>
      <c r="AH147" s="18"/>
      <c r="AI147" s="18"/>
      <c r="AJ147" s="18"/>
      <c r="AK147" s="18"/>
      <c r="AL147" s="18"/>
      <c r="AM147" s="18"/>
      <c r="AN147" s="18"/>
      <c r="AO147" s="18"/>
      <c r="AP147" s="18"/>
      <c r="AQ147" s="18"/>
      <c r="AR147" s="18"/>
      <c r="AS147" s="18"/>
      <c r="AT147" s="18"/>
      <c r="AU147" s="18"/>
      <c r="AV147" s="18"/>
      <c r="AW147" s="18"/>
      <c r="AX147" s="18"/>
      <c r="AY147" s="18"/>
      <c r="AZ147" s="18"/>
      <c r="BA147" s="18"/>
      <c r="BD147" s="11"/>
      <c r="BE147" s="11"/>
      <c r="BF147" s="11"/>
      <c r="BG147" s="11"/>
      <c r="BH147" s="11"/>
      <c r="BI147" s="11"/>
      <c r="BJ147" s="11"/>
      <c r="BK147" s="11"/>
      <c r="BL147" s="11"/>
      <c r="BM147" s="11"/>
      <c r="BN147" s="11"/>
      <c r="BO147" s="11"/>
      <c r="BP147" s="11"/>
      <c r="BQ147" s="11"/>
      <c r="BR147" s="11"/>
      <c r="BS147" s="11"/>
    </row>
    <row r="148" spans="1:71" ht="12.75" customHeight="1">
      <c r="A148" s="18"/>
      <c r="B148" s="18"/>
      <c r="C148" s="117"/>
      <c r="E148" s="133"/>
      <c r="F148" s="133"/>
      <c r="G148" s="150">
        <f t="shared" si="31"/>
        <v>4</v>
      </c>
      <c r="H148" s="151">
        <f t="array" ref="H148">IF(H127="-","-",IF(H127&gt;1,0.5*H309/H330,"-"))</f>
        <v>0.16317848796612638</v>
      </c>
      <c r="I148" s="151">
        <f t="array" ref="I148">IF(I127="-","-",IF(I127&gt;1,0.5*I309/I330,"-"))</f>
        <v>0.60046807964471893</v>
      </c>
      <c r="J148" s="151">
        <f t="array" ref="J148">IF(J127="-","-",IF(J127&gt;1,0.5*J309/J330,"-"))</f>
        <v>0.22874785549890686</v>
      </c>
      <c r="K148" s="151">
        <f t="array" ref="K148">IF(K127="-","-",IF(K127&gt;1,0.5*K309/K330,"-"))</f>
        <v>0.11569308512811159</v>
      </c>
      <c r="L148" s="151">
        <f t="array" ref="L148">IF(L127="-","-",IF(L127&gt;1,0.5*L309/L330,"-"))</f>
        <v>0.77942286340599476</v>
      </c>
      <c r="M148" s="151">
        <f t="array" ref="M148">IF(M127="-","-",IF(M127&gt;1,0.5*M309/M330,"-"))</f>
        <v>0.4330127018922193</v>
      </c>
      <c r="N148" s="151">
        <f t="array" ref="N148">IF(N127="-","-",IF(N127&gt;1,0.5*N309/N330,"-"))</f>
        <v>0.125</v>
      </c>
      <c r="O148" s="151">
        <f t="array" ref="O148">IF(O127="-","-",IF(O127&gt;1,0.5*O309/O330,"-"))</f>
        <v>0.6</v>
      </c>
      <c r="P148" s="152">
        <f t="array" ref="P148">IF(H127="-","-",IF(H127&gt;1,AVERAGE(IF($P$5:$P$104=G148,$R$5:$R$104,"-")),"-"))</f>
        <v>0.37148944935186923</v>
      </c>
      <c r="Q148" s="7"/>
      <c r="R148" s="138"/>
      <c r="S148" s="138"/>
      <c r="T148" s="138"/>
      <c r="U148" s="138"/>
      <c r="V148" s="138"/>
      <c r="W148" s="138"/>
      <c r="X148" s="18"/>
      <c r="Y148" s="18"/>
      <c r="Z148" s="18"/>
      <c r="AA148" s="18"/>
      <c r="AB148" s="7"/>
      <c r="AC148" s="7"/>
      <c r="AD148" s="7"/>
      <c r="AE148" s="7"/>
      <c r="AF148" s="7"/>
      <c r="AG148" s="18"/>
      <c r="AH148" s="18"/>
      <c r="AI148" s="18"/>
      <c r="AJ148" s="18"/>
      <c r="AK148" s="18"/>
      <c r="AL148" s="18"/>
      <c r="AM148" s="18"/>
      <c r="AN148" s="18"/>
      <c r="AO148" s="18"/>
      <c r="AP148" s="18"/>
      <c r="AQ148" s="18"/>
      <c r="AR148" s="18"/>
      <c r="AS148" s="18"/>
      <c r="AT148" s="18"/>
      <c r="AU148" s="18"/>
      <c r="AV148" s="18"/>
      <c r="AW148" s="18"/>
      <c r="AX148" s="18"/>
      <c r="AY148" s="18"/>
      <c r="AZ148" s="18"/>
      <c r="BA148" s="18"/>
      <c r="BD148" s="11"/>
      <c r="BE148" s="11"/>
      <c r="BF148" s="11"/>
      <c r="BG148" s="11"/>
      <c r="BH148" s="11"/>
      <c r="BI148" s="11"/>
      <c r="BJ148" s="11"/>
      <c r="BK148" s="11"/>
      <c r="BL148" s="11"/>
      <c r="BM148" s="11"/>
      <c r="BN148" s="11"/>
      <c r="BO148" s="11"/>
      <c r="BP148" s="11"/>
      <c r="BQ148" s="11"/>
      <c r="BR148" s="11"/>
      <c r="BS148" s="11"/>
    </row>
    <row r="149" spans="1:71" ht="12.75" customHeight="1">
      <c r="A149" s="18"/>
      <c r="B149" s="18"/>
      <c r="C149" s="117"/>
      <c r="E149" s="133"/>
      <c r="F149" s="133"/>
      <c r="G149" s="150">
        <f t="shared" si="31"/>
        <v>5</v>
      </c>
      <c r="H149" s="151">
        <f t="array" ref="H149">IF(H128="-","-",IF(H128&gt;1,0.5*H310/H331,"-"))</f>
        <v>0.29889979921654719</v>
      </c>
      <c r="I149" s="151">
        <f t="array" ref="I149">IF(I128="-","-",IF(I128&gt;1,0.5*I310/I331,"-"))</f>
        <v>0.14708710135363803</v>
      </c>
      <c r="J149" s="151">
        <f t="array" ref="J149">IF(J128="-","-",IF(J128&gt;1,0.5*J310/J331,"-"))</f>
        <v>0.20100361015227261</v>
      </c>
      <c r="K149" s="151">
        <f t="array" ref="K149">IF(K128="-","-",IF(K128&gt;1,0.5*K310/K331,"-"))</f>
        <v>0.14018137705196509</v>
      </c>
      <c r="L149" s="151">
        <f t="array" ref="L149">IF(L128="-","-",IF(L128&gt;1,0.5*L310/L331,"-"))</f>
        <v>0.87661938061027289</v>
      </c>
      <c r="M149" s="151">
        <f t="array" ref="M149">IF(M128="-","-",IF(M128&gt;1,0.5*M310/M331,"-"))</f>
        <v>0.83421202906532399</v>
      </c>
      <c r="N149" s="151">
        <f t="array" ref="N149">IF(N128="-","-",IF(N128&gt;1,0.5*N310/N331,"-"))</f>
        <v>0.25133310858433727</v>
      </c>
      <c r="O149" s="151">
        <f t="array" ref="O149">IF(O128="-","-",IF(O128&gt;1,0.5*O310/O331,"-"))</f>
        <v>0.32893674865448619</v>
      </c>
      <c r="P149" s="152">
        <f t="array" ref="P149">IF(H128="-","-",IF(H128&gt;1,AVERAGE(IF($P$5:$P$104=G149,$R$5:$R$104,"-")),"-"))</f>
        <v>0.36357746186287326</v>
      </c>
      <c r="Q149" s="7"/>
      <c r="R149" s="138"/>
      <c r="S149" s="138"/>
      <c r="T149" s="138"/>
      <c r="U149" s="138"/>
      <c r="V149" s="138"/>
      <c r="W149" s="138"/>
      <c r="X149" s="18"/>
      <c r="Y149" s="18"/>
      <c r="Z149" s="18"/>
      <c r="AA149" s="18"/>
      <c r="AB149" s="7"/>
      <c r="AC149" s="7"/>
      <c r="AD149" s="7"/>
      <c r="AE149" s="7"/>
      <c r="AF149" s="7"/>
      <c r="AG149" s="18"/>
      <c r="AH149" s="18"/>
      <c r="AI149" s="18"/>
      <c r="AJ149" s="18"/>
      <c r="AK149" s="18"/>
      <c r="AL149" s="18"/>
      <c r="AM149" s="18"/>
      <c r="AN149" s="18"/>
      <c r="AO149" s="18"/>
      <c r="AP149" s="18"/>
      <c r="AQ149" s="18"/>
      <c r="AR149" s="18"/>
      <c r="AS149" s="18"/>
      <c r="AT149" s="18"/>
      <c r="AU149" s="18"/>
      <c r="AV149" s="18"/>
      <c r="AW149" s="18"/>
      <c r="AX149" s="18"/>
      <c r="AY149" s="18"/>
      <c r="AZ149" s="18"/>
      <c r="BA149" s="18"/>
      <c r="BD149" s="11"/>
      <c r="BE149" s="11"/>
      <c r="BF149" s="11"/>
      <c r="BG149" s="11"/>
      <c r="BH149" s="11"/>
      <c r="BI149" s="11"/>
      <c r="BJ149" s="11"/>
      <c r="BK149" s="11"/>
      <c r="BL149" s="11"/>
      <c r="BM149" s="11"/>
      <c r="BN149" s="11"/>
      <c r="BO149" s="11"/>
      <c r="BP149" s="11"/>
      <c r="BQ149" s="11"/>
      <c r="BR149" s="11"/>
      <c r="BS149" s="11"/>
    </row>
    <row r="150" spans="1:71" ht="12.75" customHeight="1">
      <c r="A150" s="18"/>
      <c r="B150" s="18"/>
      <c r="C150" s="117"/>
      <c r="E150" s="133"/>
      <c r="F150" s="133"/>
      <c r="G150" s="150">
        <f t="shared" si="31"/>
        <v>6</v>
      </c>
      <c r="H150" s="151">
        <f t="array" ref="H150">IF(H129="-","-",IF(H129&gt;1,0.5*H311/H332,"-"))</f>
        <v>0.39645779563781258</v>
      </c>
      <c r="I150" s="151">
        <f t="array" ref="I150">IF(I129="-","-",IF(I129&gt;1,0.5*I311/I332,"-"))</f>
        <v>0.13425315238298516</v>
      </c>
      <c r="J150" s="151">
        <f t="array" ref="J150">IF(J129="-","-",IF(J129&gt;1,0.5*J311/J332,"-"))</f>
        <v>0.10630207661395485</v>
      </c>
      <c r="K150" s="151">
        <f t="array" ref="K150">IF(K129="-","-",IF(K129&gt;1,0.5*K311/K332,"-"))</f>
        <v>0.13094570021973104</v>
      </c>
      <c r="L150" s="151">
        <f t="array" ref="L150">IF(L129="-","-",IF(L129&gt;1,0.5*L311/L332,"-"))</f>
        <v>0.41108334803652868</v>
      </c>
      <c r="M150" s="151">
        <f t="array" ref="M150">IF(M129="-","-",IF(M129&gt;1,0.5*M311/M332,"-"))</f>
        <v>0.32288416389601093</v>
      </c>
      <c r="N150" s="151">
        <f t="array" ref="N150">IF(N129="-","-",IF(N129&gt;1,0.5*N311/N332,"-"))</f>
        <v>0.1075828707279838</v>
      </c>
      <c r="O150" s="151">
        <f t="array" ref="O150">IF(O129="-","-",IF(O129&gt;1,0.5*O311/O332,"-"))</f>
        <v>0.23622779563076704</v>
      </c>
      <c r="P150" s="152">
        <f t="array" ref="P150">IF(H129="-","-",IF(H129&gt;1,AVERAGE(IF($P$5:$P$104=G150,$R$5:$R$104,"-")),"-"))</f>
        <v>0.20460370042193707</v>
      </c>
      <c r="Q150" s="7"/>
      <c r="R150" s="138"/>
      <c r="S150" s="138"/>
      <c r="T150" s="138"/>
      <c r="U150" s="138"/>
      <c r="V150" s="138"/>
      <c r="W150" s="138"/>
      <c r="X150" s="18"/>
      <c r="Y150" s="18"/>
      <c r="Z150" s="18"/>
      <c r="AA150" s="18"/>
      <c r="AB150" s="7"/>
      <c r="AC150" s="7"/>
      <c r="AD150" s="7"/>
      <c r="AE150" s="7"/>
      <c r="AF150" s="7"/>
      <c r="AG150" s="18"/>
      <c r="AH150" s="18"/>
      <c r="AI150" s="18"/>
      <c r="AJ150" s="18"/>
      <c r="AK150" s="18"/>
      <c r="AL150" s="18"/>
      <c r="AM150" s="18"/>
      <c r="AN150" s="18"/>
      <c r="AO150" s="18"/>
      <c r="AP150" s="18"/>
      <c r="AQ150" s="18"/>
      <c r="AR150" s="18"/>
      <c r="AS150" s="18"/>
      <c r="AT150" s="18"/>
      <c r="AU150" s="18"/>
      <c r="AV150" s="18"/>
      <c r="AW150" s="18"/>
      <c r="AX150" s="18"/>
      <c r="AY150" s="18"/>
      <c r="AZ150" s="18"/>
      <c r="BA150" s="18"/>
      <c r="BD150" s="11"/>
      <c r="BE150" s="11"/>
      <c r="BF150" s="11"/>
      <c r="BG150" s="11"/>
      <c r="BH150" s="11"/>
      <c r="BI150" s="11"/>
      <c r="BJ150" s="11"/>
      <c r="BK150" s="11"/>
      <c r="BL150" s="11"/>
      <c r="BM150" s="11"/>
      <c r="BN150" s="11"/>
      <c r="BO150" s="11"/>
      <c r="BP150" s="11"/>
      <c r="BQ150" s="11"/>
      <c r="BR150" s="11"/>
      <c r="BS150" s="11"/>
    </row>
    <row r="151" spans="1:71" ht="12.75" customHeight="1">
      <c r="A151" s="18"/>
      <c r="B151" s="18"/>
      <c r="C151" s="117"/>
      <c r="E151" s="133"/>
      <c r="F151" s="133"/>
      <c r="G151" s="150">
        <f t="shared" si="31"/>
        <v>7</v>
      </c>
      <c r="H151" s="151">
        <f t="array" ref="H151">IF(H130="-","-",IF(H130&gt;1,0.5*H312/H333,"-"))</f>
        <v>0.31467361515048659</v>
      </c>
      <c r="I151" s="151">
        <f t="array" ref="I151">IF(I130="-","-",IF(I130&gt;1,0.5*I312/I333,"-"))</f>
        <v>0.18326778738114416</v>
      </c>
      <c r="J151" s="151">
        <f t="array" ref="J151">IF(J130="-","-",IF(J130&gt;1,0.5*J312/J333,"-"))</f>
        <v>0.12013393256524332</v>
      </c>
      <c r="K151" s="151">
        <f t="array" ref="K151">IF(K130="-","-",IF(K130&gt;1,0.5*K312/K333,"-"))</f>
        <v>0.20767182535554979</v>
      </c>
      <c r="L151" s="151">
        <f t="array" ref="L151">IF(L130="-","-",IF(L130&gt;1,0.5*L312/L333,"-"))</f>
        <v>0.84165291517919061</v>
      </c>
      <c r="M151" s="151">
        <f t="array" ref="M151">IF(M130="-","-",IF(M130&gt;1,0.5*M312/M333,"-"))</f>
        <v>0.4594360472160206</v>
      </c>
      <c r="N151" s="151">
        <f t="array" ref="N151">IF(N130="-","-",IF(N130&gt;1,0.5*N312/N333,"-"))</f>
        <v>0.46691747755868884</v>
      </c>
      <c r="O151" s="151">
        <f t="array" ref="O151">IF(O130="-","-",IF(O130&gt;1,0.5*O312/O333,"-"))</f>
        <v>0.15018661139765141</v>
      </c>
      <c r="P151" s="152">
        <f t="array" ref="P151">IF(H130="-","-",IF(H130&gt;1,AVERAGE(IF($P$5:$P$104=G151,$R$5:$R$104,"-")),"-"))</f>
        <v>0.34738729332691415</v>
      </c>
      <c r="Q151" s="7"/>
      <c r="R151" s="138"/>
      <c r="S151" s="138"/>
      <c r="T151" s="138"/>
      <c r="U151" s="138"/>
      <c r="V151" s="138"/>
      <c r="W151" s="138"/>
      <c r="X151" s="18"/>
      <c r="Y151" s="18"/>
      <c r="Z151" s="18"/>
      <c r="AA151" s="18"/>
      <c r="AB151" s="7"/>
      <c r="AC151" s="7"/>
      <c r="AD151" s="7"/>
      <c r="AE151" s="7"/>
      <c r="AF151" s="7"/>
      <c r="AG151" s="18"/>
      <c r="AH151" s="18"/>
      <c r="AI151" s="18"/>
      <c r="AJ151" s="18"/>
      <c r="AK151" s="18"/>
      <c r="AL151" s="18"/>
      <c r="AM151" s="18"/>
      <c r="AN151" s="18"/>
      <c r="AO151" s="18"/>
      <c r="AP151" s="18"/>
      <c r="AQ151" s="18"/>
      <c r="AR151" s="18"/>
      <c r="AS151" s="18"/>
      <c r="AT151" s="18"/>
      <c r="AU151" s="18"/>
      <c r="AV151" s="18"/>
      <c r="AW151" s="18"/>
      <c r="AX151" s="18"/>
      <c r="AY151" s="18"/>
      <c r="AZ151" s="18"/>
      <c r="BA151" s="18"/>
      <c r="BD151" s="11"/>
      <c r="BE151" s="11"/>
      <c r="BF151" s="11"/>
      <c r="BG151" s="11"/>
      <c r="BH151" s="11"/>
      <c r="BI151" s="11"/>
      <c r="BJ151" s="11"/>
      <c r="BK151" s="11"/>
      <c r="BL151" s="11"/>
      <c r="BM151" s="11"/>
      <c r="BN151" s="11"/>
      <c r="BO151" s="11"/>
      <c r="BP151" s="11"/>
      <c r="BQ151" s="11"/>
      <c r="BR151" s="11"/>
      <c r="BS151" s="11"/>
    </row>
    <row r="152" spans="1:71" ht="12.75" customHeight="1">
      <c r="A152" s="18"/>
      <c r="B152" s="18"/>
      <c r="C152" s="117"/>
      <c r="E152" s="133"/>
      <c r="F152" s="133"/>
      <c r="G152" s="150">
        <f t="shared" si="31"/>
        <v>8</v>
      </c>
      <c r="H152" s="151">
        <f t="array" ref="H152">IF(H131="-","-",IF(H131&gt;1,0.5*H313/H334,"-"))</f>
        <v>0.56694670951384074</v>
      </c>
      <c r="I152" s="151">
        <f t="array" ref="I152">IF(I131="-","-",IF(I131&gt;1,0.5*I313/I334,"-"))</f>
        <v>0.18371173070873834</v>
      </c>
      <c r="J152" s="151">
        <f t="array" ref="J152">IF(J131="-","-",IF(J131&gt;1,0.5*J313/J334,"-"))</f>
        <v>0.21722043420298814</v>
      </c>
      <c r="K152" s="151">
        <f t="array" ref="K152">IF(K131="-","-",IF(K131&gt;1,0.5*K313/K334,"-"))</f>
        <v>0.16237976320958225</v>
      </c>
      <c r="L152" s="151">
        <f t="array" ref="L152">IF(L131="-","-",IF(L131&gt;1,0.5*L313/L334,"-"))</f>
        <v>0.57735026918962573</v>
      </c>
      <c r="M152" s="151">
        <f t="array" ref="M152">IF(M131="-","-",IF(M131&gt;1,0.5*M313/M334,"-"))</f>
        <v>0.15971914124998499</v>
      </c>
      <c r="N152" s="151">
        <f t="array" ref="N152">IF(N131="-","-",IF(N131&gt;1,0.5*N313/N334,"-"))</f>
        <v>0.48328460956338182</v>
      </c>
      <c r="O152" s="151">
        <f t="array" ref="O152">IF(O131="-","-",IF(O131&gt;1,0.5*O313/O334,"-"))</f>
        <v>0.24673012887966095</v>
      </c>
      <c r="P152" s="152">
        <f t="array" ref="P152">IF(H131="-","-",IF(H131&gt;1,AVERAGE(IF($P$5:$P$104=G152,$R$5:$R$104,"-")),"-"))</f>
        <v>0.35266073705382428</v>
      </c>
      <c r="Q152" s="7"/>
      <c r="R152" s="138"/>
      <c r="S152" s="138"/>
      <c r="T152" s="138"/>
      <c r="U152" s="138"/>
      <c r="V152" s="138"/>
      <c r="W152" s="138"/>
      <c r="X152" s="18"/>
      <c r="Y152" s="18"/>
      <c r="Z152" s="18"/>
      <c r="AA152" s="18"/>
      <c r="AB152" s="7"/>
      <c r="AC152" s="7"/>
      <c r="AD152" s="7"/>
      <c r="AE152" s="7"/>
      <c r="AF152" s="7"/>
      <c r="AG152" s="18"/>
      <c r="AH152" s="18"/>
      <c r="AI152" s="18"/>
      <c r="AJ152" s="18"/>
      <c r="AK152" s="18"/>
      <c r="AL152" s="18"/>
      <c r="AM152" s="18"/>
      <c r="AN152" s="18"/>
      <c r="AO152" s="18"/>
      <c r="AP152" s="18"/>
      <c r="AQ152" s="18"/>
      <c r="AR152" s="18"/>
      <c r="AS152" s="18"/>
      <c r="AT152" s="18"/>
      <c r="AU152" s="18"/>
      <c r="AV152" s="18"/>
      <c r="AW152" s="18"/>
      <c r="AX152" s="18"/>
      <c r="AY152" s="18"/>
      <c r="AZ152" s="18"/>
      <c r="BA152" s="18"/>
      <c r="BD152" s="11"/>
      <c r="BE152" s="11"/>
      <c r="BF152" s="11"/>
      <c r="BG152" s="11"/>
      <c r="BH152" s="11"/>
      <c r="BI152" s="11"/>
      <c r="BJ152" s="11"/>
      <c r="BK152" s="11"/>
      <c r="BL152" s="11"/>
      <c r="BM152" s="11"/>
      <c r="BN152" s="11"/>
      <c r="BO152" s="11"/>
      <c r="BP152" s="11"/>
      <c r="BQ152" s="11"/>
      <c r="BR152" s="11"/>
      <c r="BS152" s="11"/>
    </row>
    <row r="153" spans="1:71" ht="12.75" customHeight="1">
      <c r="A153" s="18"/>
      <c r="B153" s="18"/>
      <c r="C153" s="117"/>
      <c r="E153" s="133"/>
      <c r="F153" s="133"/>
      <c r="G153" s="150">
        <f t="shared" si="31"/>
        <v>9</v>
      </c>
      <c r="H153" s="151" t="str">
        <f t="array" ref="H153">IF(H132="-","-",IF(H132&gt;1,0.5*H314/H335,"-"))</f>
        <v>-</v>
      </c>
      <c r="I153" s="151" t="str">
        <f t="array" ref="I153">IF(I132="-","-",IF(I132&gt;1,0.5*I314/I335,"-"))</f>
        <v>-</v>
      </c>
      <c r="J153" s="151" t="str">
        <f t="array" ref="J153">IF(J132="-","-",IF(J132&gt;1,0.5*J314/J335,"-"))</f>
        <v>-</v>
      </c>
      <c r="K153" s="151" t="str">
        <f t="array" ref="K153">IF(K132="-","-",IF(K132&gt;1,0.5*K314/K335,"-"))</f>
        <v>-</v>
      </c>
      <c r="L153" s="151" t="str">
        <f t="array" ref="L153">IF(L132="-","-",IF(L132&gt;1,0.5*L314/L335,"-"))</f>
        <v>-</v>
      </c>
      <c r="M153" s="151" t="str">
        <f t="array" ref="M153">IF(M132="-","-",IF(M132&gt;1,0.5*M314/M335,"-"))</f>
        <v>-</v>
      </c>
      <c r="N153" s="151" t="str">
        <f t="array" ref="N153">IF(N132="-","-",IF(N132&gt;1,0.5*N314/N335,"-"))</f>
        <v>-</v>
      </c>
      <c r="O153" s="151" t="str">
        <f t="array" ref="O153">IF(O132="-","-",IF(O132&gt;1,0.5*O314/O335,"-"))</f>
        <v>-</v>
      </c>
      <c r="P153" s="152" t="str">
        <f t="array" ref="P153">IF(H132="-","-",IF(H132&gt;1,AVERAGE(IF($P$5:$P$104=G153,$R$5:$R$104,"-")),"-"))</f>
        <v>-</v>
      </c>
      <c r="Q153" s="7"/>
      <c r="R153" s="138"/>
      <c r="S153" s="138"/>
      <c r="T153" s="138"/>
      <c r="U153" s="138"/>
      <c r="V153" s="138"/>
      <c r="W153" s="138"/>
      <c r="X153" s="18"/>
      <c r="Y153" s="18"/>
      <c r="Z153" s="18"/>
      <c r="AA153" s="18"/>
      <c r="AB153" s="7"/>
      <c r="AC153" s="7"/>
      <c r="AD153" s="7"/>
      <c r="AE153" s="7"/>
      <c r="AF153" s="7"/>
      <c r="AG153" s="18"/>
      <c r="AH153" s="18"/>
      <c r="AI153" s="18"/>
      <c r="AJ153" s="18"/>
      <c r="AK153" s="18"/>
      <c r="AL153" s="18"/>
      <c r="AM153" s="18"/>
      <c r="AN153" s="18"/>
      <c r="AO153" s="18"/>
      <c r="AP153" s="18"/>
      <c r="AQ153" s="18"/>
      <c r="AR153" s="18"/>
      <c r="AS153" s="18"/>
      <c r="AT153" s="18"/>
      <c r="AU153" s="18"/>
      <c r="AV153" s="18"/>
      <c r="AW153" s="18"/>
      <c r="AX153" s="18"/>
      <c r="AY153" s="18"/>
      <c r="AZ153" s="18"/>
      <c r="BA153" s="18"/>
      <c r="BD153" s="11"/>
      <c r="BE153" s="11"/>
      <c r="BF153" s="11"/>
      <c r="BG153" s="11"/>
      <c r="BH153" s="11"/>
      <c r="BI153" s="11"/>
      <c r="BJ153" s="11"/>
      <c r="BK153" s="11"/>
      <c r="BL153" s="11"/>
      <c r="BM153" s="11"/>
      <c r="BN153" s="11"/>
      <c r="BO153" s="11"/>
      <c r="BP153" s="11"/>
      <c r="BQ153" s="11"/>
      <c r="BR153" s="11"/>
      <c r="BS153" s="11"/>
    </row>
    <row r="154" spans="1:71" ht="12.75" customHeight="1">
      <c r="A154" s="18"/>
      <c r="B154" s="18"/>
      <c r="C154" s="117"/>
      <c r="E154" s="133"/>
      <c r="F154" s="133"/>
      <c r="G154" s="150">
        <f t="shared" si="31"/>
        <v>10</v>
      </c>
      <c r="H154" s="151" t="str">
        <f t="array" ref="H154">IF(H133="-","-",IF(H133&gt;1,0.5*H315/H336,"-"))</f>
        <v>-</v>
      </c>
      <c r="I154" s="151" t="str">
        <f t="array" ref="I154">IF(I133="-","-",IF(I133&gt;1,0.5*I315/I336,"-"))</f>
        <v>-</v>
      </c>
      <c r="J154" s="151" t="str">
        <f t="array" ref="J154">IF(J133="-","-",IF(J133&gt;1,0.5*J315/J336,"-"))</f>
        <v>-</v>
      </c>
      <c r="K154" s="151" t="str">
        <f t="array" ref="K154">IF(K133="-","-",IF(K133&gt;1,0.5*K315/K336,"-"))</f>
        <v>-</v>
      </c>
      <c r="L154" s="151" t="str">
        <f t="array" ref="L154">IF(L133="-","-",IF(L133&gt;1,0.5*L315/L336,"-"))</f>
        <v>-</v>
      </c>
      <c r="M154" s="151" t="str">
        <f t="array" ref="M154">IF(M133="-","-",IF(M133&gt;1,0.5*M315/M336,"-"))</f>
        <v>-</v>
      </c>
      <c r="N154" s="151" t="str">
        <f t="array" ref="N154">IF(N133="-","-",IF(N133&gt;1,0.5*N315/N336,"-"))</f>
        <v>-</v>
      </c>
      <c r="O154" s="151" t="str">
        <f t="array" ref="O154">IF(O133="-","-",IF(O133&gt;1,0.5*O315/O336,"-"))</f>
        <v>-</v>
      </c>
      <c r="P154" s="152" t="str">
        <f t="array" ref="P154">IF(H133="-","-",IF(H133&gt;1,AVERAGE(IF($P$5:$P$104=G154,$R$5:$R$104,"-")),"-"))</f>
        <v>-</v>
      </c>
      <c r="Q154" s="7"/>
      <c r="R154" s="138"/>
      <c r="S154" s="138"/>
      <c r="T154" s="138"/>
      <c r="U154" s="138"/>
      <c r="V154" s="138"/>
      <c r="W154" s="138"/>
      <c r="X154" s="18"/>
      <c r="Y154" s="18"/>
      <c r="Z154" s="18"/>
      <c r="AA154" s="18"/>
      <c r="AB154" s="7"/>
      <c r="AC154" s="7"/>
      <c r="AD154" s="7"/>
      <c r="AE154" s="7"/>
      <c r="AF154" s="7"/>
      <c r="AG154" s="18"/>
      <c r="AH154" s="18"/>
      <c r="AI154" s="18"/>
      <c r="AJ154" s="18"/>
      <c r="AK154" s="18"/>
      <c r="AL154" s="18"/>
      <c r="AM154" s="18"/>
      <c r="AN154" s="18"/>
      <c r="AO154" s="18"/>
      <c r="AP154" s="18"/>
      <c r="AQ154" s="18"/>
      <c r="AR154" s="18"/>
      <c r="AS154" s="18"/>
      <c r="AT154" s="18"/>
      <c r="AU154" s="18"/>
      <c r="AV154" s="18"/>
      <c r="AW154" s="18"/>
      <c r="AX154" s="18"/>
      <c r="AY154" s="18"/>
      <c r="AZ154" s="18"/>
      <c r="BA154" s="18"/>
      <c r="BD154" s="11"/>
      <c r="BE154" s="11"/>
      <c r="BF154" s="11"/>
      <c r="BG154" s="11"/>
      <c r="BH154" s="11"/>
      <c r="BI154" s="11"/>
      <c r="BJ154" s="11"/>
      <c r="BK154" s="11"/>
      <c r="BL154" s="11"/>
      <c r="BM154" s="11"/>
      <c r="BN154" s="11"/>
      <c r="BO154" s="11"/>
      <c r="BP154" s="11"/>
      <c r="BQ154" s="11"/>
      <c r="BR154" s="11"/>
      <c r="BS154" s="11"/>
    </row>
    <row r="155" spans="1:71" ht="12.75" customHeight="1">
      <c r="A155" s="18"/>
      <c r="B155" s="18"/>
      <c r="C155" s="117"/>
      <c r="E155" s="133"/>
      <c r="F155" s="133"/>
      <c r="G155" s="150">
        <f t="shared" si="31"/>
        <v>11</v>
      </c>
      <c r="H155" s="151" t="str">
        <f t="array" ref="H155">IF(H134="-","-",IF(H134&gt;1,0.5*H316/H337,"-"))</f>
        <v>-</v>
      </c>
      <c r="I155" s="151" t="str">
        <f t="array" ref="I155">IF(I134="-","-",IF(I134&gt;1,0.5*I316/I337,"-"))</f>
        <v>-</v>
      </c>
      <c r="J155" s="151" t="str">
        <f t="array" ref="J155">IF(J134="-","-",IF(J134&gt;1,0.5*J316/J337,"-"))</f>
        <v>-</v>
      </c>
      <c r="K155" s="151" t="str">
        <f t="array" ref="K155">IF(K134="-","-",IF(K134&gt;1,0.5*K316/K337,"-"))</f>
        <v>-</v>
      </c>
      <c r="L155" s="151" t="str">
        <f t="array" ref="L155">IF(L134="-","-",IF(L134&gt;1,0.5*L316/L337,"-"))</f>
        <v>-</v>
      </c>
      <c r="M155" s="151" t="str">
        <f t="array" ref="M155">IF(M134="-","-",IF(M134&gt;1,0.5*M316/M337,"-"))</f>
        <v>-</v>
      </c>
      <c r="N155" s="151" t="str">
        <f t="array" ref="N155">IF(N134="-","-",IF(N134&gt;1,0.5*N316/N337,"-"))</f>
        <v>-</v>
      </c>
      <c r="O155" s="151" t="str">
        <f t="array" ref="O155">IF(O134="-","-",IF(O134&gt;1,0.5*O316/O337,"-"))</f>
        <v>-</v>
      </c>
      <c r="P155" s="152" t="str">
        <f t="array" ref="P155">IF(H134="-","-",IF(H134&gt;1,AVERAGE(IF($P$5:$P$104=G155,$R$5:$R$104,"-")),"-"))</f>
        <v>-</v>
      </c>
      <c r="Q155" s="7"/>
      <c r="R155" s="138"/>
      <c r="S155" s="138"/>
      <c r="T155" s="138"/>
      <c r="U155" s="138"/>
      <c r="V155" s="138"/>
      <c r="W155" s="138"/>
      <c r="X155" s="18"/>
      <c r="Y155" s="18"/>
      <c r="Z155" s="18"/>
      <c r="AA155" s="18"/>
      <c r="AB155" s="7"/>
      <c r="AC155" s="7"/>
      <c r="AD155" s="7"/>
      <c r="AE155" s="7"/>
      <c r="AF155" s="7"/>
      <c r="AG155" s="18"/>
      <c r="AH155" s="18"/>
      <c r="AI155" s="18"/>
      <c r="AJ155" s="18"/>
      <c r="AK155" s="18"/>
      <c r="AL155" s="18"/>
      <c r="AM155" s="18"/>
      <c r="AN155" s="18"/>
      <c r="AO155" s="18"/>
      <c r="AP155" s="18"/>
      <c r="AQ155" s="18"/>
      <c r="AR155" s="18"/>
      <c r="AS155" s="18"/>
      <c r="AT155" s="18"/>
      <c r="AU155" s="18"/>
      <c r="AV155" s="18"/>
      <c r="AW155" s="18"/>
      <c r="AX155" s="18"/>
      <c r="AY155" s="18"/>
      <c r="AZ155" s="18"/>
      <c r="BA155" s="18"/>
      <c r="BD155" s="11"/>
      <c r="BE155" s="11"/>
      <c r="BF155" s="11"/>
      <c r="BG155" s="11"/>
      <c r="BH155" s="11"/>
      <c r="BI155" s="11"/>
      <c r="BJ155" s="11"/>
      <c r="BK155" s="11"/>
      <c r="BL155" s="11"/>
      <c r="BM155" s="11"/>
      <c r="BN155" s="11"/>
      <c r="BO155" s="11"/>
      <c r="BP155" s="11"/>
      <c r="BQ155" s="11"/>
      <c r="BR155" s="11"/>
      <c r="BS155" s="11"/>
    </row>
    <row r="156" spans="1:71" ht="12.75" customHeight="1">
      <c r="A156" s="18"/>
      <c r="B156" s="18"/>
      <c r="C156" s="117"/>
      <c r="E156" s="133"/>
      <c r="F156" s="133"/>
      <c r="G156" s="150">
        <f t="shared" si="31"/>
        <v>12</v>
      </c>
      <c r="H156" s="151" t="str">
        <f t="array" ref="H156">IF(H135="-","-",IF(H135&gt;1,0.5*H317/H338,"-"))</f>
        <v>-</v>
      </c>
      <c r="I156" s="151" t="str">
        <f t="array" ref="I156">IF(I135="-","-",IF(I135&gt;1,0.5*I317/I338,"-"))</f>
        <v>-</v>
      </c>
      <c r="J156" s="151" t="str">
        <f t="array" ref="J156">IF(J135="-","-",IF(J135&gt;1,0.5*J317/J338,"-"))</f>
        <v>-</v>
      </c>
      <c r="K156" s="151" t="str">
        <f t="array" ref="K156">IF(K135="-","-",IF(K135&gt;1,0.5*K317/K338,"-"))</f>
        <v>-</v>
      </c>
      <c r="L156" s="151" t="str">
        <f t="array" ref="L156">IF(L135="-","-",IF(L135&gt;1,0.5*L317/L338,"-"))</f>
        <v>-</v>
      </c>
      <c r="M156" s="151" t="str">
        <f t="array" ref="M156">IF(M135="-","-",IF(M135&gt;1,0.5*M317/M338,"-"))</f>
        <v>-</v>
      </c>
      <c r="N156" s="151" t="str">
        <f t="array" ref="N156">IF(N135="-","-",IF(N135&gt;1,0.5*N317/N338,"-"))</f>
        <v>-</v>
      </c>
      <c r="O156" s="151" t="str">
        <f t="array" ref="O156">IF(O135="-","-",IF(O135&gt;1,0.5*O317/O338,"-"))</f>
        <v>-</v>
      </c>
      <c r="P156" s="152" t="str">
        <f t="array" ref="P156">IF(H135="-","-",IF(H135&gt;1,AVERAGE(IF($P$5:$P$104=G156,$R$5:$R$104,"-")),"-"))</f>
        <v>-</v>
      </c>
      <c r="Q156" s="7"/>
      <c r="R156" s="138"/>
      <c r="S156" s="138"/>
      <c r="T156" s="138"/>
      <c r="U156" s="138"/>
      <c r="V156" s="138"/>
      <c r="W156" s="138"/>
      <c r="X156" s="18"/>
      <c r="Y156" s="18"/>
      <c r="Z156" s="18"/>
      <c r="AA156" s="18"/>
      <c r="AB156" s="7"/>
      <c r="AC156" s="7"/>
      <c r="AD156" s="7"/>
      <c r="AE156" s="7"/>
      <c r="AF156" s="7"/>
      <c r="AG156" s="18"/>
      <c r="AH156" s="18"/>
      <c r="AI156" s="18"/>
      <c r="AJ156" s="18"/>
      <c r="AK156" s="18"/>
      <c r="AL156" s="18"/>
      <c r="AM156" s="18"/>
      <c r="AN156" s="18"/>
      <c r="AO156" s="18"/>
      <c r="AP156" s="18"/>
      <c r="AQ156" s="18"/>
      <c r="AR156" s="18"/>
      <c r="AS156" s="18"/>
      <c r="AT156" s="18"/>
      <c r="AU156" s="18"/>
      <c r="AV156" s="18"/>
      <c r="AW156" s="18"/>
      <c r="AX156" s="18"/>
      <c r="AY156" s="18"/>
      <c r="AZ156" s="18"/>
      <c r="BA156" s="18"/>
      <c r="BD156" s="11"/>
      <c r="BE156" s="11"/>
      <c r="BF156" s="11"/>
      <c r="BG156" s="11"/>
      <c r="BH156" s="11"/>
      <c r="BI156" s="11"/>
      <c r="BJ156" s="11"/>
      <c r="BK156" s="11"/>
      <c r="BL156" s="11"/>
      <c r="BM156" s="11"/>
      <c r="BN156" s="11"/>
      <c r="BO156" s="11"/>
      <c r="BP156" s="11"/>
      <c r="BQ156" s="11"/>
      <c r="BR156" s="11"/>
      <c r="BS156" s="11"/>
    </row>
    <row r="157" spans="1:71" ht="12.75" customHeight="1">
      <c r="A157" s="18"/>
      <c r="B157" s="18"/>
      <c r="C157" s="117"/>
      <c r="E157" s="133"/>
      <c r="F157" s="133"/>
      <c r="G157" s="150">
        <f t="shared" si="31"/>
        <v>13</v>
      </c>
      <c r="H157" s="151" t="str">
        <f t="array" ref="H157">IF(H136="-","-",IF(H136&gt;1,0.5*H318/H339,"-"))</f>
        <v>-</v>
      </c>
      <c r="I157" s="151" t="str">
        <f t="array" ref="I157">IF(I136="-","-",IF(I136&gt;1,0.5*I318/I339,"-"))</f>
        <v>-</v>
      </c>
      <c r="J157" s="151" t="str">
        <f t="array" ref="J157">IF(J136="-","-",IF(J136&gt;1,0.5*J318/J339,"-"))</f>
        <v>-</v>
      </c>
      <c r="K157" s="151" t="str">
        <f t="array" ref="K157">IF(K136="-","-",IF(K136&gt;1,0.5*K318/K339,"-"))</f>
        <v>-</v>
      </c>
      <c r="L157" s="151" t="str">
        <f t="array" ref="L157">IF(L136="-","-",IF(L136&gt;1,0.5*L318/L339,"-"))</f>
        <v>-</v>
      </c>
      <c r="M157" s="151" t="str">
        <f t="array" ref="M157">IF(M136="-","-",IF(M136&gt;1,0.5*M318/M339,"-"))</f>
        <v>-</v>
      </c>
      <c r="N157" s="151" t="str">
        <f t="array" ref="N157">IF(N136="-","-",IF(N136&gt;1,0.5*N318/N339,"-"))</f>
        <v>-</v>
      </c>
      <c r="O157" s="151" t="str">
        <f t="array" ref="O157">IF(O136="-","-",IF(O136&gt;1,0.5*O318/O339,"-"))</f>
        <v>-</v>
      </c>
      <c r="P157" s="152" t="str">
        <f t="array" ref="P157">IF(H136="-","-",IF(H136&gt;1,AVERAGE(IF($P$5:$P$104=G157,$R$5:$R$104,"-")),"-"))</f>
        <v>-</v>
      </c>
      <c r="Q157" s="7"/>
      <c r="R157" s="138"/>
      <c r="S157" s="138"/>
      <c r="T157" s="138"/>
      <c r="U157" s="138"/>
      <c r="V157" s="138"/>
      <c r="W157" s="138"/>
      <c r="X157" s="18"/>
      <c r="Y157" s="18"/>
      <c r="Z157" s="18"/>
      <c r="AA157" s="18"/>
      <c r="AB157" s="7"/>
      <c r="AC157" s="7"/>
      <c r="AD157" s="7"/>
      <c r="AE157" s="7"/>
      <c r="AF157" s="7"/>
      <c r="AG157" s="18"/>
      <c r="AH157" s="18"/>
      <c r="AI157" s="18"/>
      <c r="AJ157" s="18"/>
      <c r="AK157" s="18"/>
      <c r="AL157" s="18"/>
      <c r="AM157" s="18"/>
      <c r="AN157" s="18"/>
      <c r="AO157" s="18"/>
      <c r="AP157" s="18"/>
      <c r="AQ157" s="18"/>
      <c r="AR157" s="18"/>
      <c r="AS157" s="18"/>
      <c r="AT157" s="18"/>
      <c r="AU157" s="18"/>
      <c r="AV157" s="18"/>
      <c r="AW157" s="18"/>
      <c r="AX157" s="18"/>
      <c r="AY157" s="18"/>
      <c r="AZ157" s="18"/>
      <c r="BA157" s="18"/>
      <c r="BD157" s="11"/>
      <c r="BE157" s="11"/>
      <c r="BF157" s="11"/>
      <c r="BG157" s="11"/>
      <c r="BH157" s="11"/>
      <c r="BI157" s="11"/>
      <c r="BJ157" s="11"/>
      <c r="BK157" s="11"/>
      <c r="BL157" s="11"/>
      <c r="BM157" s="11"/>
      <c r="BN157" s="11"/>
      <c r="BO157" s="11"/>
      <c r="BP157" s="11"/>
      <c r="BQ157" s="11"/>
      <c r="BR157" s="11"/>
      <c r="BS157" s="11"/>
    </row>
    <row r="158" spans="1:71" ht="12.75" customHeight="1">
      <c r="A158" s="18"/>
      <c r="B158" s="18"/>
      <c r="C158" s="117"/>
      <c r="E158" s="133"/>
      <c r="F158" s="133"/>
      <c r="G158" s="150">
        <f t="shared" si="31"/>
        <v>14</v>
      </c>
      <c r="H158" s="151" t="str">
        <f t="array" ref="H158">IF(H137="-","-",IF(H137&gt;1,0.5*H319/H340,"-"))</f>
        <v>-</v>
      </c>
      <c r="I158" s="151" t="str">
        <f t="array" ref="I158">IF(I137="-","-",IF(I137&gt;1,0.5*I319/I340,"-"))</f>
        <v>-</v>
      </c>
      <c r="J158" s="151" t="str">
        <f t="array" ref="J158">IF(J137="-","-",IF(J137&gt;1,0.5*J319/J340,"-"))</f>
        <v>-</v>
      </c>
      <c r="K158" s="151" t="str">
        <f t="array" ref="K158">IF(K137="-","-",IF(K137&gt;1,0.5*K319/K340,"-"))</f>
        <v>-</v>
      </c>
      <c r="L158" s="151" t="str">
        <f t="array" ref="L158">IF(L137="-","-",IF(L137&gt;1,0.5*L319/L340,"-"))</f>
        <v>-</v>
      </c>
      <c r="M158" s="151" t="str">
        <f t="array" ref="M158">IF(M137="-","-",IF(M137&gt;1,0.5*M319/M340,"-"))</f>
        <v>-</v>
      </c>
      <c r="N158" s="151" t="str">
        <f t="array" ref="N158">IF(N137="-","-",IF(N137&gt;1,0.5*N319/N340,"-"))</f>
        <v>-</v>
      </c>
      <c r="O158" s="151" t="str">
        <f t="array" ref="O158">IF(O137="-","-",IF(O137&gt;1,0.5*O319/O340,"-"))</f>
        <v>-</v>
      </c>
      <c r="P158" s="152" t="str">
        <f t="array" ref="P158">IF(H137="-","-",IF(H137&gt;1,AVERAGE(IF($P$5:$P$104=G158,$R$5:$R$104,"-")),"-"))</f>
        <v>-</v>
      </c>
      <c r="Q158" s="7"/>
      <c r="R158" s="138"/>
      <c r="S158" s="138"/>
      <c r="T158" s="138"/>
      <c r="U158" s="138"/>
      <c r="V158" s="138"/>
      <c r="W158" s="138"/>
      <c r="X158" s="18"/>
      <c r="Y158" s="18"/>
      <c r="Z158" s="18"/>
      <c r="AA158" s="18"/>
      <c r="AB158" s="7"/>
      <c r="AC158" s="7"/>
      <c r="AD158" s="7"/>
      <c r="AE158" s="7"/>
      <c r="AF158" s="7"/>
      <c r="AG158" s="18"/>
      <c r="AH158" s="18"/>
      <c r="AI158" s="18"/>
      <c r="AJ158" s="18"/>
      <c r="AK158" s="18"/>
      <c r="AL158" s="18"/>
      <c r="AM158" s="18"/>
      <c r="AN158" s="18"/>
      <c r="AO158" s="18"/>
      <c r="AP158" s="18"/>
      <c r="AQ158" s="18"/>
      <c r="AR158" s="18"/>
      <c r="AS158" s="18"/>
      <c r="AT158" s="18"/>
      <c r="AU158" s="18"/>
      <c r="AV158" s="18"/>
      <c r="AW158" s="18"/>
      <c r="AX158" s="18"/>
      <c r="AY158" s="18"/>
      <c r="AZ158" s="18"/>
      <c r="BA158" s="18"/>
      <c r="BD158" s="11"/>
      <c r="BE158" s="11"/>
      <c r="BF158" s="11"/>
      <c r="BG158" s="11"/>
      <c r="BH158" s="11"/>
      <c r="BI158" s="11"/>
      <c r="BJ158" s="11"/>
      <c r="BK158" s="11"/>
      <c r="BL158" s="11"/>
      <c r="BM158" s="11"/>
      <c r="BN158" s="11"/>
      <c r="BO158" s="11"/>
      <c r="BP158" s="11"/>
      <c r="BQ158" s="11"/>
      <c r="BR158" s="11"/>
      <c r="BS158" s="11"/>
    </row>
    <row r="159" spans="1:71" ht="12.75" customHeight="1">
      <c r="A159" s="18"/>
      <c r="B159" s="18"/>
      <c r="C159" s="117"/>
      <c r="E159" s="133"/>
      <c r="F159" s="133"/>
      <c r="G159" s="153">
        <f t="shared" si="31"/>
        <v>15</v>
      </c>
      <c r="H159" s="151" t="str">
        <f t="array" ref="H159">IF(H138="-","-",IF(H138&gt;1,0.5*H320/H341,"-"))</f>
        <v>-</v>
      </c>
      <c r="I159" s="151" t="str">
        <f t="array" ref="I159">IF(I138="-","-",IF(I138&gt;1,0.5*I320/I341,"-"))</f>
        <v>-</v>
      </c>
      <c r="J159" s="151" t="str">
        <f t="array" ref="J159">IF(J138="-","-",IF(J138&gt;1,0.5*J320/J341,"-"))</f>
        <v>-</v>
      </c>
      <c r="K159" s="151" t="str">
        <f t="array" ref="K159">IF(K138="-","-",IF(K138&gt;1,0.5*K320/K341,"-"))</f>
        <v>-</v>
      </c>
      <c r="L159" s="151" t="str">
        <f t="array" ref="L159">IF(L138="-","-",IF(L138&gt;1,0.5*L320/L341,"-"))</f>
        <v>-</v>
      </c>
      <c r="M159" s="151" t="str">
        <f t="array" ref="M159">IF(M138="-","-",IF(M138&gt;1,0.5*M320/M341,"-"))</f>
        <v>-</v>
      </c>
      <c r="N159" s="151" t="str">
        <f t="array" ref="N159">IF(N138="-","-",IF(N138&gt;1,0.5*N320/N341,"-"))</f>
        <v>-</v>
      </c>
      <c r="O159" s="151" t="str">
        <f t="array" ref="O159">IF(O138="-","-",IF(O138&gt;1,0.5*O320/O341,"-"))</f>
        <v>-</v>
      </c>
      <c r="P159" s="154" t="str">
        <f t="array" ref="P159">IF(H138="-","-",IF(H138&gt;1,AVERAGE(IF($P$5:$P$104=G159,$R$5:$R$104,"-")),"-"))</f>
        <v>-</v>
      </c>
      <c r="Q159" s="7"/>
      <c r="R159" s="138"/>
      <c r="S159" s="138"/>
      <c r="T159" s="138"/>
      <c r="U159" s="138"/>
      <c r="V159" s="138"/>
      <c r="W159" s="138"/>
      <c r="X159" s="18"/>
      <c r="Y159" s="18"/>
      <c r="Z159" s="18"/>
      <c r="AA159" s="18"/>
      <c r="AB159" s="7"/>
      <c r="AC159" s="7"/>
      <c r="AD159" s="7"/>
      <c r="AE159" s="7"/>
      <c r="AF159" s="7"/>
      <c r="AG159" s="18"/>
      <c r="AH159" s="18"/>
      <c r="AI159" s="18"/>
      <c r="AJ159" s="18"/>
      <c r="AK159" s="18"/>
      <c r="AL159" s="18"/>
      <c r="AM159" s="18"/>
      <c r="AN159" s="18"/>
      <c r="AO159" s="18"/>
      <c r="AP159" s="18"/>
      <c r="AQ159" s="18"/>
      <c r="AR159" s="18"/>
      <c r="AS159" s="18"/>
      <c r="AT159" s="18"/>
      <c r="AU159" s="18"/>
      <c r="AV159" s="18"/>
      <c r="AW159" s="18"/>
      <c r="AX159" s="18"/>
      <c r="AY159" s="18"/>
      <c r="AZ159" s="18"/>
      <c r="BA159" s="18"/>
      <c r="BD159" s="11"/>
      <c r="BE159" s="11"/>
      <c r="BF159" s="11"/>
      <c r="BG159" s="11"/>
      <c r="BH159" s="11"/>
      <c r="BI159" s="11"/>
      <c r="BJ159" s="11"/>
      <c r="BK159" s="11"/>
      <c r="BL159" s="11"/>
      <c r="BM159" s="11"/>
      <c r="BN159" s="11"/>
      <c r="BO159" s="11"/>
      <c r="BP159" s="11"/>
      <c r="BQ159" s="11"/>
      <c r="BR159" s="11"/>
      <c r="BS159" s="11"/>
    </row>
    <row r="160" spans="1:71" ht="12.75" customHeight="1">
      <c r="A160" s="18"/>
      <c r="B160" s="18"/>
      <c r="C160" s="117"/>
      <c r="D160" s="639" t="s">
        <v>40</v>
      </c>
      <c r="E160" s="640"/>
      <c r="F160" s="641"/>
      <c r="G160" s="158" t="str">
        <f>$G$139</f>
        <v>0-15</v>
      </c>
      <c r="H160" s="159">
        <f t="shared" ref="H160" si="32">IF(H139=0,"",SUMPRODUCT(H144:H159,H123:H138)/H139)</f>
        <v>0.50503784878115254</v>
      </c>
      <c r="I160" s="159">
        <f t="shared" ref="I160:L160" si="33">IF(I139=0,"",SUMPRODUCT(I144:I159,I123:I138)/I139)</f>
        <v>0.51382078563946232</v>
      </c>
      <c r="J160" s="159">
        <f t="shared" si="33"/>
        <v>0.356655185955006</v>
      </c>
      <c r="K160" s="159">
        <f t="shared" si="33"/>
        <v>0.41012109643492139</v>
      </c>
      <c r="L160" s="159">
        <f t="shared" si="33"/>
        <v>0.57098253068080651</v>
      </c>
      <c r="M160" s="159">
        <f t="shared" ref="M160:O160" si="34">IF(M139=0,"",SUMPRODUCT(M144:M159,M123:M138)/M139)</f>
        <v>1.0590308408425211</v>
      </c>
      <c r="N160" s="159">
        <f t="shared" si="34"/>
        <v>0.56074298074640716</v>
      </c>
      <c r="O160" s="159">
        <f t="shared" si="34"/>
        <v>0.59629948351583772</v>
      </c>
      <c r="P160" s="654">
        <f>R105</f>
        <v>0.41666101232798786</v>
      </c>
      <c r="Q160" s="7"/>
      <c r="R160" s="138"/>
      <c r="S160" s="138"/>
      <c r="T160" s="138"/>
      <c r="U160" s="138"/>
      <c r="V160" s="138"/>
      <c r="W160" s="138"/>
      <c r="X160" s="18"/>
      <c r="Y160" s="18"/>
      <c r="Z160" s="18"/>
      <c r="AA160" s="18"/>
      <c r="AB160" s="7"/>
      <c r="AC160" s="7"/>
      <c r="AD160" s="7"/>
      <c r="AE160" s="7"/>
      <c r="AF160" s="7"/>
      <c r="AG160" s="18"/>
      <c r="AH160" s="18"/>
      <c r="AI160" s="18"/>
      <c r="AJ160" s="18"/>
      <c r="AK160" s="18"/>
      <c r="AL160" s="18"/>
      <c r="AM160" s="18"/>
      <c r="AN160" s="18"/>
      <c r="AO160" s="18"/>
      <c r="AP160" s="18"/>
      <c r="AQ160" s="18"/>
      <c r="AR160" s="18"/>
      <c r="AS160" s="18"/>
      <c r="AT160" s="18"/>
      <c r="AU160" s="18"/>
      <c r="AV160" s="18"/>
      <c r="AW160" s="18"/>
      <c r="AX160" s="18"/>
      <c r="AY160" s="18"/>
      <c r="AZ160" s="18"/>
      <c r="BA160" s="18"/>
      <c r="BD160" s="11"/>
      <c r="BE160" s="11"/>
      <c r="BF160" s="11"/>
      <c r="BG160" s="11"/>
      <c r="BH160" s="11"/>
      <c r="BI160" s="11"/>
      <c r="BJ160" s="11"/>
      <c r="BK160" s="11"/>
      <c r="BL160" s="11"/>
      <c r="BM160" s="11"/>
      <c r="BN160" s="11"/>
      <c r="BO160" s="11"/>
      <c r="BP160" s="11"/>
      <c r="BQ160" s="11"/>
      <c r="BR160" s="11"/>
      <c r="BS160" s="11"/>
    </row>
    <row r="161" spans="1:71" ht="12.75" customHeight="1">
      <c r="A161" s="18"/>
      <c r="B161" s="18"/>
      <c r="C161" s="117"/>
      <c r="D161" s="626"/>
      <c r="E161" s="160"/>
      <c r="F161" s="161"/>
      <c r="G161" s="162" t="s">
        <v>41</v>
      </c>
      <c r="H161" s="163">
        <f>IF(H139=0,"",RANK(H160,$H$160:$O$160,1))</f>
        <v>3</v>
      </c>
      <c r="I161" s="163">
        <f>IF(I139=0,"",RANK(I160,$H$160:$O$160,1))</f>
        <v>4</v>
      </c>
      <c r="J161" s="163">
        <f>IF(J139=0,"",RANK(J160,$H$160:$O$160,1))</f>
        <v>1</v>
      </c>
      <c r="K161" s="163">
        <f>IF(K139=0,"",RANK(K160,$H$160:$O$160,1))</f>
        <v>2</v>
      </c>
      <c r="L161" s="163">
        <f>IF(L139=0,"",RANK(L160,$H$160:$O$160,1))</f>
        <v>6</v>
      </c>
      <c r="M161" s="163">
        <f t="shared" ref="M161:O161" si="35">IF(M139=0,"",RANK(M160,$H$160:$O$160,1))</f>
        <v>8</v>
      </c>
      <c r="N161" s="163">
        <f t="shared" si="35"/>
        <v>5</v>
      </c>
      <c r="O161" s="163">
        <f t="shared" si="35"/>
        <v>7</v>
      </c>
      <c r="P161" s="655"/>
      <c r="Q161" s="7"/>
      <c r="R161" s="138"/>
      <c r="S161" s="138"/>
      <c r="T161" s="138"/>
      <c r="U161" s="138"/>
      <c r="V161" s="138"/>
      <c r="W161" s="138"/>
      <c r="X161" s="18"/>
      <c r="Y161" s="18"/>
      <c r="Z161" s="18"/>
      <c r="AA161" s="18"/>
      <c r="AB161" s="7"/>
      <c r="AC161" s="7"/>
      <c r="AD161" s="7"/>
      <c r="AE161" s="7"/>
      <c r="AF161" s="7"/>
      <c r="AG161" s="18"/>
      <c r="AH161" s="18"/>
      <c r="AI161" s="18"/>
      <c r="AJ161" s="18"/>
      <c r="AK161" s="18"/>
      <c r="AL161" s="18"/>
      <c r="AM161" s="18"/>
      <c r="AN161" s="18"/>
      <c r="AO161" s="18"/>
      <c r="AP161" s="18"/>
      <c r="AQ161" s="18"/>
      <c r="AR161" s="18"/>
      <c r="AS161" s="18"/>
      <c r="AT161" s="18"/>
      <c r="AU161" s="18"/>
      <c r="AV161" s="18"/>
      <c r="AW161" s="18"/>
      <c r="AX161" s="18"/>
      <c r="AY161" s="18"/>
      <c r="AZ161" s="18"/>
      <c r="BA161" s="18"/>
      <c r="BD161" s="11"/>
      <c r="BE161" s="11"/>
      <c r="BF161" s="11"/>
      <c r="BG161" s="11"/>
      <c r="BH161" s="11"/>
      <c r="BI161" s="11"/>
      <c r="BJ161" s="11"/>
      <c r="BK161" s="11"/>
      <c r="BL161" s="11"/>
      <c r="BM161" s="11"/>
      <c r="BN161" s="11"/>
      <c r="BO161" s="11"/>
      <c r="BP161" s="11"/>
      <c r="BQ161" s="11"/>
      <c r="BR161" s="11"/>
      <c r="BS161" s="11"/>
    </row>
    <row r="162" spans="1:71" ht="12.75" customHeight="1">
      <c r="A162" s="18"/>
      <c r="B162" s="18"/>
      <c r="C162" s="117"/>
      <c r="E162" s="133"/>
      <c r="F162" s="164"/>
      <c r="G162" s="165"/>
      <c r="H162" s="166"/>
      <c r="I162" s="166"/>
      <c r="J162" s="166"/>
      <c r="K162" s="166"/>
      <c r="L162" s="166"/>
      <c r="M162" s="166"/>
      <c r="N162" s="166"/>
      <c r="O162" s="166"/>
      <c r="P162" s="166"/>
      <c r="Q162" s="7"/>
      <c r="R162" s="138"/>
      <c r="S162" s="138"/>
      <c r="T162" s="138"/>
      <c r="U162" s="138"/>
      <c r="V162" s="138"/>
      <c r="W162" s="138"/>
      <c r="X162" s="18"/>
      <c r="Y162" s="18"/>
      <c r="Z162" s="18"/>
      <c r="AA162" s="18"/>
      <c r="AB162" s="7"/>
      <c r="AC162" s="7"/>
      <c r="AD162" s="7"/>
      <c r="AE162" s="7"/>
      <c r="AF162" s="7"/>
      <c r="AG162" s="18"/>
      <c r="AH162" s="18"/>
      <c r="AI162" s="18"/>
      <c r="AJ162" s="18"/>
      <c r="AK162" s="18"/>
      <c r="AL162" s="18"/>
      <c r="AM162" s="18"/>
      <c r="AN162" s="18"/>
      <c r="AO162" s="18"/>
      <c r="AP162" s="18"/>
      <c r="AQ162" s="18"/>
      <c r="AR162" s="18"/>
      <c r="AS162" s="18"/>
      <c r="AT162" s="18"/>
      <c r="AU162" s="18"/>
      <c r="AV162" s="18"/>
      <c r="AW162" s="18"/>
      <c r="AX162" s="18"/>
      <c r="AY162" s="18"/>
      <c r="AZ162" s="18"/>
      <c r="BA162" s="18"/>
      <c r="BD162" s="11"/>
      <c r="BE162" s="11"/>
      <c r="BF162" s="11"/>
      <c r="BG162" s="11"/>
      <c r="BH162" s="11"/>
      <c r="BI162" s="11"/>
      <c r="BJ162" s="11"/>
      <c r="BK162" s="11"/>
      <c r="BL162" s="11"/>
      <c r="BM162" s="11"/>
      <c r="BN162" s="11"/>
      <c r="BO162" s="11"/>
      <c r="BP162" s="11"/>
      <c r="BQ162" s="11"/>
      <c r="BR162" s="11"/>
      <c r="BS162" s="11"/>
    </row>
    <row r="163" spans="1:71" s="170" customFormat="1" ht="18" customHeight="1">
      <c r="A163" s="18"/>
      <c r="B163" s="18"/>
      <c r="C163" s="95"/>
      <c r="D163" s="622"/>
      <c r="E163" s="133"/>
      <c r="F163" s="95"/>
      <c r="G163" s="118" t="s">
        <v>42</v>
      </c>
      <c r="H163" s="167"/>
      <c r="I163" s="167"/>
      <c r="J163" s="167"/>
      <c r="K163" s="167"/>
      <c r="L163" s="167"/>
      <c r="M163" s="167"/>
      <c r="N163" s="167"/>
      <c r="O163" s="167"/>
      <c r="P163" s="133"/>
      <c r="Q163" s="7"/>
      <c r="R163" s="168"/>
      <c r="S163" s="168"/>
      <c r="T163" s="168"/>
      <c r="U163" s="168"/>
      <c r="V163" s="168"/>
      <c r="W163" s="138"/>
      <c r="X163" s="18"/>
      <c r="Y163" s="18"/>
      <c r="Z163" s="18"/>
      <c r="AA163" s="18"/>
      <c r="AB163" s="7"/>
      <c r="AC163" s="7"/>
      <c r="AD163" s="7"/>
      <c r="AE163" s="7"/>
      <c r="AF163" s="7"/>
      <c r="AG163" s="18"/>
      <c r="AH163" s="18"/>
      <c r="AI163" s="18"/>
      <c r="AJ163" s="18"/>
      <c r="AK163" s="18"/>
      <c r="AL163" s="18"/>
      <c r="AM163" s="18"/>
      <c r="AN163" s="18"/>
      <c r="AO163" s="18"/>
      <c r="AP163" s="18"/>
      <c r="AQ163" s="18"/>
      <c r="AR163" s="18"/>
      <c r="AS163" s="18"/>
      <c r="AT163" s="97"/>
      <c r="AU163" s="97"/>
      <c r="AV163" s="97"/>
      <c r="AW163" s="97"/>
      <c r="AX163" s="97"/>
      <c r="AY163" s="97"/>
      <c r="AZ163" s="97"/>
      <c r="BA163" s="97"/>
      <c r="BB163" s="169"/>
      <c r="BC163" s="169"/>
      <c r="BD163" s="11"/>
      <c r="BE163" s="11"/>
      <c r="BF163" s="11"/>
      <c r="BG163" s="11"/>
      <c r="BH163" s="11"/>
      <c r="BI163" s="11"/>
      <c r="BJ163" s="11"/>
      <c r="BK163" s="11"/>
      <c r="BL163" s="11"/>
      <c r="BM163" s="11"/>
      <c r="BN163" s="11"/>
      <c r="BO163" s="11"/>
      <c r="BP163" s="11"/>
      <c r="BQ163" s="11"/>
      <c r="BR163" s="11"/>
      <c r="BS163" s="11"/>
    </row>
    <row r="164" spans="1:71" ht="24.75" customHeight="1">
      <c r="A164" s="18"/>
      <c r="B164" s="18"/>
      <c r="C164" s="117"/>
      <c r="E164" s="124"/>
      <c r="F164" s="124"/>
      <c r="G164" s="144" t="str">
        <f>P3</f>
        <v>MODAL</v>
      </c>
      <c r="H164" s="455" t="str">
        <f t="shared" ref="H164:H165" si="36">H3</f>
        <v>Harald</v>
      </c>
      <c r="I164" s="455" t="str">
        <f t="shared" ref="I164:L164" si="37">I3</f>
        <v>Lisbet</v>
      </c>
      <c r="J164" s="455" t="str">
        <f t="shared" si="37"/>
        <v>Stian</v>
      </c>
      <c r="K164" s="455" t="str">
        <f t="shared" si="37"/>
        <v>Janicke</v>
      </c>
      <c r="L164" s="455" t="str">
        <f t="shared" si="37"/>
        <v>Merete</v>
      </c>
      <c r="M164" s="455" t="str">
        <f t="shared" ref="M164:O164" si="38">M3</f>
        <v>Silje</v>
      </c>
      <c r="N164" s="455" t="str">
        <f t="shared" si="38"/>
        <v>Trine</v>
      </c>
      <c r="O164" s="455" t="str">
        <f t="shared" si="38"/>
        <v>Else</v>
      </c>
      <c r="P164" s="127"/>
      <c r="Q164" s="7"/>
      <c r="R164" s="138"/>
      <c r="S164" s="138"/>
      <c r="T164" s="138"/>
      <c r="U164" s="138"/>
      <c r="V164" s="138"/>
      <c r="W164" s="138"/>
      <c r="X164" s="18"/>
      <c r="Y164" s="18"/>
      <c r="Z164" s="18"/>
      <c r="AA164" s="18"/>
      <c r="AB164" s="7"/>
      <c r="AC164" s="7"/>
      <c r="AD164" s="7"/>
      <c r="AE164" s="7"/>
      <c r="AF164" s="7"/>
      <c r="AG164" s="18"/>
      <c r="AH164" s="18"/>
      <c r="AI164" s="18"/>
      <c r="AJ164" s="18"/>
      <c r="AK164" s="18"/>
      <c r="AL164" s="18"/>
      <c r="AM164" s="18"/>
      <c r="AN164" s="18"/>
      <c r="AO164" s="18"/>
      <c r="AP164" s="18"/>
      <c r="AQ164" s="18"/>
      <c r="AR164" s="18"/>
      <c r="AS164" s="18"/>
      <c r="AT164" s="18"/>
      <c r="AU164" s="18"/>
      <c r="AV164" s="18"/>
      <c r="AW164" s="18"/>
      <c r="AX164" s="18"/>
      <c r="AY164" s="18"/>
      <c r="AZ164" s="18"/>
      <c r="BA164" s="18"/>
      <c r="BD164" s="11"/>
      <c r="BE164" s="11"/>
      <c r="BF164" s="11"/>
      <c r="BG164" s="11"/>
      <c r="BH164" s="11"/>
      <c r="BI164" s="11"/>
      <c r="BJ164" s="11"/>
      <c r="BK164" s="11"/>
      <c r="BL164" s="11"/>
      <c r="BM164" s="11"/>
      <c r="BN164" s="11"/>
      <c r="BO164" s="11"/>
      <c r="BP164" s="11"/>
      <c r="BQ164" s="11"/>
      <c r="BR164" s="11"/>
      <c r="BS164" s="11"/>
    </row>
    <row r="165" spans="1:71" ht="12.75" customHeight="1">
      <c r="A165" s="18"/>
      <c r="B165" s="18"/>
      <c r="C165" s="117"/>
      <c r="E165" s="117"/>
      <c r="F165" s="117"/>
      <c r="G165" s="130" t="str">
        <f>P4</f>
        <v>(R1-R5)</v>
      </c>
      <c r="H165" s="146">
        <f t="shared" si="36"/>
        <v>1</v>
      </c>
      <c r="I165" s="146">
        <f t="shared" ref="I165:L165" si="39">I4</f>
        <v>2</v>
      </c>
      <c r="J165" s="146">
        <f t="shared" si="39"/>
        <v>3</v>
      </c>
      <c r="K165" s="146">
        <f t="shared" si="39"/>
        <v>4</v>
      </c>
      <c r="L165" s="146">
        <f t="shared" si="39"/>
        <v>5</v>
      </c>
      <c r="M165" s="146">
        <f t="shared" ref="M165:O165" si="40">M4</f>
        <v>6</v>
      </c>
      <c r="N165" s="146">
        <f t="shared" si="40"/>
        <v>7</v>
      </c>
      <c r="O165" s="146">
        <f t="shared" si="40"/>
        <v>8</v>
      </c>
      <c r="P165" s="131" t="s">
        <v>38</v>
      </c>
      <c r="Q165" s="7"/>
      <c r="R165" s="138"/>
      <c r="S165" s="138"/>
      <c r="T165" s="138"/>
      <c r="U165" s="138"/>
      <c r="V165" s="138"/>
      <c r="W165" s="138"/>
      <c r="X165" s="18"/>
      <c r="Y165" s="18"/>
      <c r="Z165" s="18"/>
      <c r="AA165" s="18"/>
      <c r="AB165" s="7"/>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D165" s="11"/>
      <c r="BE165" s="11"/>
      <c r="BF165" s="11"/>
      <c r="BG165" s="11"/>
      <c r="BH165" s="11"/>
      <c r="BI165" s="11"/>
      <c r="BJ165" s="11"/>
      <c r="BK165" s="11"/>
      <c r="BL165" s="11"/>
      <c r="BM165" s="11"/>
      <c r="BN165" s="11"/>
      <c r="BO165" s="11"/>
      <c r="BP165" s="11"/>
      <c r="BQ165" s="11"/>
      <c r="BR165" s="11"/>
      <c r="BS165" s="11"/>
    </row>
    <row r="166" spans="1:71" ht="12.75" customHeight="1">
      <c r="A166" s="18"/>
      <c r="B166" s="18"/>
      <c r="C166" s="117"/>
      <c r="E166" s="133"/>
      <c r="F166" s="133"/>
      <c r="G166" s="147">
        <v>0</v>
      </c>
      <c r="H166" s="171">
        <f t="array" ref="H166">IF(H123="-","-",COUNT(IF($P$5:$P$104=H$5:H$104,IF(H$5:H$104=$G166,H$5:H$104,""),""))/COUNT(IF($P$5:$P$104=$G166,H$5:H$104,"")))</f>
        <v>0.625</v>
      </c>
      <c r="I166" s="171">
        <f t="array" ref="I166">IF(I123="-","-",COUNT(IF($P$5:$P$104=I$5:I$104,IF(I$5:I$104=$G166,I$5:I$104,""),""))/COUNT(IF($P$5:$P$104=$G166,I$5:I$104,"")))</f>
        <v>0.8125</v>
      </c>
      <c r="J166" s="171">
        <f t="array" ref="J166">IF(J123="-","-",COUNT(IF($P$5:$P$104=J$5:J$104,IF(J$5:J$104=$G166,J$5:J$104,""),""))/COUNT(IF($P$5:$P$104=$G166,J$5:J$104,"")))</f>
        <v>0.625</v>
      </c>
      <c r="K166" s="171">
        <f t="array" ref="K166">IF(K123="-","-",COUNT(IF($P$5:$P$104=K$5:K$104,IF(K$5:K$104=$G166,K$5:K$104,""),""))/COUNT(IF($P$5:$P$104=$G166,K$5:K$104,"")))</f>
        <v>0.75</v>
      </c>
      <c r="L166" s="171">
        <f t="array" ref="L166">IF(L123="-","-",COUNT(IF($P$5:$P$104=L$5:L$104,IF(L$5:L$104=$G166,L$5:L$104,""),""))/COUNT(IF($P$5:$P$104=$G166,L$5:L$104,"")))</f>
        <v>1</v>
      </c>
      <c r="M166" s="171">
        <f t="array" ref="M166">IF(M123="-","-",COUNT(IF($P$5:$P$104=M$5:M$104,IF(M$5:M$104=$G166,M$5:M$104,""),""))/COUNT(IF($P$5:$P$104=$G166,M$5:M$104,"")))</f>
        <v>0.9375</v>
      </c>
      <c r="N166" s="171">
        <f t="array" ref="N166">IF(N123="-","-",COUNT(IF($P$5:$P$104=N$5:N$104,IF(N$5:N$104=$G166,N$5:N$104,""),""))/COUNT(IF($P$5:$P$104=$G166,N$5:N$104,"")))</f>
        <v>0.8125</v>
      </c>
      <c r="O166" s="171">
        <f t="array" ref="O166">IF(O123="-","-",COUNT(IF($P$5:$P$104=O$5:O$104,IF(O$5:O$104=$G166,O$5:O$104,""),""))/COUNT(IF($P$5:$P$104=$G166,O$5:O$104,"")))</f>
        <v>0.8125</v>
      </c>
      <c r="P166" s="172">
        <f t="array" ref="P166">IF(H123:O123="-","-",COUNT(IF($P$5:$P$104=H$5:O$104,IF(H$5:O$104=$G166,H$5:O$104,""),""))/COUNT(IF($P$5:$P$104=$G166,H$5:O$104,"")))</f>
        <v>0.796875</v>
      </c>
      <c r="Q166" s="7"/>
      <c r="R166" s="173"/>
      <c r="S166" s="173"/>
      <c r="T166" s="173"/>
      <c r="U166" s="173"/>
      <c r="V166" s="173"/>
      <c r="W166" s="173"/>
      <c r="X166" s="18"/>
      <c r="Y166" s="18"/>
      <c r="Z166" s="18"/>
      <c r="AA166" s="18"/>
      <c r="AB166" s="7"/>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D166" s="11"/>
      <c r="BE166" s="11"/>
      <c r="BF166" s="11"/>
      <c r="BG166" s="11"/>
      <c r="BH166" s="11"/>
      <c r="BI166" s="11"/>
      <c r="BJ166" s="11"/>
      <c r="BK166" s="11"/>
      <c r="BL166" s="11"/>
      <c r="BM166" s="11"/>
      <c r="BN166" s="11"/>
      <c r="BO166" s="11"/>
      <c r="BP166" s="11"/>
      <c r="BQ166" s="11"/>
      <c r="BR166" s="11"/>
      <c r="BS166" s="11"/>
    </row>
    <row r="167" spans="1:71" ht="12.75" customHeight="1">
      <c r="A167" s="18"/>
      <c r="B167" s="18"/>
      <c r="C167" s="117"/>
      <c r="E167" s="133"/>
      <c r="F167" s="133"/>
      <c r="G167" s="150">
        <f t="shared" ref="G167:G181" si="41">G166+1</f>
        <v>1</v>
      </c>
      <c r="H167" s="174" t="str">
        <f t="array" ref="H167">IF(H124="-","-",COUNT(IF($P$5:$P$104=H$5:H$104,IF(H$5:H$104=$G167,H$5:H$104,""),""))/COUNT(IF($P$5:$P$104=$G167,H$5:H$104,"")))</f>
        <v>-</v>
      </c>
      <c r="I167" s="174" t="str">
        <f t="array" ref="I167">IF(I124="-","-",COUNT(IF($P$5:$P$104=I$5:I$104,IF(I$5:I$104=$G167,I$5:I$104,""),""))/COUNT(IF($P$5:$P$104=$G167,I$5:I$104,"")))</f>
        <v>-</v>
      </c>
      <c r="J167" s="174" t="str">
        <f t="array" ref="J167">IF(J124="-","-",COUNT(IF($P$5:$P$104=J$5:J$104,IF(J$5:J$104=$G167,J$5:J$104,""),""))/COUNT(IF($P$5:$P$104=$G167,J$5:J$104,"")))</f>
        <v>-</v>
      </c>
      <c r="K167" s="174" t="str">
        <f t="array" ref="K167">IF(K124="-","-",COUNT(IF($P$5:$P$104=K$5:K$104,IF(K$5:K$104=$G167,K$5:K$104,""),""))/COUNT(IF($P$5:$P$104=$G167,K$5:K$104,"")))</f>
        <v>-</v>
      </c>
      <c r="L167" s="174" t="str">
        <f t="array" ref="L167">IF(L124="-","-",COUNT(IF($P$5:$P$104=L$5:L$104,IF(L$5:L$104=$G167,L$5:L$104,""),""))/COUNT(IF($P$5:$P$104=$G167,L$5:L$104,"")))</f>
        <v>-</v>
      </c>
      <c r="M167" s="174" t="str">
        <f t="array" ref="M167">IF(M124="-","-",COUNT(IF($P$5:$P$104=M$5:M$104,IF(M$5:M$104=$G167,M$5:M$104,""),""))/COUNT(IF($P$5:$P$104=$G167,M$5:M$104,"")))</f>
        <v>-</v>
      </c>
      <c r="N167" s="174" t="str">
        <f t="array" ref="N167">IF(N124="-","-",COUNT(IF($P$5:$P$104=N$5:N$104,IF(N$5:N$104=$G167,N$5:N$104,""),""))/COUNT(IF($P$5:$P$104=$G167,N$5:N$104,"")))</f>
        <v>-</v>
      </c>
      <c r="O167" s="174" t="str">
        <f t="array" ref="O167">IF(O124="-","-",COUNT(IF($P$5:$P$104=O$5:O$104,IF(O$5:O$104=$G167,O$5:O$104,""),""))/COUNT(IF($P$5:$P$104=$G167,O$5:O$104,"")))</f>
        <v>-</v>
      </c>
      <c r="P167" s="175" t="str">
        <f t="array" ref="P167">IF(H124:O124="-","-",COUNT(IF($P$5:$P$104=H$5:O$104,IF(H$5:O$104=$G167,H$5:O$104,""),""))/COUNT(IF($P$5:$P$104=$G167,H$5:O$104,"")))</f>
        <v>-</v>
      </c>
      <c r="Q167" s="7"/>
      <c r="R167" s="173"/>
      <c r="S167" s="173"/>
      <c r="T167" s="173"/>
      <c r="U167" s="173"/>
      <c r="V167" s="173"/>
      <c r="W167" s="173"/>
      <c r="X167" s="18"/>
      <c r="Y167" s="18"/>
      <c r="Z167" s="18"/>
      <c r="AA167" s="18"/>
      <c r="AB167" s="7"/>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D167" s="11"/>
      <c r="BE167" s="11"/>
      <c r="BF167" s="11"/>
      <c r="BG167" s="11"/>
      <c r="BH167" s="11"/>
      <c r="BI167" s="11"/>
      <c r="BJ167" s="11"/>
      <c r="BK167" s="11"/>
      <c r="BL167" s="11"/>
      <c r="BM167" s="11"/>
      <c r="BN167" s="11"/>
      <c r="BO167" s="11"/>
      <c r="BP167" s="11"/>
      <c r="BQ167" s="11"/>
      <c r="BR167" s="11"/>
      <c r="BS167" s="11"/>
    </row>
    <row r="168" spans="1:71" ht="12.75" customHeight="1">
      <c r="A168" s="18"/>
      <c r="B168" s="18"/>
      <c r="C168" s="117"/>
      <c r="E168" s="133"/>
      <c r="F168" s="133"/>
      <c r="G168" s="150">
        <f t="shared" si="41"/>
        <v>2</v>
      </c>
      <c r="H168" s="174" t="str">
        <f t="array" ref="H168">IF(H125="-","-",COUNT(IF($P$5:$P$104=H$5:H$104,IF(H$5:H$104=$G168,H$5:H$104,""),""))/COUNT(IF($P$5:$P$104=$G168,H$5:H$104,"")))</f>
        <v>-</v>
      </c>
      <c r="I168" s="174" t="str">
        <f t="array" ref="I168">IF(I125="-","-",COUNT(IF($P$5:$P$104=I$5:I$104,IF(I$5:I$104=$G168,I$5:I$104,""),""))/COUNT(IF($P$5:$P$104=$G168,I$5:I$104,"")))</f>
        <v>-</v>
      </c>
      <c r="J168" s="174" t="str">
        <f t="array" ref="J168">IF(J125="-","-",COUNT(IF($P$5:$P$104=J$5:J$104,IF(J$5:J$104=$G168,J$5:J$104,""),""))/COUNT(IF($P$5:$P$104=$G168,J$5:J$104,"")))</f>
        <v>-</v>
      </c>
      <c r="K168" s="174" t="str">
        <f t="array" ref="K168">IF(K125="-","-",COUNT(IF($P$5:$P$104=K$5:K$104,IF(K$5:K$104=$G168,K$5:K$104,""),""))/COUNT(IF($P$5:$P$104=$G168,K$5:K$104,"")))</f>
        <v>-</v>
      </c>
      <c r="L168" s="174" t="str">
        <f t="array" ref="L168">IF(L125="-","-",COUNT(IF($P$5:$P$104=L$5:L$104,IF(L$5:L$104=$G168,L$5:L$104,""),""))/COUNT(IF($P$5:$P$104=$G168,L$5:L$104,"")))</f>
        <v>-</v>
      </c>
      <c r="M168" s="174" t="str">
        <f t="array" ref="M168">IF(M125="-","-",COUNT(IF($P$5:$P$104=M$5:M$104,IF(M$5:M$104=$G168,M$5:M$104,""),""))/COUNT(IF($P$5:$P$104=$G168,M$5:M$104,"")))</f>
        <v>-</v>
      </c>
      <c r="N168" s="174" t="str">
        <f t="array" ref="N168">IF(N125="-","-",COUNT(IF($P$5:$P$104=N$5:N$104,IF(N$5:N$104=$G168,N$5:N$104,""),""))/COUNT(IF($P$5:$P$104=$G168,N$5:N$104,"")))</f>
        <v>-</v>
      </c>
      <c r="O168" s="174" t="str">
        <f t="array" ref="O168">IF(O125="-","-",COUNT(IF($P$5:$P$104=O$5:O$104,IF(O$5:O$104=$G168,O$5:O$104,""),""))/COUNT(IF($P$5:$P$104=$G168,O$5:O$104,"")))</f>
        <v>-</v>
      </c>
      <c r="P168" s="175" t="str">
        <f t="array" ref="P168">IF(H125:O125="-","-",COUNT(IF($P$5:$P$104=H$5:O$104,IF(H$5:O$104=$G168,H$5:O$104,""),""))/COUNT(IF($P$5:$P$104=$G168,H$5:O$104,"")))</f>
        <v>-</v>
      </c>
      <c r="Q168" s="7"/>
      <c r="R168" s="173"/>
      <c r="S168" s="173"/>
      <c r="T168" s="173"/>
      <c r="U168" s="173"/>
      <c r="V168" s="173"/>
      <c r="W168" s="173"/>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D168" s="11"/>
      <c r="BE168" s="11"/>
      <c r="BF168" s="11"/>
      <c r="BG168" s="11"/>
      <c r="BH168" s="11"/>
      <c r="BI168" s="11"/>
      <c r="BJ168" s="11"/>
      <c r="BK168" s="11"/>
      <c r="BL168" s="11"/>
      <c r="BM168" s="11"/>
      <c r="BN168" s="11"/>
      <c r="BO168" s="11"/>
      <c r="BP168" s="11"/>
      <c r="BQ168" s="11"/>
      <c r="BR168" s="11"/>
      <c r="BS168" s="11"/>
    </row>
    <row r="169" spans="1:71" ht="12.75" customHeight="1">
      <c r="A169" s="18"/>
      <c r="B169" s="18"/>
      <c r="C169" s="117"/>
      <c r="E169" s="133"/>
      <c r="F169" s="133"/>
      <c r="G169" s="150">
        <f t="shared" si="41"/>
        <v>3</v>
      </c>
      <c r="H169" s="174">
        <f t="array" ref="H169">IF(H126="-","-",COUNT(IF($P$5:$P$104=H$5:H$104,IF(H$5:H$104=$G169,H$5:H$104,""),""))/COUNT(IF($P$5:$P$104=$G169,H$5:H$104,"")))</f>
        <v>1</v>
      </c>
      <c r="I169" s="174">
        <f t="array" ref="I169">IF(I126="-","-",COUNT(IF($P$5:$P$104=I$5:I$104,IF(I$5:I$104=$G169,I$5:I$104,""),""))/COUNT(IF($P$5:$P$104=$G169,I$5:I$104,"")))</f>
        <v>0</v>
      </c>
      <c r="J169" s="174">
        <f t="array" ref="J169">IF(J126="-","-",COUNT(IF($P$5:$P$104=J$5:J$104,IF(J$5:J$104=$G169,J$5:J$104,""),""))/COUNT(IF($P$5:$P$104=$G169,J$5:J$104,"")))</f>
        <v>1</v>
      </c>
      <c r="K169" s="174">
        <f t="array" ref="K169">IF(K126="-","-",COUNT(IF($P$5:$P$104=K$5:K$104,IF(K$5:K$104=$G169,K$5:K$104,""),""))/COUNT(IF($P$5:$P$104=$G169,K$5:K$104,"")))</f>
        <v>1</v>
      </c>
      <c r="L169" s="174">
        <f t="array" ref="L169">IF(L126="-","-",COUNT(IF($P$5:$P$104=L$5:L$104,IF(L$5:L$104=$G169,L$5:L$104,""),""))/COUNT(IF($P$5:$P$104=$G169,L$5:L$104,"")))</f>
        <v>0</v>
      </c>
      <c r="M169" s="174">
        <f t="array" ref="M169">IF(M126="-","-",COUNT(IF($P$5:$P$104=M$5:M$104,IF(M$5:M$104=$G169,M$5:M$104,""),""))/COUNT(IF($P$5:$P$104=$G169,M$5:M$104,"")))</f>
        <v>0</v>
      </c>
      <c r="N169" s="174">
        <f t="array" ref="N169">IF(N126="-","-",COUNT(IF($P$5:$P$104=N$5:N$104,IF(N$5:N$104=$G169,N$5:N$104,""),""))/COUNT(IF($P$5:$P$104=$G169,N$5:N$104,"")))</f>
        <v>1</v>
      </c>
      <c r="O169" s="174">
        <f t="array" ref="O169">IF(O126="-","-",COUNT(IF($P$5:$P$104=O$5:O$104,IF(O$5:O$104=$G169,O$5:O$104,""),""))/COUNT(IF($P$5:$P$104=$G169,O$5:O$104,"")))</f>
        <v>0</v>
      </c>
      <c r="P169" s="175">
        <f t="array" ref="P169">IF(H126:O126="-","-",COUNT(IF($P$5:$P$104=H$5:O$104,IF(H$5:O$104=$G169,H$5:O$104,""),""))/COUNT(IF($P$5:$P$104=$G169,H$5:O$104,"")))</f>
        <v>0.5</v>
      </c>
      <c r="Q169" s="7"/>
      <c r="R169" s="173"/>
      <c r="S169" s="173"/>
      <c r="T169" s="173"/>
      <c r="U169" s="173"/>
      <c r="V169" s="173"/>
      <c r="W169" s="173"/>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D169" s="11"/>
      <c r="BE169" s="11"/>
      <c r="BF169" s="11"/>
      <c r="BG169" s="11"/>
      <c r="BH169" s="11"/>
      <c r="BI169" s="11"/>
      <c r="BJ169" s="11"/>
      <c r="BK169" s="11"/>
      <c r="BL169" s="11"/>
      <c r="BM169" s="11"/>
      <c r="BN169" s="11"/>
      <c r="BO169" s="11"/>
      <c r="BP169" s="11"/>
      <c r="BQ169" s="11"/>
      <c r="BR169" s="11"/>
      <c r="BS169" s="11"/>
    </row>
    <row r="170" spans="1:71" ht="12.75" customHeight="1">
      <c r="A170" s="18"/>
      <c r="B170" s="18"/>
      <c r="C170" s="117"/>
      <c r="E170" s="133"/>
      <c r="F170" s="133"/>
      <c r="G170" s="150">
        <f t="shared" si="41"/>
        <v>4</v>
      </c>
      <c r="H170" s="174">
        <f t="array" ref="H170">IF(H127="-","-",COUNT(IF($P$5:$P$104=H$5:H$104,IF(H$5:H$104=$G170,H$5:H$104,""),""))/COUNT(IF($P$5:$P$104=$G170,H$5:H$104,"")))</f>
        <v>0.77777777777777779</v>
      </c>
      <c r="I170" s="174">
        <f t="array" ref="I170">IF(I127="-","-",COUNT(IF($P$5:$P$104=I$5:I$104,IF(I$5:I$104=$G170,I$5:I$104,""),""))/COUNT(IF($P$5:$P$104=$G170,I$5:I$104,"")))</f>
        <v>0.55555555555555558</v>
      </c>
      <c r="J170" s="174">
        <f t="array" ref="J170">IF(J127="-","-",COUNT(IF($P$5:$P$104=J$5:J$104,IF(J$5:J$104=$G170,J$5:J$104,""),""))/COUNT(IF($P$5:$P$104=$G170,J$5:J$104,"")))</f>
        <v>0.55555555555555558</v>
      </c>
      <c r="K170" s="174">
        <f t="array" ref="K170">IF(K127="-","-",COUNT(IF($P$5:$P$104=K$5:K$104,IF(K$5:K$104=$G170,K$5:K$104,""),""))/COUNT(IF($P$5:$P$104=$G170,K$5:K$104,"")))</f>
        <v>0.44444444444444442</v>
      </c>
      <c r="L170" s="174">
        <f t="array" ref="L170">IF(L127="-","-",COUNT(IF($P$5:$P$104=L$5:L$104,IF(L$5:L$104=$G170,L$5:L$104,""),""))/COUNT(IF($P$5:$P$104=$G170,L$5:L$104,"")))</f>
        <v>0.22222222222222221</v>
      </c>
      <c r="M170" s="174">
        <f t="array" ref="M170">IF(M127="-","-",COUNT(IF($P$5:$P$104=M$5:M$104,IF(M$5:M$104=$G170,M$5:M$104,""),""))/COUNT(IF($P$5:$P$104=$G170,M$5:M$104,"")))</f>
        <v>0.66666666666666663</v>
      </c>
      <c r="N170" s="174">
        <f t="array" ref="N170">IF(N127="-","-",COUNT(IF($P$5:$P$104=N$5:N$104,IF(N$5:N$104=$G170,N$5:N$104,""),""))/COUNT(IF($P$5:$P$104=$G170,N$5:N$104,"")))</f>
        <v>0.77777777777777779</v>
      </c>
      <c r="O170" s="174">
        <f t="array" ref="O170">IF(O127="-","-",COUNT(IF($P$5:$P$104=O$5:O$104,IF(O$5:O$104=$G170,O$5:O$104,""),""))/COUNT(IF($P$5:$P$104=$G170,O$5:O$104,"")))</f>
        <v>0.66666666666666663</v>
      </c>
      <c r="P170" s="175">
        <f t="array" ref="P170">IF(H127:O127="-","-",COUNT(IF($P$5:$P$104=H$5:O$104,IF(H$5:O$104=$G170,H$5:O$104,""),""))/COUNT(IF($P$5:$P$104=$G170,H$5:O$104,"")))</f>
        <v>0.58333333333333337</v>
      </c>
      <c r="Q170" s="7"/>
      <c r="R170" s="173"/>
      <c r="S170" s="173"/>
      <c r="T170" s="173"/>
      <c r="U170" s="173"/>
      <c r="V170" s="173"/>
      <c r="W170" s="173"/>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D170" s="11"/>
      <c r="BE170" s="11"/>
      <c r="BF170" s="11"/>
      <c r="BG170" s="11"/>
      <c r="BH170" s="11"/>
      <c r="BI170" s="11"/>
      <c r="BJ170" s="11"/>
      <c r="BK170" s="11"/>
      <c r="BL170" s="11"/>
      <c r="BM170" s="11"/>
      <c r="BN170" s="11"/>
      <c r="BO170" s="11"/>
      <c r="BP170" s="11"/>
      <c r="BQ170" s="11"/>
      <c r="BR170" s="11"/>
      <c r="BS170" s="11"/>
    </row>
    <row r="171" spans="1:71" ht="12.75" customHeight="1">
      <c r="A171" s="18"/>
      <c r="B171" s="18"/>
      <c r="C171" s="117"/>
      <c r="E171" s="133"/>
      <c r="F171" s="133"/>
      <c r="G171" s="150">
        <f t="shared" si="41"/>
        <v>5</v>
      </c>
      <c r="H171" s="174">
        <f t="array" ref="H171">IF(H128="-","-",COUNT(IF($P$5:$P$104=H$5:H$104,IF(H$5:H$104=$G171,H$5:H$104,""),""))/COUNT(IF($P$5:$P$104=$G171,H$5:H$104,"")))</f>
        <v>0.66666666666666663</v>
      </c>
      <c r="I171" s="174">
        <f t="array" ref="I171">IF(I128="-","-",COUNT(IF($P$5:$P$104=I$5:I$104,IF(I$5:I$104=$G171,I$5:I$104,""),""))/COUNT(IF($P$5:$P$104=$G171,I$5:I$104,"")))</f>
        <v>0.62962962962962965</v>
      </c>
      <c r="J171" s="174">
        <f t="array" ref="J171">IF(J128="-","-",COUNT(IF($P$5:$P$104=J$5:J$104,IF(J$5:J$104=$G171,J$5:J$104,""),""))/COUNT(IF($P$5:$P$104=$G171,J$5:J$104,"")))</f>
        <v>0.62962962962962965</v>
      </c>
      <c r="K171" s="174">
        <f t="array" ref="K171">IF(K128="-","-",COUNT(IF($P$5:$P$104=K$5:K$104,IF(K$5:K$104=$G171,K$5:K$104,""),""))/COUNT(IF($P$5:$P$104=$G171,K$5:K$104,"")))</f>
        <v>0.7407407407407407</v>
      </c>
      <c r="L171" s="174">
        <f t="array" ref="L171">IF(L128="-","-",COUNT(IF($P$5:$P$104=L$5:L$104,IF(L$5:L$104=$G171,L$5:L$104,""),""))/COUNT(IF($P$5:$P$104=$G171,L$5:L$104,"")))</f>
        <v>0.37037037037037035</v>
      </c>
      <c r="M171" s="174">
        <f t="array" ref="M171">IF(M128="-","-",COUNT(IF($P$5:$P$104=M$5:M$104,IF(M$5:M$104=$G171,M$5:M$104,""),""))/COUNT(IF($P$5:$P$104=$G171,M$5:M$104,"")))</f>
        <v>0.37037037037037035</v>
      </c>
      <c r="N171" s="174">
        <f t="array" ref="N171">IF(N128="-","-",COUNT(IF($P$5:$P$104=N$5:N$104,IF(N$5:N$104=$G171,N$5:N$104,""),""))/COUNT(IF($P$5:$P$104=$G171,N$5:N$104,"")))</f>
        <v>0.62962962962962965</v>
      </c>
      <c r="O171" s="174">
        <f t="array" ref="O171">IF(O128="-","-",COUNT(IF($P$5:$P$104=O$5:O$104,IF(O$5:O$104=$G171,O$5:O$104,""),""))/COUNT(IF($P$5:$P$104=$G171,O$5:O$104,"")))</f>
        <v>0.81481481481481477</v>
      </c>
      <c r="P171" s="175">
        <f t="array" ref="P171">IF(H128:O128="-","-",COUNT(IF($P$5:$P$104=H$5:O$104,IF(H$5:O$104=$G171,H$5:O$104,""),""))/COUNT(IF($P$5:$P$104=$G171,H$5:O$104,"")))</f>
        <v>0.60648148148148151</v>
      </c>
      <c r="Q171" s="7"/>
      <c r="R171" s="173"/>
      <c r="S171" s="173"/>
      <c r="T171" s="173"/>
      <c r="U171" s="173"/>
      <c r="V171" s="173"/>
      <c r="W171" s="173"/>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D171" s="11"/>
      <c r="BE171" s="11"/>
      <c r="BF171" s="11"/>
      <c r="BG171" s="11"/>
      <c r="BH171" s="11"/>
      <c r="BI171" s="11"/>
      <c r="BJ171" s="11"/>
      <c r="BK171" s="11"/>
      <c r="BL171" s="11"/>
      <c r="BM171" s="11"/>
      <c r="BN171" s="11"/>
      <c r="BO171" s="11"/>
      <c r="BP171" s="11"/>
      <c r="BQ171" s="11"/>
      <c r="BR171" s="11"/>
      <c r="BS171" s="11"/>
    </row>
    <row r="172" spans="1:71" ht="12.75" customHeight="1">
      <c r="A172" s="18"/>
      <c r="B172" s="18"/>
      <c r="C172" s="117"/>
      <c r="E172" s="133"/>
      <c r="F172" s="133"/>
      <c r="G172" s="150">
        <f t="shared" si="41"/>
        <v>6</v>
      </c>
      <c r="H172" s="174">
        <f t="array" ref="H172">IF(H129="-","-",COUNT(IF($P$5:$P$104=H$5:H$104,IF(H$5:H$104=$G172,H$5:H$104,""),""))/COUNT(IF($P$5:$P$104=$G172,H$5:H$104,"")))</f>
        <v>0.68</v>
      </c>
      <c r="I172" s="174">
        <f t="array" ref="I172">IF(I129="-","-",COUNT(IF($P$5:$P$104=I$5:I$104,IF(I$5:I$104=$G172,I$5:I$104,""),""))/COUNT(IF($P$5:$P$104=$G172,I$5:I$104,"")))</f>
        <v>0.56000000000000005</v>
      </c>
      <c r="J172" s="174">
        <f t="array" ref="J172">IF(J129="-","-",COUNT(IF($P$5:$P$104=J$5:J$104,IF(J$5:J$104=$G172,J$5:J$104,""),""))/COUNT(IF($P$5:$P$104=$G172,J$5:J$104,"")))</f>
        <v>0.64</v>
      </c>
      <c r="K172" s="174">
        <f t="array" ref="K172">IF(K129="-","-",COUNT(IF($P$5:$P$104=K$5:K$104,IF(K$5:K$104=$G172,K$5:K$104,""),""))/COUNT(IF($P$5:$P$104=$G172,K$5:K$104,"")))</f>
        <v>0.52</v>
      </c>
      <c r="L172" s="174">
        <f t="array" ref="L172">IF(L129="-","-",COUNT(IF($P$5:$P$104=L$5:L$104,IF(L$5:L$104=$G172,L$5:L$104,""),""))/COUNT(IF($P$5:$P$104=$G172,L$5:L$104,"")))</f>
        <v>0.64</v>
      </c>
      <c r="M172" s="174">
        <f t="array" ref="M172">IF(M129="-","-",COUNT(IF($P$5:$P$104=M$5:M$104,IF(M$5:M$104=$G172,M$5:M$104,""),""))/COUNT(IF($P$5:$P$104=$G172,M$5:M$104,"")))</f>
        <v>0.64</v>
      </c>
      <c r="N172" s="174">
        <f t="array" ref="N172">IF(N129="-","-",COUNT(IF($P$5:$P$104=N$5:N$104,IF(N$5:N$104=$G172,N$5:N$104,""),""))/COUNT(IF($P$5:$P$104=$G172,N$5:N$104,"")))</f>
        <v>0.72</v>
      </c>
      <c r="O172" s="174">
        <f t="array" ref="O172">IF(O129="-","-",COUNT(IF($P$5:$P$104=O$5:O$104,IF(O$5:O$104=$G172,O$5:O$104,""),""))/COUNT(IF($P$5:$P$104=$G172,O$5:O$104,"")))</f>
        <v>0.68</v>
      </c>
      <c r="P172" s="175">
        <f t="array" ref="P172">IF(H129:O129="-","-",COUNT(IF($P$5:$P$104=H$5:O$104,IF(H$5:O$104=$G172,H$5:O$104,""),""))/COUNT(IF($P$5:$P$104=$G172,H$5:O$104,"")))</f>
        <v>0.63500000000000001</v>
      </c>
      <c r="Q172" s="7"/>
      <c r="R172" s="173"/>
      <c r="S172" s="173"/>
      <c r="T172" s="173"/>
      <c r="U172" s="173"/>
      <c r="V172" s="173"/>
      <c r="W172" s="173"/>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D172" s="11"/>
      <c r="BE172" s="11"/>
      <c r="BF172" s="11"/>
      <c r="BG172" s="11"/>
      <c r="BH172" s="11"/>
      <c r="BI172" s="11"/>
      <c r="BJ172" s="11"/>
      <c r="BK172" s="11"/>
      <c r="BL172" s="11"/>
      <c r="BM172" s="11"/>
      <c r="BN172" s="11"/>
      <c r="BO172" s="11"/>
      <c r="BP172" s="11"/>
      <c r="BQ172" s="11"/>
      <c r="BR172" s="11"/>
      <c r="BS172" s="11"/>
    </row>
    <row r="173" spans="1:71" ht="12.75" customHeight="1">
      <c r="A173" s="18"/>
      <c r="B173" s="18"/>
      <c r="C173" s="117"/>
      <c r="E173" s="133"/>
      <c r="F173" s="133"/>
      <c r="G173" s="150">
        <f t="shared" si="41"/>
        <v>7</v>
      </c>
      <c r="H173" s="174">
        <f t="array" ref="H173">IF(H130="-","-",COUNT(IF($P$5:$P$104=H$5:H$104,IF(H$5:H$104=$G173,H$5:H$104,""),""))/COUNT(IF($P$5:$P$104=$G173,H$5:H$104,"")))</f>
        <v>0.61538461538461542</v>
      </c>
      <c r="I173" s="174">
        <f t="array" ref="I173">IF(I130="-","-",COUNT(IF($P$5:$P$104=I$5:I$104,IF(I$5:I$104=$G173,I$5:I$104,""),""))/COUNT(IF($P$5:$P$104=$G173,I$5:I$104,"")))</f>
        <v>0.53846153846153844</v>
      </c>
      <c r="J173" s="174">
        <f t="array" ref="J173">IF(J130="-","-",COUNT(IF($P$5:$P$104=J$5:J$104,IF(J$5:J$104=$G173,J$5:J$104,""),""))/COUNT(IF($P$5:$P$104=$G173,J$5:J$104,"")))</f>
        <v>0.61538461538461542</v>
      </c>
      <c r="K173" s="174">
        <f t="array" ref="K173">IF(K130="-","-",COUNT(IF($P$5:$P$104=K$5:K$104,IF(K$5:K$104=$G173,K$5:K$104,""),""))/COUNT(IF($P$5:$P$104=$G173,K$5:K$104,"")))</f>
        <v>0.38461538461538464</v>
      </c>
      <c r="L173" s="174">
        <f t="array" ref="L173">IF(L130="-","-",COUNT(IF($P$5:$P$104=L$5:L$104,IF(L$5:L$104=$G173,L$5:L$104,""),""))/COUNT(IF($P$5:$P$104=$G173,L$5:L$104,"")))</f>
        <v>0.46153846153846156</v>
      </c>
      <c r="M173" s="174">
        <f t="array" ref="M173">IF(M130="-","-",COUNT(IF($P$5:$P$104=M$5:M$104,IF(M$5:M$104=$G173,M$5:M$104,""),""))/COUNT(IF($P$5:$P$104=$G173,M$5:M$104,"")))</f>
        <v>0.61538461538461542</v>
      </c>
      <c r="N173" s="174">
        <f t="array" ref="N173">IF(N130="-","-",COUNT(IF($P$5:$P$104=N$5:N$104,IF(N$5:N$104=$G173,N$5:N$104,""),""))/COUNT(IF($P$5:$P$104=$G173,N$5:N$104,"")))</f>
        <v>0.61538461538461542</v>
      </c>
      <c r="O173" s="174">
        <f t="array" ref="O173">IF(O130="-","-",COUNT(IF($P$5:$P$104=O$5:O$104,IF(O$5:O$104=$G173,O$5:O$104,""),""))/COUNT(IF($P$5:$P$104=$G173,O$5:O$104,"")))</f>
        <v>0.61538461538461542</v>
      </c>
      <c r="P173" s="175">
        <f t="array" ref="P173">IF(H130:O130="-","-",COUNT(IF($P$5:$P$104=H$5:O$104,IF(H$5:O$104=$G173,H$5:O$104,""),""))/COUNT(IF($P$5:$P$104=$G173,H$5:O$104,"")))</f>
        <v>0.55769230769230771</v>
      </c>
      <c r="Q173" s="7"/>
      <c r="R173" s="173"/>
      <c r="S173" s="173"/>
      <c r="T173" s="173"/>
      <c r="U173" s="173"/>
      <c r="V173" s="173"/>
      <c r="W173" s="173"/>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D173" s="11"/>
      <c r="BE173" s="11"/>
      <c r="BF173" s="11"/>
      <c r="BG173" s="11"/>
      <c r="BH173" s="11"/>
      <c r="BI173" s="11"/>
      <c r="BJ173" s="11"/>
      <c r="BK173" s="11"/>
      <c r="BL173" s="11"/>
      <c r="BM173" s="11"/>
      <c r="BN173" s="11"/>
      <c r="BO173" s="11"/>
      <c r="BP173" s="11"/>
      <c r="BQ173" s="11"/>
      <c r="BR173" s="11"/>
      <c r="BS173" s="11"/>
    </row>
    <row r="174" spans="1:71" ht="12.75" customHeight="1">
      <c r="A174" s="18"/>
      <c r="B174" s="18"/>
      <c r="C174" s="117"/>
      <c r="E174" s="133"/>
      <c r="F174" s="133"/>
      <c r="G174" s="150">
        <f t="shared" si="41"/>
        <v>8</v>
      </c>
      <c r="H174" s="174">
        <f t="array" ref="H174">IF(H131="-","-",COUNT(IF($P$5:$P$104=H$5:H$104,IF(H$5:H$104=$G174,H$5:H$104,""),""))/COUNT(IF($P$5:$P$104=$G174,H$5:H$104,"")))</f>
        <v>0.77777777777777779</v>
      </c>
      <c r="I174" s="174">
        <f t="array" ref="I174">IF(I131="-","-",COUNT(IF($P$5:$P$104=I$5:I$104,IF(I$5:I$104=$G174,I$5:I$104,""),""))/COUNT(IF($P$5:$P$104=$G174,I$5:I$104,"")))</f>
        <v>0.33333333333333331</v>
      </c>
      <c r="J174" s="174">
        <f t="array" ref="J174">IF(J131="-","-",COUNT(IF($P$5:$P$104=J$5:J$104,IF(J$5:J$104=$G174,J$5:J$104,""),""))/COUNT(IF($P$5:$P$104=$G174,J$5:J$104,"")))</f>
        <v>0.33333333333333331</v>
      </c>
      <c r="K174" s="174">
        <f t="array" ref="K174">IF(K131="-","-",COUNT(IF($P$5:$P$104=K$5:K$104,IF(K$5:K$104=$G174,K$5:K$104,""),""))/COUNT(IF($P$5:$P$104=$G174,K$5:K$104,"")))</f>
        <v>0</v>
      </c>
      <c r="L174" s="174">
        <f t="array" ref="L174">IF(L131="-","-",COUNT(IF($P$5:$P$104=L$5:L$104,IF(L$5:L$104=$G174,L$5:L$104,""),""))/COUNT(IF($P$5:$P$104=$G174,L$5:L$104,"")))</f>
        <v>0.66666666666666663</v>
      </c>
      <c r="M174" s="174">
        <f t="array" ref="M174">IF(M131="-","-",COUNT(IF($P$5:$P$104=M$5:M$104,IF(M$5:M$104=$G174,M$5:M$104,""),""))/COUNT(IF($P$5:$P$104=$G174,M$5:M$104,"")))</f>
        <v>0.44444444444444442</v>
      </c>
      <c r="N174" s="174">
        <f t="array" ref="N174">IF(N131="-","-",COUNT(IF($P$5:$P$104=N$5:N$104,IF(N$5:N$104=$G174,N$5:N$104,""),""))/COUNT(IF($P$5:$P$104=$G174,N$5:N$104,"")))</f>
        <v>0.22222222222222221</v>
      </c>
      <c r="O174" s="174">
        <f t="array" ref="O174">IF(O131="-","-",COUNT(IF($P$5:$P$104=O$5:O$104,IF(O$5:O$104=$G174,O$5:O$104,""),""))/COUNT(IF($P$5:$P$104=$G174,O$5:O$104,"")))</f>
        <v>0.22222222222222221</v>
      </c>
      <c r="P174" s="175">
        <f t="array" ref="P174">IF(H131:O131="-","-",COUNT(IF($P$5:$P$104=H$5:O$104,IF(H$5:O$104=$G174,H$5:O$104,""),""))/COUNT(IF($P$5:$P$104=$G174,H$5:O$104,"")))</f>
        <v>0.375</v>
      </c>
      <c r="Q174" s="7"/>
      <c r="R174" s="173"/>
      <c r="S174" s="173"/>
      <c r="T174" s="173"/>
      <c r="U174" s="173"/>
      <c r="V174" s="173"/>
      <c r="W174" s="173"/>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D174" s="11"/>
      <c r="BE174" s="11"/>
      <c r="BF174" s="11"/>
      <c r="BG174" s="11"/>
      <c r="BH174" s="11"/>
      <c r="BI174" s="11"/>
      <c r="BJ174" s="11"/>
      <c r="BK174" s="11"/>
      <c r="BL174" s="11"/>
      <c r="BM174" s="11"/>
      <c r="BN174" s="11"/>
      <c r="BO174" s="11"/>
      <c r="BP174" s="11"/>
      <c r="BQ174" s="11"/>
      <c r="BR174" s="11"/>
      <c r="BS174" s="11"/>
    </row>
    <row r="175" spans="1:71" ht="12.75" customHeight="1">
      <c r="A175" s="18"/>
      <c r="B175" s="18"/>
      <c r="C175" s="117"/>
      <c r="E175" s="133"/>
      <c r="F175" s="133"/>
      <c r="G175" s="150">
        <f t="shared" si="41"/>
        <v>9</v>
      </c>
      <c r="H175" s="174" t="str">
        <f t="array" ref="H175">IF(H132="-","-",COUNT(IF($P$5:$P$104=H$5:H$104,IF(H$5:H$104=$G175,H$5:H$104,""),""))/COUNT(IF($P$5:$P$104=$G175,H$5:H$104,"")))</f>
        <v>-</v>
      </c>
      <c r="I175" s="174" t="str">
        <f t="array" ref="I175">IF(I132="-","-",COUNT(IF($P$5:$P$104=I$5:I$104,IF(I$5:I$104=$G175,I$5:I$104,""),""))/COUNT(IF($P$5:$P$104=$G175,I$5:I$104,"")))</f>
        <v>-</v>
      </c>
      <c r="J175" s="174" t="str">
        <f t="array" ref="J175">IF(J132="-","-",COUNT(IF($P$5:$P$104=J$5:J$104,IF(J$5:J$104=$G175,J$5:J$104,""),""))/COUNT(IF($P$5:$P$104=$G175,J$5:J$104,"")))</f>
        <v>-</v>
      </c>
      <c r="K175" s="174" t="str">
        <f t="array" ref="K175">IF(K132="-","-",COUNT(IF($P$5:$P$104=K$5:K$104,IF(K$5:K$104=$G175,K$5:K$104,""),""))/COUNT(IF($P$5:$P$104=$G175,K$5:K$104,"")))</f>
        <v>-</v>
      </c>
      <c r="L175" s="174" t="str">
        <f t="array" ref="L175">IF(L132="-","-",COUNT(IF($P$5:$P$104=L$5:L$104,IF(L$5:L$104=$G175,L$5:L$104,""),""))/COUNT(IF($P$5:$P$104=$G175,L$5:L$104,"")))</f>
        <v>-</v>
      </c>
      <c r="M175" s="174" t="str">
        <f t="array" ref="M175">IF(M132="-","-",COUNT(IF($P$5:$P$104=M$5:M$104,IF(M$5:M$104=$G175,M$5:M$104,""),""))/COUNT(IF($P$5:$P$104=$G175,M$5:M$104,"")))</f>
        <v>-</v>
      </c>
      <c r="N175" s="174" t="str">
        <f t="array" ref="N175">IF(N132="-","-",COUNT(IF($P$5:$P$104=N$5:N$104,IF(N$5:N$104=$G175,N$5:N$104,""),""))/COUNT(IF($P$5:$P$104=$G175,N$5:N$104,"")))</f>
        <v>-</v>
      </c>
      <c r="O175" s="174" t="str">
        <f t="array" ref="O175">IF(O132="-","-",COUNT(IF($P$5:$P$104=O$5:O$104,IF(O$5:O$104=$G175,O$5:O$104,""),""))/COUNT(IF($P$5:$P$104=$G175,O$5:O$104,"")))</f>
        <v>-</v>
      </c>
      <c r="P175" s="175" t="str">
        <f t="array" ref="P175">IF(H132:O132="-","-",COUNT(IF($P$5:$P$104=H$5:O$104,IF(H$5:O$104=$G175,H$5:O$104,""),""))/COUNT(IF($P$5:$P$104=$G175,H$5:O$104,"")))</f>
        <v>-</v>
      </c>
      <c r="Q175" s="7"/>
      <c r="R175" s="173"/>
      <c r="S175" s="173"/>
      <c r="T175" s="173"/>
      <c r="U175" s="173"/>
      <c r="V175" s="173"/>
      <c r="W175" s="173"/>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D175" s="11"/>
      <c r="BE175" s="11"/>
      <c r="BF175" s="11"/>
      <c r="BG175" s="11"/>
      <c r="BH175" s="11"/>
      <c r="BI175" s="11"/>
      <c r="BJ175" s="11"/>
      <c r="BK175" s="11"/>
      <c r="BL175" s="11"/>
      <c r="BM175" s="11"/>
      <c r="BN175" s="11"/>
      <c r="BO175" s="11"/>
      <c r="BP175" s="11"/>
      <c r="BQ175" s="11"/>
      <c r="BR175" s="11"/>
      <c r="BS175" s="11"/>
    </row>
    <row r="176" spans="1:71" ht="12.75" customHeight="1">
      <c r="A176" s="18"/>
      <c r="B176" s="18"/>
      <c r="C176" s="117"/>
      <c r="E176" s="133"/>
      <c r="F176" s="133"/>
      <c r="G176" s="150">
        <f t="shared" si="41"/>
        <v>10</v>
      </c>
      <c r="H176" s="174" t="str">
        <f t="array" ref="H176">IF(H133="-","-",COUNT(IF($P$5:$P$104=H$5:H$104,IF(H$5:H$104=$G176,H$5:H$104,""),""))/COUNT(IF($P$5:$P$104=$G176,H$5:H$104,"")))</f>
        <v>-</v>
      </c>
      <c r="I176" s="174" t="str">
        <f t="array" ref="I176">IF(I133="-","-",COUNT(IF($P$5:$P$104=I$5:I$104,IF(I$5:I$104=$G176,I$5:I$104,""),""))/COUNT(IF($P$5:$P$104=$G176,I$5:I$104,"")))</f>
        <v>-</v>
      </c>
      <c r="J176" s="174" t="str">
        <f t="array" ref="J176">IF(J133="-","-",COUNT(IF($P$5:$P$104=J$5:J$104,IF(J$5:J$104=$G176,J$5:J$104,""),""))/COUNT(IF($P$5:$P$104=$G176,J$5:J$104,"")))</f>
        <v>-</v>
      </c>
      <c r="K176" s="174" t="str">
        <f t="array" ref="K176">IF(K133="-","-",COUNT(IF($P$5:$P$104=K$5:K$104,IF(K$5:K$104=$G176,K$5:K$104,""),""))/COUNT(IF($P$5:$P$104=$G176,K$5:K$104,"")))</f>
        <v>-</v>
      </c>
      <c r="L176" s="174" t="str">
        <f t="array" ref="L176">IF(L133="-","-",COUNT(IF($P$5:$P$104=L$5:L$104,IF(L$5:L$104=$G176,L$5:L$104,""),""))/COUNT(IF($P$5:$P$104=$G176,L$5:L$104,"")))</f>
        <v>-</v>
      </c>
      <c r="M176" s="174" t="str">
        <f t="array" ref="M176">IF(M133="-","-",COUNT(IF($P$5:$P$104=M$5:M$104,IF(M$5:M$104=$G176,M$5:M$104,""),""))/COUNT(IF($P$5:$P$104=$G176,M$5:M$104,"")))</f>
        <v>-</v>
      </c>
      <c r="N176" s="174" t="str">
        <f t="array" ref="N176">IF(N133="-","-",COUNT(IF($P$5:$P$104=N$5:N$104,IF(N$5:N$104=$G176,N$5:N$104,""),""))/COUNT(IF($P$5:$P$104=$G176,N$5:N$104,"")))</f>
        <v>-</v>
      </c>
      <c r="O176" s="174" t="str">
        <f t="array" ref="O176">IF(O133="-","-",COUNT(IF($P$5:$P$104=O$5:O$104,IF(O$5:O$104=$G176,O$5:O$104,""),""))/COUNT(IF($P$5:$P$104=$G176,O$5:O$104,"")))</f>
        <v>-</v>
      </c>
      <c r="P176" s="175" t="str">
        <f t="array" ref="P176">IF(H133:O133="-","-",COUNT(IF($P$5:$P$104=H$5:O$104,IF(H$5:O$104=$G176,H$5:O$104,""),""))/COUNT(IF($P$5:$P$104=$G176,H$5:O$104,"")))</f>
        <v>-</v>
      </c>
      <c r="Q176" s="7"/>
      <c r="R176" s="173"/>
      <c r="S176" s="173"/>
      <c r="T176" s="173"/>
      <c r="U176" s="173"/>
      <c r="V176" s="173"/>
      <c r="W176" s="173"/>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D176" s="11"/>
      <c r="BE176" s="11"/>
      <c r="BF176" s="11"/>
      <c r="BG176" s="11"/>
      <c r="BH176" s="11"/>
      <c r="BI176" s="11"/>
      <c r="BJ176" s="11"/>
      <c r="BK176" s="11"/>
      <c r="BL176" s="11"/>
      <c r="BM176" s="11"/>
      <c r="BN176" s="11"/>
      <c r="BO176" s="11"/>
      <c r="BP176" s="11"/>
      <c r="BQ176" s="11"/>
      <c r="BR176" s="11"/>
      <c r="BS176" s="11"/>
    </row>
    <row r="177" spans="1:71" ht="12.75" customHeight="1">
      <c r="A177" s="18"/>
      <c r="B177" s="18"/>
      <c r="C177" s="117"/>
      <c r="E177" s="133"/>
      <c r="F177" s="133"/>
      <c r="G177" s="150">
        <f t="shared" si="41"/>
        <v>11</v>
      </c>
      <c r="H177" s="174" t="str">
        <f t="array" ref="H177">IF(H134="-","-",COUNT(IF($P$5:$P$104=H$5:H$104,IF(H$5:H$104=$G177,H$5:H$104,""),""))/COUNT(IF($P$5:$P$104=$G177,H$5:H$104,"")))</f>
        <v>-</v>
      </c>
      <c r="I177" s="174" t="str">
        <f t="array" ref="I177">IF(I134="-","-",COUNT(IF($P$5:$P$104=I$5:I$104,IF(I$5:I$104=$G177,I$5:I$104,""),""))/COUNT(IF($P$5:$P$104=$G177,I$5:I$104,"")))</f>
        <v>-</v>
      </c>
      <c r="J177" s="174" t="str">
        <f t="array" ref="J177">IF(J134="-","-",COUNT(IF($P$5:$P$104=J$5:J$104,IF(J$5:J$104=$G177,J$5:J$104,""),""))/COUNT(IF($P$5:$P$104=$G177,J$5:J$104,"")))</f>
        <v>-</v>
      </c>
      <c r="K177" s="174" t="str">
        <f t="array" ref="K177">IF(K134="-","-",COUNT(IF($P$5:$P$104=K$5:K$104,IF(K$5:K$104=$G177,K$5:K$104,""),""))/COUNT(IF($P$5:$P$104=$G177,K$5:K$104,"")))</f>
        <v>-</v>
      </c>
      <c r="L177" s="174" t="str">
        <f t="array" ref="L177">IF(L134="-","-",COUNT(IF($P$5:$P$104=L$5:L$104,IF(L$5:L$104=$G177,L$5:L$104,""),""))/COUNT(IF($P$5:$P$104=$G177,L$5:L$104,"")))</f>
        <v>-</v>
      </c>
      <c r="M177" s="174" t="str">
        <f t="array" ref="M177">IF(M134="-","-",COUNT(IF($P$5:$P$104=M$5:M$104,IF(M$5:M$104=$G177,M$5:M$104,""),""))/COUNT(IF($P$5:$P$104=$G177,M$5:M$104,"")))</f>
        <v>-</v>
      </c>
      <c r="N177" s="174" t="str">
        <f t="array" ref="N177">IF(N134="-","-",COUNT(IF($P$5:$P$104=N$5:N$104,IF(N$5:N$104=$G177,N$5:N$104,""),""))/COUNT(IF($P$5:$P$104=$G177,N$5:N$104,"")))</f>
        <v>-</v>
      </c>
      <c r="O177" s="174" t="str">
        <f t="array" ref="O177">IF(O134="-","-",COUNT(IF($P$5:$P$104=O$5:O$104,IF(O$5:O$104=$G177,O$5:O$104,""),""))/COUNT(IF($P$5:$P$104=$G177,O$5:O$104,"")))</f>
        <v>-</v>
      </c>
      <c r="P177" s="175" t="str">
        <f t="array" ref="P177">IF(H134:O134="-","-",COUNT(IF($P$5:$P$104=H$5:O$104,IF(H$5:O$104=$G177,H$5:O$104,""),""))/COUNT(IF($P$5:$P$104=$G177,H$5:O$104,"")))</f>
        <v>-</v>
      </c>
      <c r="Q177" s="7"/>
      <c r="R177" s="173"/>
      <c r="S177" s="173"/>
      <c r="T177" s="173"/>
      <c r="U177" s="173"/>
      <c r="V177" s="173"/>
      <c r="W177" s="173"/>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D177" s="11"/>
      <c r="BE177" s="11"/>
      <c r="BF177" s="11"/>
      <c r="BG177" s="11"/>
      <c r="BH177" s="11"/>
      <c r="BI177" s="11"/>
      <c r="BJ177" s="11"/>
      <c r="BK177" s="11"/>
      <c r="BL177" s="11"/>
      <c r="BM177" s="11"/>
      <c r="BN177" s="11"/>
      <c r="BO177" s="11"/>
      <c r="BP177" s="11"/>
      <c r="BQ177" s="11"/>
      <c r="BR177" s="11"/>
      <c r="BS177" s="11"/>
    </row>
    <row r="178" spans="1:71" ht="12.75" customHeight="1">
      <c r="A178" s="18"/>
      <c r="B178" s="18"/>
      <c r="C178" s="117"/>
      <c r="E178" s="133"/>
      <c r="F178" s="133"/>
      <c r="G178" s="150">
        <f t="shared" si="41"/>
        <v>12</v>
      </c>
      <c r="H178" s="174" t="str">
        <f t="array" ref="H178">IF(H135="-","-",COUNT(IF($P$5:$P$104=H$5:H$104,IF(H$5:H$104=$G178,H$5:H$104,""),""))/COUNT(IF($P$5:$P$104=$G178,H$5:H$104,"")))</f>
        <v>-</v>
      </c>
      <c r="I178" s="174" t="str">
        <f t="array" ref="I178">IF(I135="-","-",COUNT(IF($P$5:$P$104=I$5:I$104,IF(I$5:I$104=$G178,I$5:I$104,""),""))/COUNT(IF($P$5:$P$104=$G178,I$5:I$104,"")))</f>
        <v>-</v>
      </c>
      <c r="J178" s="174" t="str">
        <f t="array" ref="J178">IF(J135="-","-",COUNT(IF($P$5:$P$104=J$5:J$104,IF(J$5:J$104=$G178,J$5:J$104,""),""))/COUNT(IF($P$5:$P$104=$G178,J$5:J$104,"")))</f>
        <v>-</v>
      </c>
      <c r="K178" s="174" t="str">
        <f t="array" ref="K178">IF(K135="-","-",COUNT(IF($P$5:$P$104=K$5:K$104,IF(K$5:K$104=$G178,K$5:K$104,""),""))/COUNT(IF($P$5:$P$104=$G178,K$5:K$104,"")))</f>
        <v>-</v>
      </c>
      <c r="L178" s="174" t="str">
        <f t="array" ref="L178">IF(L135="-","-",COUNT(IF($P$5:$P$104=L$5:L$104,IF(L$5:L$104=$G178,L$5:L$104,""),""))/COUNT(IF($P$5:$P$104=$G178,L$5:L$104,"")))</f>
        <v>-</v>
      </c>
      <c r="M178" s="174" t="str">
        <f t="array" ref="M178">IF(M135="-","-",COUNT(IF($P$5:$P$104=M$5:M$104,IF(M$5:M$104=$G178,M$5:M$104,""),""))/COUNT(IF($P$5:$P$104=$G178,M$5:M$104,"")))</f>
        <v>-</v>
      </c>
      <c r="N178" s="174" t="str">
        <f t="array" ref="N178">IF(N135="-","-",COUNT(IF($P$5:$P$104=N$5:N$104,IF(N$5:N$104=$G178,N$5:N$104,""),""))/COUNT(IF($P$5:$P$104=$G178,N$5:N$104,"")))</f>
        <v>-</v>
      </c>
      <c r="O178" s="174" t="str">
        <f t="array" ref="O178">IF(O135="-","-",COUNT(IF($P$5:$P$104=O$5:O$104,IF(O$5:O$104=$G178,O$5:O$104,""),""))/COUNT(IF($P$5:$P$104=$G178,O$5:O$104,"")))</f>
        <v>-</v>
      </c>
      <c r="P178" s="175" t="str">
        <f t="array" ref="P178">IF(H135:O135="-","-",COUNT(IF($P$5:$P$104=H$5:O$104,IF(H$5:O$104=$G178,H$5:O$104,""),""))/COUNT(IF($P$5:$P$104=$G178,H$5:O$104,"")))</f>
        <v>-</v>
      </c>
      <c r="Q178" s="7"/>
      <c r="R178" s="173"/>
      <c r="S178" s="173"/>
      <c r="T178" s="173"/>
      <c r="U178" s="173"/>
      <c r="V178" s="173"/>
      <c r="W178" s="173"/>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D178" s="11"/>
      <c r="BE178" s="11"/>
      <c r="BF178" s="11"/>
      <c r="BG178" s="11"/>
      <c r="BH178" s="11"/>
      <c r="BI178" s="11"/>
      <c r="BJ178" s="11"/>
      <c r="BK178" s="11"/>
      <c r="BL178" s="11"/>
      <c r="BM178" s="11"/>
      <c r="BN178" s="11"/>
      <c r="BO178" s="11"/>
      <c r="BP178" s="11"/>
      <c r="BQ178" s="11"/>
      <c r="BR178" s="11"/>
      <c r="BS178" s="11"/>
    </row>
    <row r="179" spans="1:71" ht="12.75" customHeight="1">
      <c r="A179" s="18"/>
      <c r="B179" s="18"/>
      <c r="C179" s="117"/>
      <c r="E179" s="133"/>
      <c r="F179" s="133"/>
      <c r="G179" s="150">
        <f t="shared" si="41"/>
        <v>13</v>
      </c>
      <c r="H179" s="174" t="str">
        <f t="array" ref="H179">IF(H136="-","-",COUNT(IF($P$5:$P$104=H$5:H$104,IF(H$5:H$104=$G179,H$5:H$104,""),""))/COUNT(IF($P$5:$P$104=$G179,H$5:H$104,"")))</f>
        <v>-</v>
      </c>
      <c r="I179" s="174" t="str">
        <f t="array" ref="I179">IF(I136="-","-",COUNT(IF($P$5:$P$104=I$5:I$104,IF(I$5:I$104=$G179,I$5:I$104,""),""))/COUNT(IF($P$5:$P$104=$G179,I$5:I$104,"")))</f>
        <v>-</v>
      </c>
      <c r="J179" s="174" t="str">
        <f t="array" ref="J179">IF(J136="-","-",COUNT(IF($P$5:$P$104=J$5:J$104,IF(J$5:J$104=$G179,J$5:J$104,""),""))/COUNT(IF($P$5:$P$104=$G179,J$5:J$104,"")))</f>
        <v>-</v>
      </c>
      <c r="K179" s="174" t="str">
        <f t="array" ref="K179">IF(K136="-","-",COUNT(IF($P$5:$P$104=K$5:K$104,IF(K$5:K$104=$G179,K$5:K$104,""),""))/COUNT(IF($P$5:$P$104=$G179,K$5:K$104,"")))</f>
        <v>-</v>
      </c>
      <c r="L179" s="174" t="str">
        <f t="array" ref="L179">IF(L136="-","-",COUNT(IF($P$5:$P$104=L$5:L$104,IF(L$5:L$104=$G179,L$5:L$104,""),""))/COUNT(IF($P$5:$P$104=$G179,L$5:L$104,"")))</f>
        <v>-</v>
      </c>
      <c r="M179" s="174" t="str">
        <f t="array" ref="M179">IF(M136="-","-",COUNT(IF($P$5:$P$104=M$5:M$104,IF(M$5:M$104=$G179,M$5:M$104,""),""))/COUNT(IF($P$5:$P$104=$G179,M$5:M$104,"")))</f>
        <v>-</v>
      </c>
      <c r="N179" s="174" t="str">
        <f t="array" ref="N179">IF(N136="-","-",COUNT(IF($P$5:$P$104=N$5:N$104,IF(N$5:N$104=$G179,N$5:N$104,""),""))/COUNT(IF($P$5:$P$104=$G179,N$5:N$104,"")))</f>
        <v>-</v>
      </c>
      <c r="O179" s="174" t="str">
        <f t="array" ref="O179">IF(O136="-","-",COUNT(IF($P$5:$P$104=O$5:O$104,IF(O$5:O$104=$G179,O$5:O$104,""),""))/COUNT(IF($P$5:$P$104=$G179,O$5:O$104,"")))</f>
        <v>-</v>
      </c>
      <c r="P179" s="175" t="str">
        <f t="array" ref="P179">IF(H136:O136="-","-",COUNT(IF($P$5:$P$104=H$5:O$104,IF(H$5:O$104=$G179,H$5:O$104,""),""))/COUNT(IF($P$5:$P$104=$G179,H$5:O$104,"")))</f>
        <v>-</v>
      </c>
      <c r="Q179" s="7"/>
      <c r="R179" s="173"/>
      <c r="S179" s="173"/>
      <c r="T179" s="173"/>
      <c r="U179" s="173"/>
      <c r="V179" s="173"/>
      <c r="W179" s="173"/>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D179" s="11"/>
      <c r="BE179" s="11"/>
      <c r="BF179" s="11"/>
      <c r="BG179" s="11"/>
      <c r="BH179" s="11"/>
      <c r="BI179" s="11"/>
      <c r="BJ179" s="11"/>
      <c r="BK179" s="11"/>
      <c r="BL179" s="11"/>
      <c r="BM179" s="11"/>
      <c r="BN179" s="11"/>
      <c r="BO179" s="11"/>
      <c r="BP179" s="11"/>
      <c r="BQ179" s="11"/>
      <c r="BR179" s="11"/>
      <c r="BS179" s="11"/>
    </row>
    <row r="180" spans="1:71" ht="12.75" customHeight="1">
      <c r="A180" s="18"/>
      <c r="B180" s="18"/>
      <c r="C180" s="117"/>
      <c r="E180" s="133"/>
      <c r="F180" s="133"/>
      <c r="G180" s="150">
        <f t="shared" si="41"/>
        <v>14</v>
      </c>
      <c r="H180" s="174" t="str">
        <f t="array" ref="H180">IF(H137="-","-",COUNT(IF($P$5:$P$104=H$5:H$104,IF(H$5:H$104=$G180,H$5:H$104,""),""))/COUNT(IF($P$5:$P$104=$G180,H$5:H$104,"")))</f>
        <v>-</v>
      </c>
      <c r="I180" s="174" t="str">
        <f t="array" ref="I180">IF(I137="-","-",COUNT(IF($P$5:$P$104=I$5:I$104,IF(I$5:I$104=$G180,I$5:I$104,""),""))/COUNT(IF($P$5:$P$104=$G180,I$5:I$104,"")))</f>
        <v>-</v>
      </c>
      <c r="J180" s="174" t="str">
        <f t="array" ref="J180">IF(J137="-","-",COUNT(IF($P$5:$P$104=J$5:J$104,IF(J$5:J$104=$G180,J$5:J$104,""),""))/COUNT(IF($P$5:$P$104=$G180,J$5:J$104,"")))</f>
        <v>-</v>
      </c>
      <c r="K180" s="174" t="str">
        <f t="array" ref="K180">IF(K137="-","-",COUNT(IF($P$5:$P$104=K$5:K$104,IF(K$5:K$104=$G180,K$5:K$104,""),""))/COUNT(IF($P$5:$P$104=$G180,K$5:K$104,"")))</f>
        <v>-</v>
      </c>
      <c r="L180" s="174" t="str">
        <f t="array" ref="L180">IF(L137="-","-",COUNT(IF($P$5:$P$104=L$5:L$104,IF(L$5:L$104=$G180,L$5:L$104,""),""))/COUNT(IF($P$5:$P$104=$G180,L$5:L$104,"")))</f>
        <v>-</v>
      </c>
      <c r="M180" s="174" t="str">
        <f t="array" ref="M180">IF(M137="-","-",COUNT(IF($P$5:$P$104=M$5:M$104,IF(M$5:M$104=$G180,M$5:M$104,""),""))/COUNT(IF($P$5:$P$104=$G180,M$5:M$104,"")))</f>
        <v>-</v>
      </c>
      <c r="N180" s="174" t="str">
        <f t="array" ref="N180">IF(N137="-","-",COUNT(IF($P$5:$P$104=N$5:N$104,IF(N$5:N$104=$G180,N$5:N$104,""),""))/COUNT(IF($P$5:$P$104=$G180,N$5:N$104,"")))</f>
        <v>-</v>
      </c>
      <c r="O180" s="174" t="str">
        <f t="array" ref="O180">IF(O137="-","-",COUNT(IF($P$5:$P$104=O$5:O$104,IF(O$5:O$104=$G180,O$5:O$104,""),""))/COUNT(IF($P$5:$P$104=$G180,O$5:O$104,"")))</f>
        <v>-</v>
      </c>
      <c r="P180" s="175" t="str">
        <f t="array" ref="P180">IF(H137:O137="-","-",COUNT(IF($P$5:$P$104=H$5:O$104,IF(H$5:O$104=$G180,H$5:O$104,""),""))/COUNT(IF($P$5:$P$104=$G180,H$5:O$104,"")))</f>
        <v>-</v>
      </c>
      <c r="Q180" s="7"/>
      <c r="R180" s="173"/>
      <c r="S180" s="173"/>
      <c r="T180" s="173"/>
      <c r="U180" s="173"/>
      <c r="V180" s="173"/>
      <c r="W180" s="173"/>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D180" s="11"/>
      <c r="BE180" s="11"/>
      <c r="BF180" s="11"/>
      <c r="BG180" s="11"/>
      <c r="BH180" s="11"/>
      <c r="BI180" s="11"/>
      <c r="BJ180" s="11"/>
      <c r="BK180" s="11"/>
      <c r="BL180" s="11"/>
      <c r="BM180" s="11"/>
      <c r="BN180" s="11"/>
      <c r="BO180" s="11"/>
      <c r="BP180" s="11"/>
      <c r="BQ180" s="11"/>
      <c r="BR180" s="11"/>
      <c r="BS180" s="11"/>
    </row>
    <row r="181" spans="1:71" ht="12.75" customHeight="1">
      <c r="A181" s="18"/>
      <c r="B181" s="18"/>
      <c r="C181" s="117"/>
      <c r="E181" s="133"/>
      <c r="F181" s="133"/>
      <c r="G181" s="153">
        <f t="shared" si="41"/>
        <v>15</v>
      </c>
      <c r="H181" s="174" t="str">
        <f t="array" ref="H181">IF(H138="-","-",COUNT(IF($P$5:$P$104=H$5:H$104,IF(H$5:H$104=$G181,H$5:H$104,""),""))/COUNT(IF($P$5:$P$104=$G181,H$5:H$104,"")))</f>
        <v>-</v>
      </c>
      <c r="I181" s="174" t="str">
        <f t="array" ref="I181">IF(I138="-","-",COUNT(IF($P$5:$P$104=I$5:I$104,IF(I$5:I$104=$G181,I$5:I$104,""),""))/COUNT(IF($P$5:$P$104=$G181,I$5:I$104,"")))</f>
        <v>-</v>
      </c>
      <c r="J181" s="174" t="str">
        <f t="array" ref="J181">IF(J138="-","-",COUNT(IF($P$5:$P$104=J$5:J$104,IF(J$5:J$104=$G181,J$5:J$104,""),""))/COUNT(IF($P$5:$P$104=$G181,J$5:J$104,"")))</f>
        <v>-</v>
      </c>
      <c r="K181" s="174" t="str">
        <f t="array" ref="K181">IF(K138="-","-",COUNT(IF($P$5:$P$104=K$5:K$104,IF(K$5:K$104=$G181,K$5:K$104,""),""))/COUNT(IF($P$5:$P$104=$G181,K$5:K$104,"")))</f>
        <v>-</v>
      </c>
      <c r="L181" s="174" t="str">
        <f t="array" ref="L181">IF(L138="-","-",COUNT(IF($P$5:$P$104=L$5:L$104,IF(L$5:L$104=$G181,L$5:L$104,""),""))/COUNT(IF($P$5:$P$104=$G181,L$5:L$104,"")))</f>
        <v>-</v>
      </c>
      <c r="M181" s="174" t="str">
        <f t="array" ref="M181">IF(M138="-","-",COUNT(IF($P$5:$P$104=M$5:M$104,IF(M$5:M$104=$G181,M$5:M$104,""),""))/COUNT(IF($P$5:$P$104=$G181,M$5:M$104,"")))</f>
        <v>-</v>
      </c>
      <c r="N181" s="174" t="str">
        <f t="array" ref="N181">IF(N138="-","-",COUNT(IF($P$5:$P$104=N$5:N$104,IF(N$5:N$104=$G181,N$5:N$104,""),""))/COUNT(IF($P$5:$P$104=$G181,N$5:N$104,"")))</f>
        <v>-</v>
      </c>
      <c r="O181" s="174" t="str">
        <f t="array" ref="O181">IF(O138="-","-",COUNT(IF($P$5:$P$104=O$5:O$104,IF(O$5:O$104=$G181,O$5:O$104,""),""))/COUNT(IF($P$5:$P$104=$G181,O$5:O$104,"")))</f>
        <v>-</v>
      </c>
      <c r="P181" s="176" t="str">
        <f t="array" ref="P181">IF(H138:O138="-","-",COUNT(IF($P$5:$P$104=H$5:O$104,IF(H$5:O$104=$G181,H$5:O$104,""),""))/COUNT(IF($P$5:$P$104=$G181,H$5:O$104,"")))</f>
        <v>-</v>
      </c>
      <c r="Q181" s="7"/>
      <c r="R181" s="173"/>
      <c r="S181" s="173"/>
      <c r="T181" s="173"/>
      <c r="U181" s="173"/>
      <c r="V181" s="173"/>
      <c r="W181" s="173"/>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D181" s="11"/>
      <c r="BE181" s="11"/>
      <c r="BF181" s="11"/>
      <c r="BG181" s="11"/>
      <c r="BH181" s="11"/>
      <c r="BI181" s="11"/>
      <c r="BJ181" s="11"/>
      <c r="BK181" s="11"/>
      <c r="BL181" s="11"/>
      <c r="BM181" s="11"/>
      <c r="BN181" s="11"/>
      <c r="BO181" s="11"/>
      <c r="BP181" s="11"/>
      <c r="BQ181" s="11"/>
      <c r="BR181" s="11"/>
      <c r="BS181" s="11"/>
    </row>
    <row r="182" spans="1:71" ht="12.75" customHeight="1">
      <c r="A182" s="18"/>
      <c r="B182" s="18"/>
      <c r="C182" s="117"/>
      <c r="D182" s="657" t="s">
        <v>40</v>
      </c>
      <c r="E182" s="658"/>
      <c r="F182" s="659"/>
      <c r="G182" s="158" t="str">
        <f>$G$139</f>
        <v>0-15</v>
      </c>
      <c r="H182" s="177">
        <f t="shared" ref="H182" si="42">IF(H139=0,"",SUMPRODUCT(H166:H181,H123:H138)/H139)</f>
        <v>0.68</v>
      </c>
      <c r="I182" s="177">
        <f t="shared" ref="I182:L182" si="43">IF(I139=0,"",SUMPRODUCT(I166:I181,I123:I138)/I139)</f>
        <v>0.59</v>
      </c>
      <c r="J182" s="177">
        <f t="shared" si="43"/>
        <v>0.6</v>
      </c>
      <c r="K182" s="177">
        <f t="shared" si="43"/>
        <v>0.55000000000000004</v>
      </c>
      <c r="L182" s="177">
        <f t="shared" si="43"/>
        <v>0.56000000000000005</v>
      </c>
      <c r="M182" s="177">
        <f t="shared" ref="M182:O182" si="44">IF(M139=0,"",SUMPRODUCT(M166:M181,M123:M138)/M139)</f>
        <v>0.59</v>
      </c>
      <c r="N182" s="177">
        <f t="shared" si="44"/>
        <v>0.66</v>
      </c>
      <c r="O182" s="177">
        <f t="shared" si="44"/>
        <v>0.68</v>
      </c>
      <c r="P182" s="650">
        <f>SUMPRODUCT(H182:O182,H139:O139)/SUM(H139:O139)</f>
        <v>0.61375000000000002</v>
      </c>
      <c r="Q182" s="7"/>
      <c r="R182" s="173"/>
      <c r="S182" s="173"/>
      <c r="T182" s="173"/>
      <c r="U182" s="173"/>
      <c r="V182" s="173"/>
      <c r="W182" s="173"/>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D182" s="11"/>
      <c r="BE182" s="11"/>
      <c r="BF182" s="11"/>
      <c r="BG182" s="11"/>
      <c r="BH182" s="11"/>
      <c r="BI182" s="11"/>
      <c r="BJ182" s="11"/>
      <c r="BK182" s="11"/>
      <c r="BL182" s="11"/>
      <c r="BM182" s="11"/>
      <c r="BN182" s="11"/>
      <c r="BO182" s="11"/>
      <c r="BP182" s="11"/>
      <c r="BQ182" s="11"/>
      <c r="BR182" s="11"/>
      <c r="BS182" s="11"/>
    </row>
    <row r="183" spans="1:71" ht="12.75" customHeight="1">
      <c r="A183" s="18"/>
      <c r="B183" s="18"/>
      <c r="C183" s="117"/>
      <c r="E183" s="117"/>
      <c r="F183" s="161"/>
      <c r="G183" s="162" t="s">
        <v>41</v>
      </c>
      <c r="H183" s="178">
        <f>IF(H139=0,"",RANK(H182,$H$182:$O$182))</f>
        <v>1</v>
      </c>
      <c r="I183" s="178">
        <f>IF(I139=0,"",RANK(I182,$H$182:$O$182))</f>
        <v>5</v>
      </c>
      <c r="J183" s="178">
        <f>IF(J139=0,"",RANK(J182,$H$182:$O$182))</f>
        <v>4</v>
      </c>
      <c r="K183" s="178">
        <f>IF(K139=0,"",RANK(K182,$H$182:$O$182))</f>
        <v>8</v>
      </c>
      <c r="L183" s="178">
        <f>IF(L139=0,"",RANK(L182,$H$182:$O$182))</f>
        <v>7</v>
      </c>
      <c r="M183" s="178">
        <f t="shared" ref="M183:O183" si="45">IF(M139=0,"",RANK(M182,$H$182:$O$182))</f>
        <v>5</v>
      </c>
      <c r="N183" s="178">
        <f t="shared" si="45"/>
        <v>3</v>
      </c>
      <c r="O183" s="178">
        <f t="shared" si="45"/>
        <v>1</v>
      </c>
      <c r="P183" s="651"/>
      <c r="Q183" s="7"/>
      <c r="R183" s="138"/>
      <c r="S183" s="138"/>
      <c r="T183" s="138"/>
      <c r="U183" s="138"/>
      <c r="V183" s="138"/>
      <c r="W183" s="13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D183" s="11"/>
      <c r="BE183" s="11"/>
      <c r="BF183" s="11"/>
      <c r="BG183" s="11"/>
      <c r="BH183" s="11"/>
      <c r="BI183" s="11"/>
      <c r="BJ183" s="11"/>
      <c r="BK183" s="11"/>
      <c r="BL183" s="11"/>
      <c r="BM183" s="11"/>
      <c r="BN183" s="11"/>
      <c r="BO183" s="11"/>
      <c r="BP183" s="11"/>
      <c r="BQ183" s="11"/>
      <c r="BR183" s="11"/>
      <c r="BS183" s="11"/>
    </row>
    <row r="184" spans="1:71" s="123" customFormat="1" ht="12.75" customHeight="1">
      <c r="A184" s="18"/>
      <c r="B184" s="18"/>
      <c r="C184" s="117"/>
      <c r="D184" s="619"/>
      <c r="E184" s="160"/>
      <c r="F184" s="160"/>
      <c r="G184" s="179"/>
      <c r="H184" s="166"/>
      <c r="I184" s="166"/>
      <c r="J184" s="166"/>
      <c r="K184" s="166"/>
      <c r="L184" s="166"/>
      <c r="M184" s="166"/>
      <c r="N184" s="166"/>
      <c r="O184" s="166"/>
      <c r="P184" s="121"/>
      <c r="Q184" s="7"/>
      <c r="R184" s="138"/>
      <c r="S184" s="138"/>
      <c r="T184" s="138"/>
      <c r="U184" s="138"/>
      <c r="V184" s="138"/>
      <c r="W184" s="13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D184" s="11"/>
      <c r="BE184" s="11"/>
      <c r="BF184" s="11"/>
      <c r="BG184" s="11"/>
      <c r="BH184" s="11"/>
      <c r="BI184" s="11"/>
      <c r="BJ184" s="11"/>
      <c r="BK184" s="11"/>
      <c r="BL184" s="11"/>
      <c r="BM184" s="11"/>
      <c r="BN184" s="11"/>
      <c r="BO184" s="11"/>
      <c r="BP184" s="11"/>
      <c r="BQ184" s="11"/>
      <c r="BR184" s="11"/>
      <c r="BS184" s="11"/>
    </row>
    <row r="185" spans="1:71" s="170" customFormat="1" ht="18" customHeight="1">
      <c r="A185" s="18"/>
      <c r="B185" s="18"/>
      <c r="C185" s="95"/>
      <c r="D185" s="622"/>
      <c r="E185" s="95"/>
      <c r="F185" s="95"/>
      <c r="G185" s="118" t="s">
        <v>114</v>
      </c>
      <c r="H185" s="180"/>
      <c r="I185" s="180"/>
      <c r="J185" s="180"/>
      <c r="K185" s="180"/>
      <c r="L185" s="180"/>
      <c r="M185" s="180"/>
      <c r="N185" s="180"/>
      <c r="O185" s="180"/>
      <c r="P185" s="133"/>
      <c r="Q185" s="7"/>
      <c r="R185" s="168"/>
      <c r="S185" s="168"/>
      <c r="T185" s="168"/>
      <c r="U185" s="168"/>
      <c r="V185" s="168"/>
      <c r="W185" s="13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97"/>
      <c r="AU185" s="97"/>
      <c r="AV185" s="97"/>
      <c r="AW185" s="97"/>
      <c r="AX185" s="97"/>
      <c r="AY185" s="97"/>
      <c r="AZ185" s="97"/>
      <c r="BA185" s="97"/>
      <c r="BB185" s="169"/>
      <c r="BC185" s="169"/>
      <c r="BD185" s="11"/>
      <c r="BE185" s="11"/>
      <c r="BF185" s="11"/>
      <c r="BG185" s="11"/>
      <c r="BH185" s="11"/>
      <c r="BI185" s="11"/>
      <c r="BJ185" s="11"/>
      <c r="BK185" s="11"/>
      <c r="BL185" s="11"/>
      <c r="BM185" s="11"/>
      <c r="BN185" s="11"/>
      <c r="BO185" s="11"/>
      <c r="BP185" s="11"/>
      <c r="BQ185" s="11"/>
      <c r="BR185" s="11"/>
      <c r="BS185" s="11"/>
    </row>
    <row r="186" spans="1:71" ht="24.75" customHeight="1">
      <c r="A186" s="18"/>
      <c r="B186" s="18"/>
      <c r="C186" s="117"/>
      <c r="E186" s="124"/>
      <c r="F186" s="124"/>
      <c r="G186" s="144" t="str">
        <f>P3</f>
        <v>MODAL</v>
      </c>
      <c r="H186" s="454" t="str">
        <f t="shared" ref="H186:H187" si="46">H3</f>
        <v>Harald</v>
      </c>
      <c r="I186" s="454" t="str">
        <f t="shared" ref="I186:L186" si="47">I3</f>
        <v>Lisbet</v>
      </c>
      <c r="J186" s="454" t="str">
        <f t="shared" si="47"/>
        <v>Stian</v>
      </c>
      <c r="K186" s="454" t="str">
        <f t="shared" si="47"/>
        <v>Janicke</v>
      </c>
      <c r="L186" s="454" t="str">
        <f t="shared" si="47"/>
        <v>Merete</v>
      </c>
      <c r="M186" s="454" t="str">
        <f t="shared" ref="M186:O186" si="48">M3</f>
        <v>Silje</v>
      </c>
      <c r="N186" s="454" t="str">
        <f t="shared" si="48"/>
        <v>Trine</v>
      </c>
      <c r="O186" s="454" t="str">
        <f t="shared" si="48"/>
        <v>Else</v>
      </c>
      <c r="P186" s="127"/>
      <c r="Q186" s="181"/>
      <c r="R186" s="138"/>
      <c r="S186" s="138"/>
      <c r="T186" s="138"/>
      <c r="U186" s="138"/>
      <c r="V186" s="138"/>
      <c r="W186" s="13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D186" s="11"/>
      <c r="BE186" s="11"/>
      <c r="BF186" s="11"/>
      <c r="BG186" s="11"/>
      <c r="BH186" s="11"/>
      <c r="BI186" s="11"/>
      <c r="BJ186" s="11"/>
      <c r="BK186" s="11"/>
      <c r="BL186" s="11"/>
      <c r="BM186" s="11"/>
      <c r="BN186" s="11"/>
      <c r="BO186" s="11"/>
      <c r="BP186" s="11"/>
      <c r="BQ186" s="11"/>
      <c r="BR186" s="11"/>
      <c r="BS186" s="11"/>
    </row>
    <row r="187" spans="1:71" ht="12.75" customHeight="1">
      <c r="A187" s="18"/>
      <c r="B187" s="18"/>
      <c r="C187" s="117"/>
      <c r="E187" s="124"/>
      <c r="F187" s="124"/>
      <c r="G187" s="130" t="str">
        <f>P4</f>
        <v>(R1-R5)</v>
      </c>
      <c r="H187" s="146">
        <f t="shared" si="46"/>
        <v>1</v>
      </c>
      <c r="I187" s="146">
        <f t="shared" ref="I187:L187" si="49">I4</f>
        <v>2</v>
      </c>
      <c r="J187" s="146">
        <f t="shared" si="49"/>
        <v>3</v>
      </c>
      <c r="K187" s="146">
        <f t="shared" si="49"/>
        <v>4</v>
      </c>
      <c r="L187" s="146">
        <f t="shared" si="49"/>
        <v>5</v>
      </c>
      <c r="M187" s="146">
        <f t="shared" ref="M187:O187" si="50">M4</f>
        <v>6</v>
      </c>
      <c r="N187" s="146">
        <f t="shared" si="50"/>
        <v>7</v>
      </c>
      <c r="O187" s="146">
        <f t="shared" si="50"/>
        <v>8</v>
      </c>
      <c r="P187" s="131" t="s">
        <v>38</v>
      </c>
      <c r="Q187" s="181"/>
      <c r="R187" s="138"/>
      <c r="S187" s="138"/>
      <c r="T187" s="138"/>
      <c r="U187" s="138"/>
      <c r="V187" s="138"/>
      <c r="W187" s="13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D187" s="11"/>
      <c r="BE187" s="11"/>
      <c r="BF187" s="11"/>
      <c r="BG187" s="11"/>
      <c r="BH187" s="11"/>
      <c r="BI187" s="11"/>
      <c r="BJ187" s="11"/>
      <c r="BK187" s="11"/>
      <c r="BL187" s="11"/>
      <c r="BM187" s="11"/>
      <c r="BN187" s="11"/>
      <c r="BO187" s="11"/>
      <c r="BP187" s="11"/>
      <c r="BQ187" s="11"/>
      <c r="BR187" s="11"/>
      <c r="BS187" s="11"/>
    </row>
    <row r="188" spans="1:71" ht="12.75" customHeight="1">
      <c r="A188" s="18"/>
      <c r="B188" s="18"/>
      <c r="C188" s="117"/>
      <c r="E188" s="133"/>
      <c r="F188" s="133"/>
      <c r="G188" s="147">
        <v>0</v>
      </c>
      <c r="H188" s="182">
        <f t="shared" ref="H188:P197" si="51">IF(H123="-","-",H326-$G188)</f>
        <v>2</v>
      </c>
      <c r="I188" s="182">
        <f t="shared" ref="I188:L188" si="52">IF(I123="-","-",I326-$G188)</f>
        <v>0.875</v>
      </c>
      <c r="J188" s="182">
        <f t="shared" si="52"/>
        <v>1.875</v>
      </c>
      <c r="K188" s="182">
        <f t="shared" si="52"/>
        <v>1.3125</v>
      </c>
      <c r="L188" s="182">
        <f t="shared" si="52"/>
        <v>0</v>
      </c>
      <c r="M188" s="182">
        <f t="shared" ref="M188:O188" si="53">IF(M123="-","-",M326-$G188)</f>
        <v>0.3125</v>
      </c>
      <c r="N188" s="182">
        <f t="shared" si="53"/>
        <v>1</v>
      </c>
      <c r="O188" s="182">
        <f t="shared" si="53"/>
        <v>0.75</v>
      </c>
      <c r="P188" s="183">
        <f t="shared" si="51"/>
        <v>1.015625</v>
      </c>
      <c r="Q188" s="181"/>
      <c r="R188" s="138"/>
      <c r="S188" s="138"/>
      <c r="T188" s="138"/>
      <c r="U188" s="138"/>
      <c r="V188" s="138"/>
      <c r="W188" s="13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D188" s="11"/>
      <c r="BE188" s="11"/>
      <c r="BF188" s="11"/>
      <c r="BG188" s="11"/>
      <c r="BH188" s="11"/>
      <c r="BI188" s="11"/>
      <c r="BJ188" s="11"/>
      <c r="BK188" s="11"/>
      <c r="BL188" s="11"/>
      <c r="BM188" s="11"/>
      <c r="BN188" s="11"/>
      <c r="BO188" s="11"/>
      <c r="BP188" s="11"/>
      <c r="BQ188" s="11"/>
      <c r="BR188" s="11"/>
      <c r="BS188" s="11"/>
    </row>
    <row r="189" spans="1:71" ht="12.75" customHeight="1">
      <c r="A189" s="18"/>
      <c r="B189" s="18"/>
      <c r="C189" s="117"/>
      <c r="E189" s="133"/>
      <c r="F189" s="133"/>
      <c r="G189" s="150">
        <f t="shared" ref="G189:G203" si="54">G188+1</f>
        <v>1</v>
      </c>
      <c r="H189" s="184" t="str">
        <f t="shared" si="51"/>
        <v>-</v>
      </c>
      <c r="I189" s="184" t="str">
        <f t="shared" ref="I189:L189" si="55">IF(I124="-","-",I327-$G189)</f>
        <v>-</v>
      </c>
      <c r="J189" s="184" t="str">
        <f t="shared" si="55"/>
        <v>-</v>
      </c>
      <c r="K189" s="184" t="str">
        <f t="shared" si="55"/>
        <v>-</v>
      </c>
      <c r="L189" s="184" t="str">
        <f t="shared" si="55"/>
        <v>-</v>
      </c>
      <c r="M189" s="184" t="str">
        <f t="shared" ref="M189:O189" si="56">IF(M124="-","-",M327-$G189)</f>
        <v>-</v>
      </c>
      <c r="N189" s="184" t="str">
        <f t="shared" si="56"/>
        <v>-</v>
      </c>
      <c r="O189" s="184" t="str">
        <f t="shared" si="56"/>
        <v>-</v>
      </c>
      <c r="P189" s="185" t="str">
        <f t="shared" si="51"/>
        <v>-</v>
      </c>
      <c r="Q189" s="181"/>
      <c r="R189" s="138"/>
      <c r="S189" s="138"/>
      <c r="T189" s="138"/>
      <c r="U189" s="138"/>
      <c r="V189" s="138"/>
      <c r="W189" s="13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D189" s="11"/>
      <c r="BE189" s="11"/>
      <c r="BF189" s="11"/>
      <c r="BG189" s="11"/>
      <c r="BH189" s="11"/>
      <c r="BI189" s="11"/>
      <c r="BJ189" s="11"/>
      <c r="BK189" s="11"/>
      <c r="BL189" s="11"/>
      <c r="BM189" s="11"/>
      <c r="BN189" s="11"/>
      <c r="BO189" s="11"/>
      <c r="BP189" s="11"/>
      <c r="BQ189" s="11"/>
      <c r="BR189" s="11"/>
      <c r="BS189" s="11"/>
    </row>
    <row r="190" spans="1:71" ht="12.75" customHeight="1">
      <c r="A190" s="18"/>
      <c r="B190" s="18"/>
      <c r="C190" s="117"/>
      <c r="E190" s="133"/>
      <c r="F190" s="133"/>
      <c r="G190" s="150">
        <f t="shared" si="54"/>
        <v>2</v>
      </c>
      <c r="H190" s="184" t="str">
        <f t="shared" si="51"/>
        <v>-</v>
      </c>
      <c r="I190" s="184" t="str">
        <f t="shared" ref="I190:L190" si="57">IF(I125="-","-",I328-$G190)</f>
        <v>-</v>
      </c>
      <c r="J190" s="184" t="str">
        <f t="shared" si="57"/>
        <v>-</v>
      </c>
      <c r="K190" s="184" t="str">
        <f t="shared" si="57"/>
        <v>-</v>
      </c>
      <c r="L190" s="184" t="str">
        <f t="shared" si="57"/>
        <v>-</v>
      </c>
      <c r="M190" s="184" t="str">
        <f t="shared" ref="M190:O190" si="58">IF(M125="-","-",M328-$G190)</f>
        <v>-</v>
      </c>
      <c r="N190" s="184" t="str">
        <f t="shared" si="58"/>
        <v>-</v>
      </c>
      <c r="O190" s="184" t="str">
        <f t="shared" si="58"/>
        <v>-</v>
      </c>
      <c r="P190" s="185" t="str">
        <f t="shared" si="51"/>
        <v>-</v>
      </c>
      <c r="Q190" s="181"/>
      <c r="R190" s="138"/>
      <c r="S190" s="138"/>
      <c r="T190" s="138"/>
      <c r="U190" s="138"/>
      <c r="V190" s="138"/>
      <c r="W190" s="13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D190" s="11"/>
      <c r="BE190" s="11"/>
      <c r="BF190" s="11"/>
      <c r="BG190" s="11"/>
      <c r="BH190" s="11"/>
      <c r="BI190" s="11"/>
      <c r="BJ190" s="11"/>
      <c r="BK190" s="11"/>
      <c r="BL190" s="11"/>
      <c r="BM190" s="11"/>
      <c r="BN190" s="11"/>
      <c r="BO190" s="11"/>
      <c r="BP190" s="11"/>
      <c r="BQ190" s="11"/>
      <c r="BR190" s="11"/>
      <c r="BS190" s="11"/>
    </row>
    <row r="191" spans="1:71" ht="12.75" customHeight="1">
      <c r="A191" s="18"/>
      <c r="B191" s="18"/>
      <c r="C191" s="117"/>
      <c r="E191" s="133"/>
      <c r="F191" s="133"/>
      <c r="G191" s="150">
        <f t="shared" si="54"/>
        <v>3</v>
      </c>
      <c r="H191" s="184">
        <f t="shared" si="51"/>
        <v>0</v>
      </c>
      <c r="I191" s="184">
        <f t="shared" ref="I191:L191" si="59">IF(I126="-","-",I329-$G191)</f>
        <v>1</v>
      </c>
      <c r="J191" s="184">
        <f t="shared" si="59"/>
        <v>0</v>
      </c>
      <c r="K191" s="184">
        <f t="shared" si="59"/>
        <v>0</v>
      </c>
      <c r="L191" s="184">
        <f t="shared" si="59"/>
        <v>-3</v>
      </c>
      <c r="M191" s="184">
        <f t="shared" ref="M191:O191" si="60">IF(M126="-","-",M329-$G191)</f>
        <v>-3</v>
      </c>
      <c r="N191" s="184">
        <f t="shared" si="60"/>
        <v>0</v>
      </c>
      <c r="O191" s="184">
        <f t="shared" si="60"/>
        <v>-3</v>
      </c>
      <c r="P191" s="185">
        <f t="shared" si="51"/>
        <v>-1</v>
      </c>
      <c r="Q191" s="181"/>
      <c r="R191" s="138"/>
      <c r="S191" s="138"/>
      <c r="T191" s="138"/>
      <c r="U191" s="138"/>
      <c r="V191" s="138"/>
      <c r="W191" s="13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D191" s="11"/>
      <c r="BE191" s="11"/>
      <c r="BF191" s="11"/>
      <c r="BG191" s="11"/>
      <c r="BH191" s="11"/>
      <c r="BI191" s="11"/>
      <c r="BJ191" s="11"/>
      <c r="BK191" s="11"/>
      <c r="BL191" s="11"/>
      <c r="BM191" s="11"/>
      <c r="BN191" s="11"/>
      <c r="BO191" s="11"/>
      <c r="BP191" s="11"/>
      <c r="BQ191" s="11"/>
      <c r="BR191" s="11"/>
      <c r="BS191" s="11"/>
    </row>
    <row r="192" spans="1:71" ht="12.75" customHeight="1">
      <c r="A192" s="18"/>
      <c r="B192" s="18"/>
      <c r="C192" s="117"/>
      <c r="E192" s="133"/>
      <c r="F192" s="133"/>
      <c r="G192" s="150">
        <f t="shared" si="54"/>
        <v>4</v>
      </c>
      <c r="H192" s="184">
        <f t="shared" si="51"/>
        <v>0.33333333333333304</v>
      </c>
      <c r="I192" s="184">
        <f t="shared" ref="I192:L192" si="61">IF(I127="-","-",I330-$G192)</f>
        <v>-0.55555555555555536</v>
      </c>
      <c r="J192" s="184">
        <f t="shared" si="61"/>
        <v>0.77777777777777768</v>
      </c>
      <c r="K192" s="184">
        <f t="shared" si="61"/>
        <v>0.55555555555555536</v>
      </c>
      <c r="L192" s="184">
        <f t="shared" si="61"/>
        <v>-0.66666666666666652</v>
      </c>
      <c r="M192" s="184">
        <f t="shared" ref="M192:O192" si="62">IF(M127="-","-",M330-$G192)</f>
        <v>0</v>
      </c>
      <c r="N192" s="184">
        <f t="shared" si="62"/>
        <v>0</v>
      </c>
      <c r="O192" s="184">
        <f t="shared" si="62"/>
        <v>-0.66666666666666652</v>
      </c>
      <c r="P192" s="185">
        <f t="shared" si="51"/>
        <v>-2.7777777777777679E-2</v>
      </c>
      <c r="Q192" s="181"/>
      <c r="R192" s="138"/>
      <c r="S192" s="138"/>
      <c r="T192" s="138"/>
      <c r="U192" s="138"/>
      <c r="V192" s="138"/>
      <c r="W192" s="13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D192" s="11"/>
      <c r="BE192" s="11"/>
      <c r="BF192" s="11"/>
      <c r="BG192" s="11"/>
      <c r="BH192" s="11"/>
      <c r="BI192" s="11"/>
      <c r="BJ192" s="11"/>
      <c r="BK192" s="11"/>
      <c r="BL192" s="11"/>
      <c r="BM192" s="11"/>
      <c r="BN192" s="11"/>
      <c r="BO192" s="11"/>
      <c r="BP192" s="11"/>
      <c r="BQ192" s="11"/>
      <c r="BR192" s="11"/>
      <c r="BS192" s="11"/>
    </row>
    <row r="193" spans="1:71" ht="12.75" customHeight="1">
      <c r="A193" s="18"/>
      <c r="B193" s="18"/>
      <c r="C193" s="117"/>
      <c r="E193" s="133"/>
      <c r="F193" s="133"/>
      <c r="G193" s="150">
        <f t="shared" si="54"/>
        <v>5</v>
      </c>
      <c r="H193" s="184">
        <f t="shared" si="51"/>
        <v>0.51851851851851816</v>
      </c>
      <c r="I193" s="184">
        <f t="shared" ref="I193:L193" si="63">IF(I128="-","-",I331-$G193)</f>
        <v>0.33333333333333304</v>
      </c>
      <c r="J193" s="184">
        <f t="shared" si="63"/>
        <v>0.37037037037037024</v>
      </c>
      <c r="K193" s="184">
        <f t="shared" si="63"/>
        <v>3.7037037037037202E-2</v>
      </c>
      <c r="L193" s="184">
        <f t="shared" si="63"/>
        <v>-1.6666666666666665</v>
      </c>
      <c r="M193" s="184">
        <f t="shared" ref="M193:O193" si="64">IF(M128="-","-",M331-$G193)</f>
        <v>-1.5555555555555554</v>
      </c>
      <c r="N193" s="184">
        <f t="shared" si="64"/>
        <v>-7.4074074074074403E-2</v>
      </c>
      <c r="O193" s="184">
        <f t="shared" si="64"/>
        <v>-0.37037037037037024</v>
      </c>
      <c r="P193" s="185">
        <f t="shared" si="51"/>
        <v>-0.3009259259259256</v>
      </c>
      <c r="Q193" s="181"/>
      <c r="R193" s="138"/>
      <c r="S193" s="138"/>
      <c r="T193" s="138"/>
      <c r="U193" s="138"/>
      <c r="V193" s="138"/>
      <c r="W193" s="13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D193" s="11"/>
      <c r="BE193" s="11"/>
      <c r="BF193" s="11"/>
      <c r="BG193" s="11"/>
      <c r="BH193" s="11"/>
      <c r="BI193" s="11"/>
      <c r="BJ193" s="11"/>
      <c r="BK193" s="11"/>
      <c r="BL193" s="11"/>
      <c r="BM193" s="11"/>
      <c r="BN193" s="11"/>
      <c r="BO193" s="11"/>
      <c r="BP193" s="11"/>
      <c r="BQ193" s="11"/>
      <c r="BR193" s="11"/>
      <c r="BS193" s="11"/>
    </row>
    <row r="194" spans="1:71" ht="12.75" customHeight="1">
      <c r="A194" s="18"/>
      <c r="B194" s="18"/>
      <c r="C194" s="117"/>
      <c r="E194" s="133"/>
      <c r="F194" s="133"/>
      <c r="G194" s="150">
        <f t="shared" si="54"/>
        <v>6</v>
      </c>
      <c r="H194" s="184">
        <f t="shared" si="51"/>
        <v>-0.59999999999999964</v>
      </c>
      <c r="I194" s="184">
        <f t="shared" ref="I194:L194" si="65">IF(I129="-","-",I332-$G194)</f>
        <v>-0.36000000000000032</v>
      </c>
      <c r="J194" s="184">
        <f t="shared" si="65"/>
        <v>0.24000000000000021</v>
      </c>
      <c r="K194" s="184">
        <f t="shared" si="65"/>
        <v>-0.59999999999999964</v>
      </c>
      <c r="L194" s="184">
        <f t="shared" si="65"/>
        <v>-0.24000000000000021</v>
      </c>
      <c r="M194" s="184">
        <f t="shared" ref="M194:O194" si="66">IF(M129="-","-",M332-$G194)</f>
        <v>-0.48000000000000043</v>
      </c>
      <c r="N194" s="184">
        <f t="shared" si="66"/>
        <v>0</v>
      </c>
      <c r="O194" s="184">
        <f t="shared" si="66"/>
        <v>-0.40000000000000036</v>
      </c>
      <c r="P194" s="185">
        <f t="shared" si="51"/>
        <v>-0.30499999999999972</v>
      </c>
      <c r="Q194" s="181"/>
      <c r="R194" s="138"/>
      <c r="S194" s="138"/>
      <c r="T194" s="138"/>
      <c r="U194" s="138"/>
      <c r="V194" s="138"/>
      <c r="W194" s="13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D194" s="11"/>
      <c r="BE194" s="11"/>
      <c r="BF194" s="11"/>
      <c r="BG194" s="11"/>
      <c r="BH194" s="11"/>
      <c r="BI194" s="11"/>
      <c r="BJ194" s="11"/>
      <c r="BK194" s="11"/>
      <c r="BL194" s="11"/>
      <c r="BM194" s="11"/>
      <c r="BN194" s="11"/>
      <c r="BO194" s="11"/>
      <c r="BP194" s="11"/>
      <c r="BQ194" s="11"/>
      <c r="BR194" s="11"/>
      <c r="BS194" s="11"/>
    </row>
    <row r="195" spans="1:71" ht="12.75" customHeight="1">
      <c r="A195" s="18"/>
      <c r="B195" s="18"/>
      <c r="C195" s="117"/>
      <c r="E195" s="133"/>
      <c r="F195" s="133"/>
      <c r="G195" s="150">
        <f t="shared" si="54"/>
        <v>7</v>
      </c>
      <c r="H195" s="184">
        <f t="shared" si="51"/>
        <v>-0.15384615384615419</v>
      </c>
      <c r="I195" s="184">
        <f t="shared" ref="I195:L195" si="67">IF(I130="-","-",I333-$G195)</f>
        <v>-0.46153846153846168</v>
      </c>
      <c r="J195" s="184">
        <f t="shared" si="67"/>
        <v>-0.53846153846153832</v>
      </c>
      <c r="K195" s="184">
        <f t="shared" si="67"/>
        <v>-1.3076923076923075</v>
      </c>
      <c r="L195" s="184">
        <f t="shared" si="67"/>
        <v>-2.384615384615385</v>
      </c>
      <c r="M195" s="184">
        <f t="shared" ref="M195:O195" si="68">IF(M130="-","-",M333-$G195)</f>
        <v>-1.2307692307692308</v>
      </c>
      <c r="N195" s="184">
        <f t="shared" si="68"/>
        <v>-1.3076923076923075</v>
      </c>
      <c r="O195" s="184">
        <f t="shared" si="68"/>
        <v>-0.69230769230769251</v>
      </c>
      <c r="P195" s="185">
        <f t="shared" si="51"/>
        <v>-1.009615384615385</v>
      </c>
      <c r="Q195" s="181"/>
      <c r="R195" s="138"/>
      <c r="S195" s="138"/>
      <c r="T195" s="138"/>
      <c r="U195" s="138"/>
      <c r="V195" s="138"/>
      <c r="W195" s="13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D195" s="11"/>
      <c r="BE195" s="11"/>
      <c r="BF195" s="11"/>
      <c r="BG195" s="11"/>
      <c r="BH195" s="11"/>
      <c r="BI195" s="11"/>
      <c r="BJ195" s="11"/>
      <c r="BK195" s="11"/>
      <c r="BL195" s="11"/>
      <c r="BM195" s="11"/>
      <c r="BN195" s="11"/>
      <c r="BO195" s="11"/>
      <c r="BP195" s="11"/>
      <c r="BQ195" s="11"/>
      <c r="BR195" s="11"/>
      <c r="BS195" s="11"/>
    </row>
    <row r="196" spans="1:71" ht="12.75" customHeight="1">
      <c r="A196" s="18"/>
      <c r="B196" s="18"/>
      <c r="C196" s="117"/>
      <c r="E196" s="133"/>
      <c r="F196" s="133"/>
      <c r="G196" s="150">
        <f t="shared" si="54"/>
        <v>8</v>
      </c>
      <c r="H196" s="184">
        <f t="shared" si="51"/>
        <v>-1.7777777777777777</v>
      </c>
      <c r="I196" s="184">
        <f t="shared" ref="I196:L196" si="69">IF(I131="-","-",I334-$G196)</f>
        <v>-1.333333333333333</v>
      </c>
      <c r="J196" s="184">
        <f t="shared" si="69"/>
        <v>-1.4444444444444446</v>
      </c>
      <c r="K196" s="184">
        <f t="shared" si="69"/>
        <v>-2.666666666666667</v>
      </c>
      <c r="L196" s="184">
        <f t="shared" si="69"/>
        <v>-2</v>
      </c>
      <c r="M196" s="184">
        <f t="shared" ref="M196:O196" si="70">IF(M131="-","-",M334-$G196)</f>
        <v>-1</v>
      </c>
      <c r="N196" s="184">
        <f t="shared" si="70"/>
        <v>-2.333333333333333</v>
      </c>
      <c r="O196" s="184">
        <f t="shared" si="70"/>
        <v>-2.1111111111111107</v>
      </c>
      <c r="P196" s="185">
        <f t="shared" si="51"/>
        <v>-1.833333333333333</v>
      </c>
      <c r="Q196" s="181"/>
      <c r="R196" s="138"/>
      <c r="S196" s="138"/>
      <c r="T196" s="138"/>
      <c r="U196" s="138"/>
      <c r="V196" s="138"/>
      <c r="W196" s="13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D196" s="11"/>
      <c r="BE196" s="11"/>
      <c r="BF196" s="11"/>
      <c r="BG196" s="11"/>
      <c r="BH196" s="11"/>
      <c r="BI196" s="11"/>
      <c r="BJ196" s="11"/>
      <c r="BK196" s="11"/>
      <c r="BL196" s="11"/>
      <c r="BM196" s="11"/>
      <c r="BN196" s="11"/>
      <c r="BO196" s="11"/>
      <c r="BP196" s="11"/>
      <c r="BQ196" s="11"/>
      <c r="BR196" s="11"/>
      <c r="BS196" s="11"/>
    </row>
    <row r="197" spans="1:71" ht="12.75" customHeight="1">
      <c r="A197" s="18"/>
      <c r="B197" s="18"/>
      <c r="C197" s="117"/>
      <c r="E197" s="133"/>
      <c r="F197" s="133"/>
      <c r="G197" s="150">
        <f t="shared" si="54"/>
        <v>9</v>
      </c>
      <c r="H197" s="184" t="str">
        <f t="shared" si="51"/>
        <v>-</v>
      </c>
      <c r="I197" s="184" t="str">
        <f t="shared" ref="I197:L197" si="71">IF(I132="-","-",I335-$G197)</f>
        <v>-</v>
      </c>
      <c r="J197" s="184" t="str">
        <f t="shared" si="71"/>
        <v>-</v>
      </c>
      <c r="K197" s="184" t="str">
        <f t="shared" si="71"/>
        <v>-</v>
      </c>
      <c r="L197" s="184" t="str">
        <f t="shared" si="71"/>
        <v>-</v>
      </c>
      <c r="M197" s="184" t="str">
        <f t="shared" ref="M197:O197" si="72">IF(M132="-","-",M335-$G197)</f>
        <v>-</v>
      </c>
      <c r="N197" s="184" t="str">
        <f t="shared" si="72"/>
        <v>-</v>
      </c>
      <c r="O197" s="184" t="str">
        <f t="shared" si="72"/>
        <v>-</v>
      </c>
      <c r="P197" s="185" t="str">
        <f t="shared" si="51"/>
        <v>-</v>
      </c>
      <c r="Q197" s="181"/>
      <c r="R197" s="138"/>
      <c r="S197" s="138"/>
      <c r="T197" s="138"/>
      <c r="U197" s="138"/>
      <c r="V197" s="138"/>
      <c r="W197" s="13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D197" s="11"/>
      <c r="BE197" s="11"/>
      <c r="BF197" s="11"/>
      <c r="BG197" s="11"/>
      <c r="BH197" s="11"/>
      <c r="BI197" s="11"/>
      <c r="BJ197" s="11"/>
      <c r="BK197" s="11"/>
      <c r="BL197" s="11"/>
      <c r="BM197" s="11"/>
      <c r="BN197" s="11"/>
      <c r="BO197" s="11"/>
      <c r="BP197" s="11"/>
      <c r="BQ197" s="11"/>
      <c r="BR197" s="11"/>
      <c r="BS197" s="11"/>
    </row>
    <row r="198" spans="1:71" ht="12.75" customHeight="1">
      <c r="A198" s="18"/>
      <c r="B198" s="18"/>
      <c r="C198" s="117"/>
      <c r="E198" s="133"/>
      <c r="F198" s="133"/>
      <c r="G198" s="150">
        <f t="shared" si="54"/>
        <v>10</v>
      </c>
      <c r="H198" s="184" t="str">
        <f t="shared" ref="H198:P203" si="73">IF(H133="-","-",H336-$G198)</f>
        <v>-</v>
      </c>
      <c r="I198" s="184" t="str">
        <f t="shared" ref="I198:L198" si="74">IF(I133="-","-",I336-$G198)</f>
        <v>-</v>
      </c>
      <c r="J198" s="184" t="str">
        <f t="shared" si="74"/>
        <v>-</v>
      </c>
      <c r="K198" s="184" t="str">
        <f t="shared" si="74"/>
        <v>-</v>
      </c>
      <c r="L198" s="184" t="str">
        <f t="shared" si="74"/>
        <v>-</v>
      </c>
      <c r="M198" s="184" t="str">
        <f t="shared" ref="M198:O198" si="75">IF(M133="-","-",M336-$G198)</f>
        <v>-</v>
      </c>
      <c r="N198" s="184" t="str">
        <f t="shared" si="75"/>
        <v>-</v>
      </c>
      <c r="O198" s="184" t="str">
        <f t="shared" si="75"/>
        <v>-</v>
      </c>
      <c r="P198" s="185" t="str">
        <f t="shared" si="73"/>
        <v>-</v>
      </c>
      <c r="Q198" s="181"/>
      <c r="R198" s="138"/>
      <c r="S198" s="138"/>
      <c r="T198" s="138"/>
      <c r="U198" s="138"/>
      <c r="V198" s="138"/>
      <c r="W198" s="13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D198" s="11"/>
      <c r="BE198" s="11"/>
      <c r="BF198" s="11"/>
      <c r="BG198" s="11"/>
      <c r="BH198" s="11"/>
      <c r="BI198" s="11"/>
      <c r="BJ198" s="11"/>
      <c r="BK198" s="11"/>
      <c r="BL198" s="11"/>
      <c r="BM198" s="11"/>
      <c r="BN198" s="11"/>
      <c r="BO198" s="11"/>
      <c r="BP198" s="11"/>
      <c r="BQ198" s="11"/>
      <c r="BR198" s="11"/>
      <c r="BS198" s="11"/>
    </row>
    <row r="199" spans="1:71" ht="12.75" customHeight="1">
      <c r="A199" s="18"/>
      <c r="B199" s="18"/>
      <c r="C199" s="117"/>
      <c r="E199" s="133"/>
      <c r="F199" s="133"/>
      <c r="G199" s="150">
        <f t="shared" si="54"/>
        <v>11</v>
      </c>
      <c r="H199" s="184" t="str">
        <f t="shared" si="73"/>
        <v>-</v>
      </c>
      <c r="I199" s="184" t="str">
        <f t="shared" ref="I199:L199" si="76">IF(I134="-","-",I337-$G199)</f>
        <v>-</v>
      </c>
      <c r="J199" s="184" t="str">
        <f t="shared" si="76"/>
        <v>-</v>
      </c>
      <c r="K199" s="184" t="str">
        <f t="shared" si="76"/>
        <v>-</v>
      </c>
      <c r="L199" s="184" t="str">
        <f t="shared" si="76"/>
        <v>-</v>
      </c>
      <c r="M199" s="184" t="str">
        <f t="shared" ref="M199:O199" si="77">IF(M134="-","-",M337-$G199)</f>
        <v>-</v>
      </c>
      <c r="N199" s="184" t="str">
        <f t="shared" si="77"/>
        <v>-</v>
      </c>
      <c r="O199" s="184" t="str">
        <f t="shared" si="77"/>
        <v>-</v>
      </c>
      <c r="P199" s="185" t="str">
        <f t="shared" si="73"/>
        <v>-</v>
      </c>
      <c r="Q199" s="181"/>
      <c r="R199" s="138"/>
      <c r="S199" s="138"/>
      <c r="T199" s="138"/>
      <c r="U199" s="138"/>
      <c r="V199" s="138"/>
      <c r="W199" s="13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D199" s="11"/>
      <c r="BE199" s="11"/>
      <c r="BF199" s="11"/>
      <c r="BG199" s="11"/>
      <c r="BH199" s="11"/>
      <c r="BI199" s="11"/>
      <c r="BJ199" s="11"/>
      <c r="BK199" s="11"/>
      <c r="BL199" s="11"/>
      <c r="BM199" s="11"/>
      <c r="BN199" s="11"/>
      <c r="BO199" s="11"/>
      <c r="BP199" s="11"/>
      <c r="BQ199" s="11"/>
      <c r="BR199" s="11"/>
      <c r="BS199" s="11"/>
    </row>
    <row r="200" spans="1:71" ht="12.75" customHeight="1">
      <c r="A200" s="18"/>
      <c r="B200" s="18"/>
      <c r="C200" s="117"/>
      <c r="E200" s="133"/>
      <c r="F200" s="133"/>
      <c r="G200" s="150">
        <f t="shared" si="54"/>
        <v>12</v>
      </c>
      <c r="H200" s="184" t="str">
        <f t="shared" si="73"/>
        <v>-</v>
      </c>
      <c r="I200" s="184" t="str">
        <f t="shared" ref="I200:L200" si="78">IF(I135="-","-",I338-$G200)</f>
        <v>-</v>
      </c>
      <c r="J200" s="184" t="str">
        <f t="shared" si="78"/>
        <v>-</v>
      </c>
      <c r="K200" s="184" t="str">
        <f t="shared" si="78"/>
        <v>-</v>
      </c>
      <c r="L200" s="184" t="str">
        <f t="shared" si="78"/>
        <v>-</v>
      </c>
      <c r="M200" s="184" t="str">
        <f t="shared" ref="M200:O200" si="79">IF(M135="-","-",M338-$G200)</f>
        <v>-</v>
      </c>
      <c r="N200" s="184" t="str">
        <f t="shared" si="79"/>
        <v>-</v>
      </c>
      <c r="O200" s="184" t="str">
        <f t="shared" si="79"/>
        <v>-</v>
      </c>
      <c r="P200" s="185" t="str">
        <f t="shared" si="73"/>
        <v>-</v>
      </c>
      <c r="Q200" s="181"/>
      <c r="R200" s="138"/>
      <c r="S200" s="138"/>
      <c r="T200" s="138"/>
      <c r="U200" s="138"/>
      <c r="V200" s="138"/>
      <c r="W200" s="13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D200" s="11"/>
      <c r="BE200" s="11"/>
      <c r="BF200" s="11"/>
      <c r="BG200" s="11"/>
      <c r="BH200" s="11"/>
      <c r="BI200" s="11"/>
      <c r="BJ200" s="11"/>
      <c r="BK200" s="11"/>
      <c r="BL200" s="11"/>
      <c r="BM200" s="11"/>
      <c r="BN200" s="11"/>
      <c r="BO200" s="11"/>
      <c r="BP200" s="11"/>
      <c r="BQ200" s="11"/>
      <c r="BR200" s="11"/>
      <c r="BS200" s="11"/>
    </row>
    <row r="201" spans="1:71" ht="12.75" customHeight="1">
      <c r="A201" s="18"/>
      <c r="B201" s="18"/>
      <c r="C201" s="117"/>
      <c r="E201" s="133"/>
      <c r="F201" s="133"/>
      <c r="G201" s="150">
        <f t="shared" si="54"/>
        <v>13</v>
      </c>
      <c r="H201" s="184" t="str">
        <f t="shared" si="73"/>
        <v>-</v>
      </c>
      <c r="I201" s="184" t="str">
        <f t="shared" ref="I201:L201" si="80">IF(I136="-","-",I339-$G201)</f>
        <v>-</v>
      </c>
      <c r="J201" s="184" t="str">
        <f t="shared" si="80"/>
        <v>-</v>
      </c>
      <c r="K201" s="184" t="str">
        <f t="shared" si="80"/>
        <v>-</v>
      </c>
      <c r="L201" s="184" t="str">
        <f t="shared" si="80"/>
        <v>-</v>
      </c>
      <c r="M201" s="184" t="str">
        <f t="shared" ref="M201:O201" si="81">IF(M136="-","-",M339-$G201)</f>
        <v>-</v>
      </c>
      <c r="N201" s="184" t="str">
        <f t="shared" si="81"/>
        <v>-</v>
      </c>
      <c r="O201" s="184" t="str">
        <f t="shared" si="81"/>
        <v>-</v>
      </c>
      <c r="P201" s="185" t="str">
        <f t="shared" si="73"/>
        <v>-</v>
      </c>
      <c r="Q201" s="181"/>
      <c r="R201" s="138"/>
      <c r="S201" s="138"/>
      <c r="T201" s="138"/>
      <c r="U201" s="138"/>
      <c r="V201" s="138"/>
      <c r="W201" s="13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D201" s="11"/>
      <c r="BE201" s="11"/>
      <c r="BF201" s="11"/>
      <c r="BG201" s="11"/>
      <c r="BH201" s="11"/>
      <c r="BI201" s="11"/>
      <c r="BJ201" s="11"/>
      <c r="BK201" s="11"/>
      <c r="BL201" s="11"/>
      <c r="BM201" s="11"/>
      <c r="BN201" s="11"/>
      <c r="BO201" s="11"/>
      <c r="BP201" s="11"/>
      <c r="BQ201" s="11"/>
      <c r="BR201" s="11"/>
      <c r="BS201" s="11"/>
    </row>
    <row r="202" spans="1:71" ht="12.75" customHeight="1">
      <c r="A202" s="18"/>
      <c r="B202" s="18"/>
      <c r="C202" s="117"/>
      <c r="E202" s="133"/>
      <c r="F202" s="133"/>
      <c r="G202" s="150">
        <f t="shared" si="54"/>
        <v>14</v>
      </c>
      <c r="H202" s="184" t="str">
        <f t="shared" si="73"/>
        <v>-</v>
      </c>
      <c r="I202" s="184" t="str">
        <f t="shared" ref="I202:L202" si="82">IF(I137="-","-",I340-$G202)</f>
        <v>-</v>
      </c>
      <c r="J202" s="184" t="str">
        <f t="shared" si="82"/>
        <v>-</v>
      </c>
      <c r="K202" s="184" t="str">
        <f t="shared" si="82"/>
        <v>-</v>
      </c>
      <c r="L202" s="184" t="str">
        <f t="shared" si="82"/>
        <v>-</v>
      </c>
      <c r="M202" s="184" t="str">
        <f t="shared" ref="M202:O202" si="83">IF(M137="-","-",M340-$G202)</f>
        <v>-</v>
      </c>
      <c r="N202" s="184" t="str">
        <f t="shared" si="83"/>
        <v>-</v>
      </c>
      <c r="O202" s="184" t="str">
        <f t="shared" si="83"/>
        <v>-</v>
      </c>
      <c r="P202" s="185" t="str">
        <f t="shared" si="73"/>
        <v>-</v>
      </c>
      <c r="Q202" s="181"/>
      <c r="R202" s="138"/>
      <c r="S202" s="138"/>
      <c r="T202" s="138"/>
      <c r="U202" s="138"/>
      <c r="V202" s="138"/>
      <c r="W202" s="13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D202" s="11"/>
      <c r="BE202" s="11"/>
      <c r="BF202" s="11"/>
      <c r="BG202" s="11"/>
      <c r="BH202" s="11"/>
      <c r="BI202" s="11"/>
      <c r="BJ202" s="11"/>
      <c r="BK202" s="11"/>
      <c r="BL202" s="11"/>
      <c r="BM202" s="11"/>
      <c r="BN202" s="11"/>
      <c r="BO202" s="11"/>
      <c r="BP202" s="11"/>
      <c r="BQ202" s="11"/>
      <c r="BR202" s="11"/>
      <c r="BS202" s="11"/>
    </row>
    <row r="203" spans="1:71" ht="12.75" customHeight="1">
      <c r="A203" s="18"/>
      <c r="B203" s="18"/>
      <c r="C203" s="117"/>
      <c r="E203" s="133"/>
      <c r="F203" s="133"/>
      <c r="G203" s="153">
        <f t="shared" si="54"/>
        <v>15</v>
      </c>
      <c r="H203" s="184" t="str">
        <f t="shared" si="73"/>
        <v>-</v>
      </c>
      <c r="I203" s="184" t="str">
        <f t="shared" ref="I203:L203" si="84">IF(I138="-","-",I341-$G203)</f>
        <v>-</v>
      </c>
      <c r="J203" s="184" t="str">
        <f t="shared" si="84"/>
        <v>-</v>
      </c>
      <c r="K203" s="184" t="str">
        <f t="shared" si="84"/>
        <v>-</v>
      </c>
      <c r="L203" s="184" t="str">
        <f t="shared" si="84"/>
        <v>-</v>
      </c>
      <c r="M203" s="184" t="str">
        <f t="shared" ref="M203:O203" si="85">IF(M138="-","-",M341-$G203)</f>
        <v>-</v>
      </c>
      <c r="N203" s="184" t="str">
        <f t="shared" si="85"/>
        <v>-</v>
      </c>
      <c r="O203" s="184" t="str">
        <f t="shared" si="85"/>
        <v>-</v>
      </c>
      <c r="P203" s="186" t="str">
        <f t="shared" si="73"/>
        <v>-</v>
      </c>
      <c r="Q203" s="181"/>
      <c r="R203" s="138"/>
      <c r="S203" s="138"/>
      <c r="T203" s="138"/>
      <c r="U203" s="138"/>
      <c r="V203" s="138"/>
      <c r="W203" s="13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D203" s="11"/>
      <c r="BE203" s="11"/>
      <c r="BF203" s="11"/>
      <c r="BG203" s="11"/>
      <c r="BH203" s="11"/>
      <c r="BI203" s="11"/>
      <c r="BJ203" s="11"/>
      <c r="BK203" s="11"/>
      <c r="BL203" s="11"/>
      <c r="BM203" s="11"/>
      <c r="BN203" s="11"/>
      <c r="BO203" s="11"/>
      <c r="BP203" s="11"/>
      <c r="BQ203" s="11"/>
      <c r="BR203" s="11"/>
      <c r="BS203" s="11"/>
    </row>
    <row r="204" spans="1:71" ht="12.75" customHeight="1">
      <c r="A204" s="18"/>
      <c r="B204" s="18"/>
      <c r="C204" s="117"/>
      <c r="D204" s="639" t="s">
        <v>40</v>
      </c>
      <c r="E204" s="640"/>
      <c r="F204" s="641"/>
      <c r="G204" s="143" t="str">
        <f>$G$139</f>
        <v>0-15</v>
      </c>
      <c r="H204" s="187">
        <f t="shared" ref="H204" si="86">IF(H139=0,"",SUMPRODUCT(H188:H203,H123:H138)/H139)</f>
        <v>0.15999999999999989</v>
      </c>
      <c r="I204" s="187">
        <f t="shared" ref="I204:L204" si="87">IF(I139=0,"",SUMPRODUCT(I188:I203,I123:I138)/I139)</f>
        <v>-8.0000000000000127E-2</v>
      </c>
      <c r="J204" s="187">
        <f t="shared" si="87"/>
        <v>0.33000000000000007</v>
      </c>
      <c r="K204" s="187">
        <f t="shared" si="87"/>
        <v>-0.28999999999999987</v>
      </c>
      <c r="L204" s="187">
        <f t="shared" si="87"/>
        <v>-1.0900000000000001</v>
      </c>
      <c r="M204" s="187">
        <f t="shared" ref="M204:O204" si="88">IF(M139=0,"",SUMPRODUCT(M188:M203,M123:M138)/M139)</f>
        <v>-0.77</v>
      </c>
      <c r="N204" s="187">
        <f t="shared" si="88"/>
        <v>-0.24</v>
      </c>
      <c r="O204" s="187">
        <f t="shared" si="88"/>
        <v>-0.45</v>
      </c>
      <c r="P204" s="188">
        <f>SUMPRODUCT(P188:P203,P123:P138)/P139</f>
        <v>-0.30374999999999985</v>
      </c>
      <c r="Q204" s="181"/>
      <c r="R204" s="138"/>
      <c r="S204" s="138"/>
      <c r="T204" s="138"/>
      <c r="U204" s="138"/>
      <c r="V204" s="138"/>
      <c r="W204" s="13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D204" s="11"/>
      <c r="BE204" s="11"/>
      <c r="BF204" s="11"/>
      <c r="BG204" s="11"/>
      <c r="BH204" s="11"/>
      <c r="BI204" s="11"/>
      <c r="BJ204" s="11"/>
      <c r="BK204" s="11"/>
      <c r="BL204" s="11"/>
      <c r="BM204" s="11"/>
      <c r="BN204" s="11"/>
      <c r="BO204" s="11"/>
      <c r="BP204" s="11"/>
      <c r="BQ204" s="11"/>
      <c r="BR204" s="11"/>
      <c r="BS204" s="11"/>
    </row>
    <row r="205" spans="1:71" ht="12.75" customHeight="1">
      <c r="A205" s="18"/>
      <c r="B205" s="18"/>
      <c r="C205" s="117"/>
      <c r="D205" s="627"/>
      <c r="E205" s="165"/>
      <c r="F205" s="189"/>
      <c r="G205" s="162" t="s">
        <v>41</v>
      </c>
      <c r="H205" s="178">
        <f>IF(H139=0,"",RANK(H217,$H$217:$O$217,1))</f>
        <v>2</v>
      </c>
      <c r="I205" s="178">
        <f>IF(I139=0,"",RANK(I217,$H$217:$O$217,1))</f>
        <v>1</v>
      </c>
      <c r="J205" s="178">
        <f>IF(J139=0,"",RANK(J217,$H$217:$O$217,1))</f>
        <v>5</v>
      </c>
      <c r="K205" s="178">
        <f>IF(K139=0,"",RANK(K217,$H$217:$O$217,1))</f>
        <v>4</v>
      </c>
      <c r="L205" s="178">
        <f>IF(L139=0,"",RANK(L217,$H$217:$O$217,1))</f>
        <v>8</v>
      </c>
      <c r="M205" s="178">
        <f t="shared" ref="M205:O205" si="89">IF(M139=0,"",RANK(M217,$H$217:$O$217,1))</f>
        <v>7</v>
      </c>
      <c r="N205" s="178">
        <f t="shared" si="89"/>
        <v>3</v>
      </c>
      <c r="O205" s="178">
        <f t="shared" si="89"/>
        <v>6</v>
      </c>
      <c r="P205" s="190"/>
      <c r="Q205" s="7"/>
      <c r="R205" s="138"/>
      <c r="S205" s="138"/>
      <c r="T205" s="138"/>
      <c r="U205" s="138"/>
      <c r="V205" s="138"/>
      <c r="W205" s="13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D205" s="11"/>
      <c r="BE205" s="11"/>
      <c r="BF205" s="11"/>
      <c r="BG205" s="11"/>
      <c r="BH205" s="11"/>
      <c r="BI205" s="11"/>
      <c r="BJ205" s="11"/>
      <c r="BK205" s="11"/>
      <c r="BL205" s="11"/>
      <c r="BM205" s="11"/>
      <c r="BN205" s="11"/>
      <c r="BO205" s="11"/>
      <c r="BP205" s="11"/>
      <c r="BQ205" s="11"/>
      <c r="BR205" s="11"/>
      <c r="BS205" s="11"/>
    </row>
    <row r="206" spans="1:71" ht="12.75" customHeight="1">
      <c r="A206" s="18"/>
      <c r="B206" s="18"/>
      <c r="C206" s="165"/>
      <c r="D206" s="627"/>
      <c r="E206" s="165"/>
      <c r="F206" s="165"/>
      <c r="G206" s="165"/>
      <c r="H206" s="165"/>
      <c r="I206" s="165"/>
      <c r="J206" s="165"/>
      <c r="K206" s="165"/>
      <c r="L206" s="165"/>
      <c r="M206" s="165"/>
      <c r="N206" s="165"/>
      <c r="O206" s="165"/>
      <c r="P206" s="165"/>
      <c r="Q206" s="7"/>
      <c r="R206" s="138"/>
      <c r="S206" s="138"/>
      <c r="T206" s="138"/>
      <c r="U206" s="138"/>
      <c r="V206" s="138"/>
      <c r="W206" s="13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D206" s="11"/>
      <c r="BE206" s="11"/>
      <c r="BF206" s="11"/>
      <c r="BG206" s="11"/>
      <c r="BH206" s="11"/>
      <c r="BI206" s="11"/>
      <c r="BJ206" s="11"/>
      <c r="BK206" s="11"/>
      <c r="BL206" s="11"/>
      <c r="BM206" s="11"/>
      <c r="BN206" s="11"/>
      <c r="BO206" s="11"/>
      <c r="BP206" s="11"/>
      <c r="BQ206" s="11"/>
      <c r="BR206" s="11"/>
      <c r="BS206" s="11"/>
    </row>
    <row r="207" spans="1:71" ht="12.75" customHeight="1">
      <c r="A207" s="18"/>
      <c r="B207" s="18"/>
      <c r="C207" s="165"/>
      <c r="D207" s="627"/>
      <c r="E207" s="165"/>
      <c r="F207" s="165"/>
      <c r="G207" s="118" t="s">
        <v>43</v>
      </c>
      <c r="H207" s="180"/>
      <c r="I207" s="180"/>
      <c r="J207" s="180"/>
      <c r="K207" s="180"/>
      <c r="L207" s="180"/>
      <c r="M207" s="180"/>
      <c r="N207" s="180"/>
      <c r="O207" s="180"/>
      <c r="P207" s="165"/>
      <c r="Q207" s="7"/>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D207" s="11"/>
      <c r="BE207" s="11"/>
      <c r="BF207" s="11"/>
      <c r="BG207" s="11"/>
      <c r="BH207" s="11"/>
      <c r="BI207" s="11"/>
      <c r="BJ207" s="11"/>
      <c r="BK207" s="11"/>
      <c r="BL207" s="11"/>
      <c r="BM207" s="11"/>
      <c r="BN207" s="11"/>
      <c r="BO207" s="11"/>
      <c r="BP207" s="11"/>
      <c r="BQ207" s="11"/>
      <c r="BR207" s="11"/>
      <c r="BS207" s="11"/>
    </row>
    <row r="208" spans="1:71" ht="24.75" customHeight="1">
      <c r="A208" s="18"/>
      <c r="B208" s="18"/>
      <c r="C208" s="165"/>
      <c r="D208" s="627"/>
      <c r="E208" s="165"/>
      <c r="F208" s="165"/>
      <c r="G208" s="165"/>
      <c r="H208" s="454" t="str">
        <f t="shared" ref="H208:H209" si="90">H3</f>
        <v>Harald</v>
      </c>
      <c r="I208" s="454" t="str">
        <f t="shared" ref="I208:L208" si="91">I3</f>
        <v>Lisbet</v>
      </c>
      <c r="J208" s="454" t="str">
        <f t="shared" si="91"/>
        <v>Stian</v>
      </c>
      <c r="K208" s="454" t="str">
        <f t="shared" si="91"/>
        <v>Janicke</v>
      </c>
      <c r="L208" s="454" t="str">
        <f t="shared" si="91"/>
        <v>Merete</v>
      </c>
      <c r="M208" s="454" t="str">
        <f t="shared" ref="M208:O208" si="92">M3</f>
        <v>Silje</v>
      </c>
      <c r="N208" s="454" t="str">
        <f t="shared" si="92"/>
        <v>Trine</v>
      </c>
      <c r="O208" s="454" t="str">
        <f t="shared" si="92"/>
        <v>Else</v>
      </c>
      <c r="P208" s="32"/>
      <c r="Q208" s="7"/>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D208" s="11"/>
      <c r="BE208" s="11"/>
      <c r="BF208" s="11"/>
      <c r="BG208" s="11"/>
      <c r="BH208" s="11"/>
      <c r="BI208" s="11"/>
      <c r="BJ208" s="11"/>
      <c r="BK208" s="11"/>
      <c r="BL208" s="11"/>
      <c r="BM208" s="11"/>
      <c r="BN208" s="11"/>
      <c r="BO208" s="11"/>
      <c r="BP208" s="11"/>
      <c r="BQ208" s="11"/>
      <c r="BR208" s="11"/>
      <c r="BS208" s="11"/>
    </row>
    <row r="209" spans="1:243" ht="12.75" customHeight="1">
      <c r="A209" s="18"/>
      <c r="B209" s="18"/>
      <c r="C209" s="165"/>
      <c r="D209" s="627"/>
      <c r="E209" s="165"/>
      <c r="F209" s="165"/>
      <c r="G209" s="165"/>
      <c r="H209" s="146">
        <f t="shared" si="90"/>
        <v>1</v>
      </c>
      <c r="I209" s="146">
        <f t="shared" ref="I209:L209" si="93">I4</f>
        <v>2</v>
      </c>
      <c r="J209" s="146">
        <f t="shared" si="93"/>
        <v>3</v>
      </c>
      <c r="K209" s="146">
        <f t="shared" si="93"/>
        <v>4</v>
      </c>
      <c r="L209" s="146">
        <f t="shared" si="93"/>
        <v>5</v>
      </c>
      <c r="M209" s="146">
        <f t="shared" ref="M209:O209" si="94">M4</f>
        <v>6</v>
      </c>
      <c r="N209" s="146">
        <f t="shared" si="94"/>
        <v>7</v>
      </c>
      <c r="O209" s="146">
        <f t="shared" si="94"/>
        <v>8</v>
      </c>
      <c r="P209" s="32"/>
      <c r="Q209" s="7"/>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D209" s="11"/>
      <c r="BE209" s="11"/>
      <c r="BF209" s="11"/>
      <c r="BG209" s="11"/>
      <c r="BH209" s="11"/>
      <c r="BI209" s="11"/>
      <c r="BJ209" s="11"/>
      <c r="BK209" s="11"/>
      <c r="BL209" s="11"/>
      <c r="BM209" s="11"/>
      <c r="BN209" s="11"/>
      <c r="BO209" s="11"/>
      <c r="BP209" s="11"/>
      <c r="BQ209" s="11"/>
      <c r="BR209" s="11"/>
      <c r="BS209" s="11"/>
    </row>
    <row r="210" spans="1:243" ht="12.75" customHeight="1">
      <c r="A210" s="18"/>
      <c r="B210" s="18"/>
      <c r="C210" s="191"/>
      <c r="D210" s="628"/>
      <c r="E210" s="71"/>
      <c r="F210" s="71"/>
      <c r="G210" s="192" t="s">
        <v>44</v>
      </c>
      <c r="H210" s="193">
        <f t="shared" ref="H210" si="95">H161</f>
        <v>3</v>
      </c>
      <c r="I210" s="193">
        <f t="shared" ref="I210:L210" si="96">I161</f>
        <v>4</v>
      </c>
      <c r="J210" s="193">
        <f t="shared" si="96"/>
        <v>1</v>
      </c>
      <c r="K210" s="193">
        <f t="shared" si="96"/>
        <v>2</v>
      </c>
      <c r="L210" s="193">
        <f t="shared" si="96"/>
        <v>6</v>
      </c>
      <c r="M210" s="193">
        <f t="shared" ref="M210:O210" si="97">M161</f>
        <v>8</v>
      </c>
      <c r="N210" s="193">
        <f t="shared" si="97"/>
        <v>5</v>
      </c>
      <c r="O210" s="193">
        <f t="shared" si="97"/>
        <v>7</v>
      </c>
      <c r="P210" s="32"/>
      <c r="Q210" s="7"/>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D210" s="11"/>
      <c r="BE210" s="11"/>
      <c r="BF210" s="11"/>
      <c r="BG210" s="11"/>
      <c r="BH210" s="11"/>
      <c r="BI210" s="11"/>
      <c r="BJ210" s="11"/>
      <c r="BK210" s="11"/>
      <c r="BL210" s="11"/>
      <c r="BM210" s="11"/>
      <c r="BN210" s="11"/>
      <c r="BO210" s="11"/>
      <c r="BP210" s="11"/>
      <c r="BQ210" s="11"/>
      <c r="BR210" s="11"/>
      <c r="BS210" s="11"/>
    </row>
    <row r="211" spans="1:243" ht="12.75" customHeight="1">
      <c r="A211" s="18"/>
      <c r="B211" s="18"/>
      <c r="C211" s="32"/>
      <c r="D211" s="629"/>
      <c r="E211" s="194"/>
      <c r="F211" s="194"/>
      <c r="G211" s="195" t="s">
        <v>45</v>
      </c>
      <c r="H211" s="196">
        <f t="shared" ref="H211" si="98">H183</f>
        <v>1</v>
      </c>
      <c r="I211" s="196">
        <f t="shared" ref="I211:L211" si="99">I183</f>
        <v>5</v>
      </c>
      <c r="J211" s="196">
        <f t="shared" si="99"/>
        <v>4</v>
      </c>
      <c r="K211" s="196">
        <f t="shared" si="99"/>
        <v>8</v>
      </c>
      <c r="L211" s="196">
        <f t="shared" si="99"/>
        <v>7</v>
      </c>
      <c r="M211" s="196">
        <f t="shared" ref="M211:O211" si="100">M183</f>
        <v>5</v>
      </c>
      <c r="N211" s="196">
        <f t="shared" si="100"/>
        <v>3</v>
      </c>
      <c r="O211" s="196">
        <f t="shared" si="100"/>
        <v>1</v>
      </c>
      <c r="P211" s="32"/>
      <c r="Q211" s="7"/>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D211" s="11"/>
      <c r="BE211" s="11"/>
      <c r="BF211" s="11"/>
      <c r="BG211" s="11"/>
      <c r="BH211" s="11"/>
      <c r="BI211" s="11"/>
      <c r="BJ211" s="11"/>
      <c r="BK211" s="11"/>
      <c r="BL211" s="11"/>
      <c r="BM211" s="11"/>
      <c r="BN211" s="11"/>
      <c r="BO211" s="11"/>
      <c r="BP211" s="11"/>
      <c r="BQ211" s="11"/>
      <c r="BR211" s="11"/>
      <c r="BS211" s="11"/>
    </row>
    <row r="212" spans="1:243" ht="12.75" customHeight="1">
      <c r="A212" s="18"/>
      <c r="B212" s="18"/>
      <c r="C212" s="68"/>
      <c r="D212" s="630"/>
      <c r="E212" s="197"/>
      <c r="F212" s="197"/>
      <c r="G212" s="198" t="s">
        <v>115</v>
      </c>
      <c r="H212" s="199">
        <f t="shared" ref="H212" si="101">H205</f>
        <v>2</v>
      </c>
      <c r="I212" s="199">
        <f t="shared" ref="I212:L212" si="102">I205</f>
        <v>1</v>
      </c>
      <c r="J212" s="199">
        <f t="shared" si="102"/>
        <v>5</v>
      </c>
      <c r="K212" s="199">
        <f t="shared" si="102"/>
        <v>4</v>
      </c>
      <c r="L212" s="199">
        <f t="shared" si="102"/>
        <v>8</v>
      </c>
      <c r="M212" s="199">
        <f t="shared" ref="M212:O212" si="103">M205</f>
        <v>7</v>
      </c>
      <c r="N212" s="199">
        <f t="shared" si="103"/>
        <v>3</v>
      </c>
      <c r="O212" s="199">
        <f t="shared" si="103"/>
        <v>6</v>
      </c>
      <c r="P212" s="32"/>
      <c r="Q212" s="7"/>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D212" s="11"/>
      <c r="BE212" s="11"/>
      <c r="BF212" s="11"/>
      <c r="BG212" s="11"/>
      <c r="BH212" s="11"/>
      <c r="BI212" s="11"/>
      <c r="BJ212" s="11"/>
      <c r="BK212" s="11"/>
      <c r="BL212" s="11"/>
      <c r="BM212" s="11"/>
      <c r="BN212" s="11"/>
      <c r="BO212" s="11"/>
      <c r="BP212" s="11"/>
      <c r="BQ212" s="11"/>
      <c r="BR212" s="11"/>
      <c r="BS212" s="11"/>
    </row>
    <row r="213" spans="1:243" ht="12.75" customHeight="1">
      <c r="A213" s="18"/>
      <c r="B213" s="18"/>
      <c r="C213" s="117"/>
      <c r="D213" s="631"/>
      <c r="E213" s="201"/>
      <c r="F213" s="202"/>
      <c r="G213" s="203" t="s">
        <v>46</v>
      </c>
      <c r="H213" s="453">
        <f>IF(H139=0,"",RANK(H216,$H$216:$O$216,1))</f>
        <v>1</v>
      </c>
      <c r="I213" s="453">
        <f>IF(I139=0,"",RANK(I216,$H$216:$O$216,1))</f>
        <v>2</v>
      </c>
      <c r="J213" s="453">
        <f>IF(J139=0,"",RANK(J216,$H$216:$O$216,1))</f>
        <v>2</v>
      </c>
      <c r="K213" s="453">
        <f>IF(K139=0,"",RANK(K216,$H$216:$O$216,1))</f>
        <v>5</v>
      </c>
      <c r="L213" s="453">
        <f>IF(L139=0,"",RANK(L216,$H$216:$O$216,1))</f>
        <v>8</v>
      </c>
      <c r="M213" s="453">
        <f t="shared" ref="M213:O213" si="104">IF(M139=0,"",RANK(M216,$H$216:$O$216,1))</f>
        <v>7</v>
      </c>
      <c r="N213" s="453">
        <f t="shared" si="104"/>
        <v>4</v>
      </c>
      <c r="O213" s="453">
        <f t="shared" si="104"/>
        <v>5</v>
      </c>
      <c r="P213" s="32"/>
      <c r="Q213" s="7"/>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D213" s="11"/>
      <c r="BE213" s="11"/>
      <c r="BF213" s="11"/>
      <c r="BG213" s="11"/>
      <c r="BH213" s="11"/>
      <c r="BI213" s="11"/>
      <c r="BJ213" s="11"/>
      <c r="BK213" s="11"/>
      <c r="BL213" s="11"/>
      <c r="BM213" s="11"/>
      <c r="BN213" s="11"/>
      <c r="BO213" s="11"/>
      <c r="BP213" s="11"/>
      <c r="BQ213" s="11"/>
      <c r="BR213" s="11"/>
      <c r="BS213" s="11"/>
    </row>
    <row r="214" spans="1:243" ht="12.75" customHeight="1">
      <c r="A214" s="18"/>
      <c r="B214" s="18"/>
      <c r="C214" s="18"/>
      <c r="E214" s="18"/>
      <c r="F214" s="18"/>
      <c r="G214" s="204"/>
      <c r="H214" s="205"/>
      <c r="I214" s="205"/>
      <c r="J214" s="205"/>
      <c r="K214" s="205"/>
      <c r="L214" s="205"/>
      <c r="M214" s="205"/>
      <c r="N214" s="205"/>
      <c r="O214" s="205"/>
      <c r="P214" s="18"/>
      <c r="Q214" s="7"/>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D214" s="11"/>
      <c r="BE214" s="11"/>
      <c r="BF214" s="11"/>
      <c r="BG214" s="11"/>
      <c r="BH214" s="11"/>
      <c r="BI214" s="11"/>
      <c r="BJ214" s="11"/>
      <c r="BK214" s="11"/>
      <c r="BL214" s="11"/>
      <c r="BM214" s="11"/>
      <c r="BN214" s="11"/>
      <c r="BO214" s="11"/>
      <c r="BP214" s="11"/>
      <c r="BQ214" s="11"/>
      <c r="BR214" s="11"/>
      <c r="BS214" s="11"/>
    </row>
    <row r="215" spans="1:243" ht="12.75" customHeight="1">
      <c r="A215" s="18"/>
      <c r="B215" s="18"/>
      <c r="C215" s="18"/>
      <c r="E215" s="18"/>
      <c r="F215" s="18"/>
      <c r="G215" s="204"/>
      <c r="H215" s="205"/>
      <c r="I215" s="205"/>
      <c r="J215" s="205"/>
      <c r="K215" s="205"/>
      <c r="L215" s="205"/>
      <c r="M215" s="205"/>
      <c r="N215" s="205"/>
      <c r="O215" s="205"/>
      <c r="P215" s="18"/>
      <c r="Q215" s="7"/>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D215" s="11"/>
      <c r="BE215" s="11"/>
      <c r="BF215" s="11"/>
      <c r="BG215" s="11"/>
      <c r="BH215" s="11"/>
      <c r="BI215" s="11"/>
      <c r="BJ215" s="11"/>
      <c r="BK215" s="11"/>
      <c r="BL215" s="11"/>
      <c r="BM215" s="11"/>
      <c r="BN215" s="11"/>
      <c r="BO215" s="11"/>
      <c r="BP215" s="11"/>
      <c r="BQ215" s="11"/>
      <c r="BR215" s="11"/>
      <c r="BS215" s="11"/>
    </row>
    <row r="216" spans="1:243" ht="12.75" customHeight="1">
      <c r="A216" s="18"/>
      <c r="B216" s="18"/>
      <c r="C216" s="18"/>
      <c r="D216" s="631"/>
      <c r="E216" s="201"/>
      <c r="F216" s="201"/>
      <c r="G216" s="206" t="s">
        <v>47</v>
      </c>
      <c r="H216" s="207">
        <f t="shared" ref="H216" si="105">IF(H139=0,"",AVERAGE(H210:H212))</f>
        <v>2</v>
      </c>
      <c r="I216" s="207">
        <f t="shared" ref="I216:L216" si="106">IF(I139=0,"",AVERAGE(I210:I212))</f>
        <v>3.3333333333333335</v>
      </c>
      <c r="J216" s="207">
        <f t="shared" si="106"/>
        <v>3.3333333333333335</v>
      </c>
      <c r="K216" s="207">
        <f t="shared" si="106"/>
        <v>4.666666666666667</v>
      </c>
      <c r="L216" s="207">
        <f t="shared" si="106"/>
        <v>7</v>
      </c>
      <c r="M216" s="207">
        <f t="shared" ref="M216:O216" si="107">IF(M139=0,"",AVERAGE(M210:M212))</f>
        <v>6.666666666666667</v>
      </c>
      <c r="N216" s="207">
        <f t="shared" si="107"/>
        <v>3.6666666666666665</v>
      </c>
      <c r="O216" s="207">
        <f t="shared" si="107"/>
        <v>4.666666666666667</v>
      </c>
      <c r="P216" s="208" t="s">
        <v>48</v>
      </c>
      <c r="Q216" s="67"/>
      <c r="R216" s="209"/>
      <c r="S216" s="209"/>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D216" s="11"/>
      <c r="BE216" s="11"/>
      <c r="BF216" s="11"/>
      <c r="BG216" s="11"/>
      <c r="BH216" s="11"/>
      <c r="BI216" s="11"/>
      <c r="BJ216" s="11"/>
      <c r="BK216" s="11"/>
      <c r="BL216" s="11"/>
      <c r="BM216" s="11"/>
      <c r="BN216" s="11"/>
      <c r="BO216" s="11"/>
      <c r="BP216" s="11"/>
      <c r="BQ216" s="11"/>
      <c r="BR216" s="11"/>
      <c r="BS216" s="11"/>
    </row>
    <row r="217" spans="1:243" ht="12.75" customHeight="1">
      <c r="A217" s="18"/>
      <c r="B217" s="18"/>
      <c r="C217" s="18"/>
      <c r="D217" s="632"/>
      <c r="E217" s="197"/>
      <c r="F217" s="197"/>
      <c r="G217" s="210" t="s">
        <v>49</v>
      </c>
      <c r="H217" s="211">
        <f t="shared" ref="H217" si="108">IF(H139=0,"",ABS(H204))</f>
        <v>0.15999999999999989</v>
      </c>
      <c r="I217" s="211">
        <f t="shared" ref="I217:L217" si="109">IF(I139=0,"",ABS(I204))</f>
        <v>8.0000000000000127E-2</v>
      </c>
      <c r="J217" s="211">
        <f t="shared" si="109"/>
        <v>0.33000000000000007</v>
      </c>
      <c r="K217" s="211">
        <f t="shared" si="109"/>
        <v>0.28999999999999987</v>
      </c>
      <c r="L217" s="211">
        <f t="shared" si="109"/>
        <v>1.0900000000000001</v>
      </c>
      <c r="M217" s="211">
        <f t="shared" ref="M217:O217" si="110">IF(M139=0,"",ABS(M204))</f>
        <v>0.77</v>
      </c>
      <c r="N217" s="211">
        <f t="shared" si="110"/>
        <v>0.24</v>
      </c>
      <c r="O217" s="211">
        <f t="shared" si="110"/>
        <v>0.45</v>
      </c>
      <c r="P217" s="208" t="s">
        <v>50</v>
      </c>
      <c r="Q217" s="67"/>
      <c r="R217" s="209"/>
      <c r="S217" s="209"/>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D217" s="11"/>
      <c r="BE217" s="11"/>
      <c r="BF217" s="11"/>
      <c r="BG217" s="11"/>
      <c r="BH217" s="11"/>
      <c r="BI217" s="11"/>
      <c r="BJ217" s="11"/>
      <c r="BK217" s="11"/>
      <c r="BL217" s="11"/>
      <c r="BM217" s="11"/>
      <c r="BN217" s="11"/>
      <c r="BO217" s="11"/>
      <c r="BP217" s="11"/>
      <c r="BQ217" s="11"/>
      <c r="BR217" s="11"/>
      <c r="BS217" s="11"/>
    </row>
    <row r="218" spans="1:243" ht="12.75" customHeight="1">
      <c r="A218" s="18"/>
      <c r="B218" s="18"/>
      <c r="C218" s="18"/>
      <c r="E218" s="18"/>
      <c r="F218" s="18"/>
      <c r="G218" s="204"/>
      <c r="H218" s="205"/>
      <c r="I218" s="205"/>
      <c r="J218" s="205"/>
      <c r="K218" s="205"/>
      <c r="L218" s="205"/>
      <c r="M218" s="205"/>
      <c r="N218" s="205"/>
      <c r="O218" s="205"/>
      <c r="P218" s="18"/>
      <c r="Q218" s="7"/>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D218" s="11"/>
      <c r="BE218" s="11"/>
      <c r="BF218" s="11"/>
      <c r="BG218" s="11"/>
      <c r="BH218" s="11"/>
      <c r="BI218" s="11"/>
      <c r="BJ218" s="11"/>
      <c r="BK218" s="11"/>
      <c r="BL218" s="11"/>
      <c r="BM218" s="11"/>
      <c r="BN218" s="11"/>
      <c r="BO218" s="11"/>
      <c r="BP218" s="11"/>
      <c r="BQ218" s="11"/>
      <c r="BR218" s="11"/>
      <c r="BS218" s="11"/>
    </row>
    <row r="219" spans="1:243" s="123" customFormat="1" ht="12.75" customHeight="1">
      <c r="A219" s="18"/>
      <c r="B219" s="18"/>
      <c r="C219" s="89"/>
      <c r="D219" s="626"/>
      <c r="E219" s="212"/>
      <c r="F219" s="212"/>
      <c r="G219" s="213"/>
      <c r="H219" s="214"/>
      <c r="I219" s="214"/>
      <c r="J219" s="214"/>
      <c r="K219" s="214"/>
      <c r="L219" s="214"/>
      <c r="M219" s="214"/>
      <c r="N219" s="214"/>
      <c r="O219" s="214"/>
      <c r="P219" s="214"/>
      <c r="Q219" s="7"/>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D219" s="11"/>
      <c r="BE219" s="11"/>
      <c r="BF219" s="11"/>
      <c r="BG219" s="11"/>
      <c r="BH219" s="11"/>
      <c r="BI219" s="11"/>
      <c r="BJ219" s="11"/>
      <c r="BK219" s="11"/>
      <c r="BL219" s="11"/>
      <c r="BM219" s="11"/>
      <c r="BN219" s="11"/>
      <c r="BO219" s="11"/>
      <c r="BP219" s="11"/>
      <c r="BQ219" s="11"/>
      <c r="BR219" s="11"/>
      <c r="BS219" s="11"/>
    </row>
    <row r="220" spans="1:243" s="169" customFormat="1" ht="26.25" customHeight="1">
      <c r="A220" s="18"/>
      <c r="B220" s="18"/>
      <c r="C220" s="89"/>
      <c r="D220" s="620" t="str">
        <f>$H$1</f>
        <v>Seilesing HI 2016, GYTEALDER</v>
      </c>
      <c r="E220" s="100"/>
      <c r="F220" s="100"/>
      <c r="G220" s="95"/>
      <c r="H220" s="215"/>
      <c r="I220" s="215"/>
      <c r="J220" s="215"/>
      <c r="K220" s="215"/>
      <c r="L220" s="215"/>
      <c r="M220" s="215"/>
      <c r="N220" s="215"/>
      <c r="O220" s="215"/>
      <c r="P220" s="95"/>
      <c r="Q220" s="7"/>
      <c r="R220" s="216"/>
      <c r="S220" s="216"/>
      <c r="T220" s="216"/>
      <c r="U220" s="216"/>
      <c r="V220" s="216"/>
      <c r="W220" s="217"/>
      <c r="X220" s="218"/>
      <c r="Y220" s="97"/>
      <c r="Z220" s="216"/>
      <c r="AA220" s="216"/>
      <c r="AB220" s="218"/>
      <c r="AC220" s="97"/>
      <c r="AD220" s="216"/>
      <c r="AE220" s="216"/>
      <c r="AF220" s="218"/>
      <c r="AG220" s="97"/>
      <c r="AH220" s="216"/>
      <c r="AI220" s="216"/>
      <c r="AJ220" s="218"/>
      <c r="AK220" s="97"/>
      <c r="AL220" s="216"/>
      <c r="AM220" s="216"/>
      <c r="AN220" s="218"/>
      <c r="AO220" s="97"/>
      <c r="AP220" s="216"/>
      <c r="AQ220" s="216"/>
      <c r="AR220" s="218"/>
      <c r="AS220" s="97"/>
      <c r="AT220" s="216"/>
      <c r="AU220" s="216"/>
      <c r="AV220" s="218"/>
      <c r="AW220" s="97"/>
      <c r="AX220" s="216"/>
      <c r="AY220" s="216"/>
      <c r="AZ220" s="218"/>
      <c r="BA220" s="97"/>
      <c r="BB220" s="219"/>
      <c r="BC220" s="219"/>
      <c r="BD220" s="220"/>
      <c r="BE220" s="219"/>
      <c r="BF220" s="219"/>
      <c r="BG220" s="220"/>
      <c r="BH220" s="219"/>
      <c r="BI220" s="219"/>
      <c r="BJ220" s="220"/>
      <c r="BL220" s="219"/>
      <c r="BM220" s="219"/>
      <c r="BN220" s="220"/>
      <c r="BP220" s="219"/>
      <c r="BQ220" s="219"/>
      <c r="BR220" s="220"/>
      <c r="BT220" s="221"/>
      <c r="BU220" s="221"/>
      <c r="BV220" s="222"/>
      <c r="BW220" s="170"/>
      <c r="BX220" s="221"/>
      <c r="BY220" s="221"/>
      <c r="BZ220" s="222"/>
      <c r="CA220" s="170"/>
      <c r="CB220" s="221"/>
      <c r="CC220" s="221"/>
      <c r="CD220" s="222"/>
      <c r="CE220" s="170"/>
      <c r="CF220" s="221"/>
      <c r="CG220" s="221"/>
      <c r="CH220" s="222"/>
      <c r="CI220" s="170"/>
      <c r="CJ220" s="221"/>
      <c r="CK220" s="221"/>
      <c r="CL220" s="222"/>
      <c r="CM220" s="170"/>
      <c r="CN220" s="221"/>
      <c r="CO220" s="221"/>
      <c r="CP220" s="222"/>
      <c r="CQ220" s="170"/>
      <c r="CR220" s="221"/>
      <c r="CS220" s="221"/>
      <c r="CT220" s="222"/>
      <c r="CU220" s="170"/>
      <c r="CV220" s="221"/>
      <c r="CW220" s="221"/>
      <c r="CX220" s="222"/>
      <c r="CY220" s="170"/>
      <c r="CZ220" s="221"/>
      <c r="DA220" s="221"/>
      <c r="DB220" s="222"/>
      <c r="DC220" s="170"/>
      <c r="DD220" s="221"/>
      <c r="DE220" s="221"/>
      <c r="DF220" s="222"/>
      <c r="DG220" s="170"/>
      <c r="DH220" s="221"/>
      <c r="DI220" s="221"/>
      <c r="DJ220" s="222"/>
      <c r="DK220" s="170"/>
      <c r="DL220" s="221"/>
      <c r="DM220" s="221"/>
      <c r="DN220" s="222"/>
      <c r="DO220" s="170"/>
      <c r="DP220" s="221"/>
      <c r="DQ220" s="221"/>
      <c r="DR220" s="222"/>
      <c r="DS220" s="170"/>
      <c r="DT220" s="221"/>
      <c r="DU220" s="221"/>
      <c r="DV220" s="222"/>
      <c r="DW220" s="170"/>
      <c r="DX220" s="221"/>
      <c r="DY220" s="221"/>
      <c r="DZ220" s="222"/>
      <c r="EA220" s="170"/>
      <c r="EB220" s="221"/>
      <c r="EC220" s="221"/>
      <c r="ED220" s="222"/>
      <c r="EE220" s="170"/>
      <c r="EF220" s="221"/>
      <c r="EG220" s="221"/>
      <c r="EH220" s="222"/>
      <c r="EI220" s="170"/>
      <c r="EJ220" s="221"/>
      <c r="EK220" s="221"/>
      <c r="EL220" s="222"/>
      <c r="EM220" s="170"/>
      <c r="EN220" s="221"/>
      <c r="EO220" s="221"/>
      <c r="EP220" s="222"/>
      <c r="EQ220" s="170"/>
      <c r="ER220" s="221"/>
      <c r="ES220" s="221"/>
      <c r="ET220" s="222"/>
      <c r="EU220" s="170"/>
      <c r="EV220" s="221"/>
      <c r="EW220" s="221"/>
      <c r="EX220" s="222"/>
      <c r="EY220" s="170"/>
      <c r="EZ220" s="221"/>
      <c r="FA220" s="221"/>
      <c r="FB220" s="222"/>
      <c r="FC220" s="170"/>
      <c r="FD220" s="221"/>
      <c r="FE220" s="221"/>
      <c r="FF220" s="222"/>
      <c r="FG220" s="170"/>
      <c r="FH220" s="221"/>
      <c r="FI220" s="221"/>
      <c r="FJ220" s="222"/>
      <c r="FK220" s="170"/>
      <c r="FL220" s="221"/>
      <c r="FM220" s="221"/>
      <c r="FN220" s="222"/>
      <c r="FO220" s="170"/>
      <c r="FP220" s="221"/>
      <c r="FQ220" s="221"/>
      <c r="FR220" s="222"/>
      <c r="FS220" s="170"/>
      <c r="FT220" s="221"/>
      <c r="FU220" s="221"/>
      <c r="FV220" s="222"/>
      <c r="FW220" s="170"/>
      <c r="FX220" s="221"/>
      <c r="FY220" s="221"/>
      <c r="FZ220" s="222"/>
      <c r="GA220" s="170"/>
      <c r="GB220" s="221"/>
      <c r="GC220" s="221"/>
      <c r="GD220" s="222"/>
      <c r="GE220" s="170"/>
      <c r="GF220" s="221"/>
      <c r="GG220" s="221"/>
      <c r="GH220" s="222"/>
      <c r="GI220" s="170"/>
      <c r="GJ220" s="221"/>
      <c r="GK220" s="221"/>
      <c r="GL220" s="222"/>
      <c r="GM220" s="170"/>
      <c r="GN220" s="221"/>
      <c r="GO220" s="221"/>
      <c r="GP220" s="222"/>
      <c r="GQ220" s="170"/>
      <c r="GR220" s="221"/>
      <c r="GS220" s="221"/>
      <c r="GT220" s="222"/>
      <c r="GU220" s="170"/>
      <c r="GV220" s="221"/>
      <c r="GW220" s="221"/>
      <c r="GX220" s="222"/>
      <c r="GY220" s="170"/>
      <c r="GZ220" s="221"/>
      <c r="HA220" s="221"/>
      <c r="HB220" s="222"/>
      <c r="HC220" s="170"/>
      <c r="HD220" s="221"/>
      <c r="HE220" s="221"/>
      <c r="HF220" s="222"/>
      <c r="HG220" s="170"/>
      <c r="HH220" s="221"/>
      <c r="HI220" s="221"/>
      <c r="HJ220" s="222"/>
      <c r="HK220" s="170"/>
      <c r="HL220" s="221"/>
      <c r="HM220" s="221"/>
      <c r="HN220" s="222"/>
      <c r="HO220" s="170"/>
      <c r="HP220" s="221"/>
      <c r="HQ220" s="221"/>
      <c r="HR220" s="222"/>
      <c r="HS220" s="170"/>
      <c r="HT220" s="221"/>
      <c r="HU220" s="221"/>
      <c r="HV220" s="222"/>
      <c r="HW220" s="170"/>
      <c r="HX220" s="221"/>
      <c r="HY220" s="221"/>
      <c r="HZ220" s="222"/>
      <c r="IA220" s="170"/>
      <c r="IB220" s="221"/>
      <c r="IC220" s="221"/>
      <c r="ID220" s="222"/>
      <c r="IE220" s="170"/>
      <c r="IF220" s="221"/>
      <c r="IG220" s="221"/>
      <c r="IH220" s="222"/>
      <c r="II220" s="170"/>
    </row>
    <row r="221" spans="1:243" s="169" customFormat="1" ht="15" customHeight="1">
      <c r="A221" s="18"/>
      <c r="B221" s="18"/>
      <c r="C221" s="89"/>
      <c r="D221" s="621"/>
      <c r="E221" s="92"/>
      <c r="F221" s="92"/>
      <c r="G221" s="95"/>
      <c r="H221" s="92"/>
      <c r="I221" s="92"/>
      <c r="J221" s="92"/>
      <c r="K221" s="92"/>
      <c r="L221" s="92"/>
      <c r="M221" s="92"/>
      <c r="N221" s="92"/>
      <c r="O221" s="92"/>
      <c r="P221" s="95"/>
      <c r="Q221" s="7"/>
      <c r="R221" s="223"/>
      <c r="S221" s="223"/>
      <c r="T221" s="223"/>
      <c r="U221" s="223"/>
      <c r="V221" s="223"/>
      <c r="W221" s="224"/>
      <c r="X221" s="223"/>
      <c r="Y221" s="97"/>
      <c r="Z221" s="223"/>
      <c r="AA221" s="223"/>
      <c r="AB221" s="223"/>
      <c r="AC221" s="97"/>
      <c r="AD221" s="223"/>
      <c r="AE221" s="223"/>
      <c r="AF221" s="223"/>
      <c r="AG221" s="97"/>
      <c r="AH221" s="223"/>
      <c r="AI221" s="223"/>
      <c r="AJ221" s="223"/>
      <c r="AK221" s="97"/>
      <c r="AL221" s="223"/>
      <c r="AM221" s="223"/>
      <c r="AN221" s="223"/>
      <c r="AO221" s="97"/>
      <c r="AP221" s="223"/>
      <c r="AQ221" s="223"/>
      <c r="AR221" s="223"/>
      <c r="AS221" s="97"/>
      <c r="AT221" s="223"/>
      <c r="AU221" s="223"/>
      <c r="AV221" s="223"/>
      <c r="AW221" s="97"/>
      <c r="AX221" s="223"/>
      <c r="AY221" s="223"/>
      <c r="AZ221" s="223"/>
      <c r="BA221" s="97"/>
      <c r="BB221" s="225"/>
      <c r="BC221" s="225"/>
      <c r="BD221" s="225"/>
      <c r="BE221" s="225"/>
      <c r="BF221" s="225"/>
      <c r="BG221" s="225"/>
      <c r="BH221" s="225"/>
      <c r="BI221" s="225"/>
      <c r="BJ221" s="225"/>
      <c r="BL221" s="225"/>
      <c r="BM221" s="225"/>
      <c r="BN221" s="225"/>
      <c r="BP221" s="225"/>
      <c r="BQ221" s="225"/>
      <c r="BR221" s="225"/>
      <c r="BT221" s="226"/>
      <c r="BU221" s="226"/>
      <c r="BV221" s="226"/>
      <c r="BW221" s="170"/>
      <c r="BX221" s="226"/>
      <c r="BY221" s="226"/>
      <c r="BZ221" s="226"/>
      <c r="CA221" s="170"/>
      <c r="CB221" s="226"/>
      <c r="CC221" s="226"/>
      <c r="CD221" s="226"/>
      <c r="CE221" s="170"/>
      <c r="CF221" s="226"/>
      <c r="CG221" s="226"/>
      <c r="CH221" s="226"/>
      <c r="CI221" s="170"/>
      <c r="CJ221" s="226"/>
      <c r="CK221" s="226"/>
      <c r="CL221" s="226"/>
      <c r="CM221" s="170"/>
      <c r="CN221" s="226"/>
      <c r="CO221" s="226"/>
      <c r="CP221" s="226"/>
      <c r="CQ221" s="170"/>
      <c r="CR221" s="226"/>
      <c r="CS221" s="226"/>
      <c r="CT221" s="226"/>
      <c r="CU221" s="170"/>
      <c r="CV221" s="226"/>
      <c r="CW221" s="226"/>
      <c r="CX221" s="226"/>
      <c r="CY221" s="170"/>
      <c r="CZ221" s="226"/>
      <c r="DA221" s="226"/>
      <c r="DB221" s="226"/>
      <c r="DC221" s="170"/>
      <c r="DD221" s="226"/>
      <c r="DE221" s="226"/>
      <c r="DF221" s="226"/>
      <c r="DG221" s="170"/>
      <c r="DH221" s="226"/>
      <c r="DI221" s="226"/>
      <c r="DJ221" s="226"/>
      <c r="DK221" s="170"/>
      <c r="DL221" s="226"/>
      <c r="DM221" s="226"/>
      <c r="DN221" s="226"/>
      <c r="DO221" s="170"/>
      <c r="DP221" s="226"/>
      <c r="DQ221" s="226"/>
      <c r="DR221" s="226"/>
      <c r="DS221" s="170"/>
      <c r="DT221" s="226"/>
      <c r="DU221" s="226"/>
      <c r="DV221" s="226"/>
      <c r="DW221" s="170"/>
      <c r="DX221" s="226"/>
      <c r="DY221" s="226"/>
      <c r="DZ221" s="226"/>
      <c r="EA221" s="170"/>
      <c r="EB221" s="226"/>
      <c r="EC221" s="226"/>
      <c r="ED221" s="226"/>
      <c r="EE221" s="170"/>
      <c r="EF221" s="226"/>
      <c r="EG221" s="226"/>
      <c r="EH221" s="226"/>
      <c r="EI221" s="170"/>
      <c r="EJ221" s="226"/>
      <c r="EK221" s="226"/>
      <c r="EL221" s="226"/>
      <c r="EM221" s="170"/>
      <c r="EN221" s="226"/>
      <c r="EO221" s="226"/>
      <c r="EP221" s="226"/>
      <c r="EQ221" s="170"/>
      <c r="ER221" s="226"/>
      <c r="ES221" s="226"/>
      <c r="ET221" s="226"/>
      <c r="EU221" s="170"/>
      <c r="EV221" s="226"/>
      <c r="EW221" s="226"/>
      <c r="EX221" s="226"/>
      <c r="EY221" s="170"/>
      <c r="EZ221" s="226"/>
      <c r="FA221" s="226"/>
      <c r="FB221" s="226"/>
      <c r="FC221" s="170"/>
      <c r="FD221" s="226"/>
      <c r="FE221" s="226"/>
      <c r="FF221" s="226"/>
      <c r="FG221" s="170"/>
      <c r="FH221" s="226"/>
      <c r="FI221" s="226"/>
      <c r="FJ221" s="226"/>
      <c r="FK221" s="170"/>
      <c r="FL221" s="226"/>
      <c r="FM221" s="226"/>
      <c r="FN221" s="226"/>
      <c r="FO221" s="170"/>
      <c r="FP221" s="226"/>
      <c r="FQ221" s="226"/>
      <c r="FR221" s="226"/>
      <c r="FS221" s="170"/>
      <c r="FT221" s="226"/>
      <c r="FU221" s="226"/>
      <c r="FV221" s="226"/>
      <c r="FW221" s="170"/>
      <c r="FX221" s="226"/>
      <c r="FY221" s="226"/>
      <c r="FZ221" s="226"/>
      <c r="GA221" s="170"/>
      <c r="GB221" s="226"/>
      <c r="GC221" s="226"/>
      <c r="GD221" s="226"/>
      <c r="GE221" s="170"/>
      <c r="GF221" s="226"/>
      <c r="GG221" s="226"/>
      <c r="GH221" s="226"/>
      <c r="GI221" s="170"/>
      <c r="GJ221" s="226"/>
      <c r="GK221" s="226"/>
      <c r="GL221" s="226"/>
      <c r="GM221" s="170"/>
      <c r="GN221" s="226"/>
      <c r="GO221" s="226"/>
      <c r="GP221" s="226"/>
      <c r="GQ221" s="170"/>
      <c r="GR221" s="226"/>
      <c r="GS221" s="226"/>
      <c r="GT221" s="226"/>
      <c r="GU221" s="170"/>
      <c r="GV221" s="226"/>
      <c r="GW221" s="226"/>
      <c r="GX221" s="226"/>
      <c r="GY221" s="170"/>
      <c r="GZ221" s="226"/>
      <c r="HA221" s="226"/>
      <c r="HB221" s="226"/>
      <c r="HC221" s="170"/>
      <c r="HD221" s="226"/>
      <c r="HE221" s="226"/>
      <c r="HF221" s="226"/>
      <c r="HG221" s="170"/>
      <c r="HH221" s="226"/>
      <c r="HI221" s="226"/>
      <c r="HJ221" s="226"/>
      <c r="HK221" s="170"/>
      <c r="HL221" s="226"/>
      <c r="HM221" s="226"/>
      <c r="HN221" s="226"/>
      <c r="HO221" s="170"/>
      <c r="HP221" s="226"/>
      <c r="HQ221" s="226"/>
      <c r="HR221" s="226"/>
      <c r="HS221" s="170"/>
      <c r="HT221" s="226"/>
      <c r="HU221" s="226"/>
      <c r="HV221" s="226"/>
      <c r="HW221" s="170"/>
      <c r="HX221" s="226"/>
      <c r="HY221" s="226"/>
      <c r="HZ221" s="226"/>
      <c r="IA221" s="170"/>
      <c r="IB221" s="226"/>
      <c r="IC221" s="226"/>
      <c r="ID221" s="226"/>
      <c r="IE221" s="170"/>
      <c r="IF221" s="226"/>
      <c r="IG221" s="226"/>
      <c r="IH221" s="226"/>
      <c r="II221" s="170"/>
    </row>
    <row r="222" spans="1:243" s="169" customFormat="1" ht="15" customHeight="1">
      <c r="A222" s="18"/>
      <c r="B222" s="18"/>
      <c r="C222" s="89"/>
      <c r="D222" s="633" t="s">
        <v>51</v>
      </c>
      <c r="E222" s="215"/>
      <c r="F222" s="92"/>
      <c r="G222" s="95"/>
      <c r="H222" s="92"/>
      <c r="I222" s="92"/>
      <c r="J222" s="92"/>
      <c r="K222" s="92"/>
      <c r="L222" s="92"/>
      <c r="M222" s="92"/>
      <c r="N222" s="92"/>
      <c r="O222" s="92"/>
      <c r="P222" s="95"/>
      <c r="Q222" s="7"/>
      <c r="R222" s="223"/>
      <c r="S222" s="223"/>
      <c r="T222" s="223"/>
      <c r="U222" s="223"/>
      <c r="V222" s="223"/>
      <c r="W222" s="224"/>
      <c r="X222" s="223"/>
      <c r="Y222" s="97"/>
      <c r="Z222" s="223"/>
      <c r="AA222" s="223"/>
      <c r="AB222" s="223"/>
      <c r="AC222" s="97"/>
      <c r="AD222" s="223"/>
      <c r="AE222" s="223"/>
      <c r="AF222" s="223"/>
      <c r="AG222" s="97"/>
      <c r="AH222" s="223"/>
      <c r="AI222" s="223"/>
      <c r="AJ222" s="223"/>
      <c r="AK222" s="97"/>
      <c r="AL222" s="223"/>
      <c r="AM222" s="223"/>
      <c r="AN222" s="223"/>
      <c r="AO222" s="97"/>
      <c r="AP222" s="223"/>
      <c r="AQ222" s="223"/>
      <c r="AR222" s="223"/>
      <c r="AS222" s="97"/>
      <c r="AT222" s="223"/>
      <c r="AU222" s="223"/>
      <c r="AV222" s="223"/>
      <c r="AW222" s="97"/>
      <c r="AX222" s="223"/>
      <c r="AY222" s="223"/>
      <c r="AZ222" s="223"/>
      <c r="BA222" s="97"/>
      <c r="BB222" s="225"/>
      <c r="BC222" s="225"/>
      <c r="BD222" s="225"/>
      <c r="BE222" s="225"/>
      <c r="BF222" s="225"/>
      <c r="BG222" s="225"/>
      <c r="BH222" s="225"/>
      <c r="BI222" s="225"/>
      <c r="BJ222" s="225"/>
      <c r="BL222" s="225"/>
      <c r="BM222" s="225"/>
      <c r="BN222" s="225"/>
      <c r="BP222" s="225"/>
      <c r="BQ222" s="225"/>
      <c r="BR222" s="225"/>
      <c r="BT222" s="226"/>
      <c r="BU222" s="226"/>
      <c r="BV222" s="226"/>
      <c r="BW222" s="170"/>
      <c r="BX222" s="226"/>
      <c r="BY222" s="226"/>
      <c r="BZ222" s="226"/>
      <c r="CA222" s="170"/>
      <c r="CB222" s="226"/>
      <c r="CC222" s="226"/>
      <c r="CD222" s="226"/>
      <c r="CE222" s="170"/>
      <c r="CF222" s="226"/>
      <c r="CG222" s="226"/>
      <c r="CH222" s="226"/>
      <c r="CI222" s="170"/>
      <c r="CJ222" s="226"/>
      <c r="CK222" s="226"/>
      <c r="CL222" s="226"/>
      <c r="CM222" s="170"/>
      <c r="CN222" s="226"/>
      <c r="CO222" s="226"/>
      <c r="CP222" s="226"/>
      <c r="CQ222" s="170"/>
      <c r="CR222" s="226"/>
      <c r="CS222" s="226"/>
      <c r="CT222" s="226"/>
      <c r="CU222" s="170"/>
      <c r="CV222" s="226"/>
      <c r="CW222" s="226"/>
      <c r="CX222" s="226"/>
      <c r="CY222" s="170"/>
      <c r="CZ222" s="226"/>
      <c r="DA222" s="226"/>
      <c r="DB222" s="226"/>
      <c r="DC222" s="170"/>
      <c r="DD222" s="226"/>
      <c r="DE222" s="226"/>
      <c r="DF222" s="226"/>
      <c r="DG222" s="170"/>
      <c r="DH222" s="226"/>
      <c r="DI222" s="226"/>
      <c r="DJ222" s="226"/>
      <c r="DK222" s="170"/>
      <c r="DL222" s="226"/>
      <c r="DM222" s="226"/>
      <c r="DN222" s="226"/>
      <c r="DO222" s="170"/>
      <c r="DP222" s="226"/>
      <c r="DQ222" s="226"/>
      <c r="DR222" s="226"/>
      <c r="DS222" s="170"/>
      <c r="DT222" s="226"/>
      <c r="DU222" s="226"/>
      <c r="DV222" s="226"/>
      <c r="DW222" s="170"/>
      <c r="DX222" s="226"/>
      <c r="DY222" s="226"/>
      <c r="DZ222" s="226"/>
      <c r="EA222" s="170"/>
      <c r="EB222" s="226"/>
      <c r="EC222" s="226"/>
      <c r="ED222" s="226"/>
      <c r="EE222" s="170"/>
      <c r="EF222" s="226"/>
      <c r="EG222" s="226"/>
      <c r="EH222" s="226"/>
      <c r="EI222" s="170"/>
      <c r="EJ222" s="226"/>
      <c r="EK222" s="226"/>
      <c r="EL222" s="226"/>
      <c r="EM222" s="170"/>
      <c r="EN222" s="226"/>
      <c r="EO222" s="226"/>
      <c r="EP222" s="226"/>
      <c r="EQ222" s="170"/>
      <c r="ER222" s="226"/>
      <c r="ES222" s="226"/>
      <c r="ET222" s="226"/>
      <c r="EU222" s="170"/>
      <c r="EV222" s="226"/>
      <c r="EW222" s="226"/>
      <c r="EX222" s="226"/>
      <c r="EY222" s="170"/>
      <c r="EZ222" s="226"/>
      <c r="FA222" s="226"/>
      <c r="FB222" s="226"/>
      <c r="FC222" s="170"/>
      <c r="FD222" s="226"/>
      <c r="FE222" s="226"/>
      <c r="FF222" s="226"/>
      <c r="FG222" s="170"/>
      <c r="FH222" s="226"/>
      <c r="FI222" s="226"/>
      <c r="FJ222" s="226"/>
      <c r="FK222" s="170"/>
      <c r="FL222" s="226"/>
      <c r="FM222" s="226"/>
      <c r="FN222" s="226"/>
      <c r="FO222" s="170"/>
      <c r="FP222" s="226"/>
      <c r="FQ222" s="226"/>
      <c r="FR222" s="226"/>
      <c r="FS222" s="170"/>
      <c r="FT222" s="226"/>
      <c r="FU222" s="226"/>
      <c r="FV222" s="226"/>
      <c r="FW222" s="170"/>
      <c r="FX222" s="226"/>
      <c r="FY222" s="226"/>
      <c r="FZ222" s="226"/>
      <c r="GA222" s="170"/>
      <c r="GB222" s="226"/>
      <c r="GC222" s="226"/>
      <c r="GD222" s="226"/>
      <c r="GE222" s="170"/>
      <c r="GF222" s="226"/>
      <c r="GG222" s="226"/>
      <c r="GH222" s="226"/>
      <c r="GI222" s="170"/>
      <c r="GJ222" s="226"/>
      <c r="GK222" s="226"/>
      <c r="GL222" s="226"/>
      <c r="GM222" s="170"/>
      <c r="GN222" s="226"/>
      <c r="GO222" s="226"/>
      <c r="GP222" s="226"/>
      <c r="GQ222" s="170"/>
      <c r="GR222" s="226"/>
      <c r="GS222" s="226"/>
      <c r="GT222" s="226"/>
      <c r="GU222" s="170"/>
      <c r="GV222" s="226"/>
      <c r="GW222" s="226"/>
      <c r="GX222" s="226"/>
      <c r="GY222" s="170"/>
      <c r="GZ222" s="226"/>
      <c r="HA222" s="226"/>
      <c r="HB222" s="226"/>
      <c r="HC222" s="170"/>
      <c r="HD222" s="226"/>
      <c r="HE222" s="226"/>
      <c r="HF222" s="226"/>
      <c r="HG222" s="170"/>
      <c r="HH222" s="226"/>
      <c r="HI222" s="226"/>
      <c r="HJ222" s="226"/>
      <c r="HK222" s="170"/>
      <c r="HL222" s="226"/>
      <c r="HM222" s="226"/>
      <c r="HN222" s="226"/>
      <c r="HO222" s="170"/>
      <c r="HP222" s="226"/>
      <c r="HQ222" s="226"/>
      <c r="HR222" s="226"/>
      <c r="HS222" s="170"/>
      <c r="HT222" s="226"/>
      <c r="HU222" s="226"/>
      <c r="HV222" s="226"/>
      <c r="HW222" s="170"/>
      <c r="HX222" s="226"/>
      <c r="HY222" s="226"/>
      <c r="HZ222" s="226"/>
      <c r="IA222" s="170"/>
      <c r="IB222" s="226"/>
      <c r="IC222" s="226"/>
      <c r="ID222" s="226"/>
      <c r="IE222" s="170"/>
      <c r="IF222" s="226"/>
      <c r="IG222" s="226"/>
      <c r="IH222" s="226"/>
      <c r="II222" s="170"/>
    </row>
    <row r="223" spans="1:243" s="169" customFormat="1" ht="15" customHeight="1">
      <c r="A223" s="18"/>
      <c r="B223" s="18"/>
      <c r="C223" s="89"/>
      <c r="D223" s="633"/>
      <c r="E223" s="92"/>
      <c r="F223" s="92"/>
      <c r="G223" s="95"/>
      <c r="H223" s="92"/>
      <c r="I223" s="92"/>
      <c r="J223" s="92"/>
      <c r="K223" s="92"/>
      <c r="L223" s="92"/>
      <c r="M223" s="92"/>
      <c r="N223" s="92"/>
      <c r="O223" s="92"/>
      <c r="P223" s="95"/>
      <c r="Q223" s="7"/>
      <c r="R223" s="223"/>
      <c r="S223" s="223"/>
      <c r="T223" s="223"/>
      <c r="U223" s="223"/>
      <c r="V223" s="223"/>
      <c r="W223" s="224"/>
      <c r="X223" s="223"/>
      <c r="Y223" s="97"/>
      <c r="Z223" s="223"/>
      <c r="AA223" s="223"/>
      <c r="AB223" s="223"/>
      <c r="AC223" s="97"/>
      <c r="AD223" s="223"/>
      <c r="AE223" s="223"/>
      <c r="AF223" s="223"/>
      <c r="AG223" s="97"/>
      <c r="AH223" s="223"/>
      <c r="AI223" s="223"/>
      <c r="AJ223" s="223"/>
      <c r="AK223" s="97"/>
      <c r="AL223" s="223"/>
      <c r="AM223" s="223"/>
      <c r="AN223" s="223"/>
      <c r="AO223" s="97"/>
      <c r="AP223" s="223"/>
      <c r="AQ223" s="223"/>
      <c r="AR223" s="223"/>
      <c r="AS223" s="97"/>
      <c r="AT223" s="223"/>
      <c r="AU223" s="223"/>
      <c r="AV223" s="223"/>
      <c r="AW223" s="97"/>
      <c r="AX223" s="223"/>
      <c r="AY223" s="223"/>
      <c r="AZ223" s="223"/>
      <c r="BA223" s="97"/>
      <c r="BB223" s="225"/>
      <c r="BC223" s="225"/>
      <c r="BD223" s="225"/>
      <c r="BE223" s="225"/>
      <c r="BF223" s="225"/>
      <c r="BG223" s="225"/>
      <c r="BH223" s="225"/>
      <c r="BI223" s="225"/>
      <c r="BJ223" s="225"/>
      <c r="BL223" s="225"/>
      <c r="BM223" s="225"/>
      <c r="BN223" s="225"/>
      <c r="BP223" s="225"/>
      <c r="BQ223" s="225"/>
      <c r="BR223" s="225"/>
      <c r="BT223" s="226"/>
      <c r="BU223" s="226"/>
      <c r="BV223" s="226"/>
      <c r="BW223" s="170"/>
      <c r="BX223" s="226"/>
      <c r="BY223" s="226"/>
      <c r="BZ223" s="226"/>
      <c r="CA223" s="170"/>
      <c r="CB223" s="226"/>
      <c r="CC223" s="226"/>
      <c r="CD223" s="226"/>
      <c r="CE223" s="170"/>
      <c r="CF223" s="226"/>
      <c r="CG223" s="226"/>
      <c r="CH223" s="226"/>
      <c r="CI223" s="170"/>
      <c r="CJ223" s="226"/>
      <c r="CK223" s="226"/>
      <c r="CL223" s="226"/>
      <c r="CM223" s="170"/>
      <c r="CN223" s="226"/>
      <c r="CO223" s="226"/>
      <c r="CP223" s="226"/>
      <c r="CQ223" s="170"/>
      <c r="CR223" s="226"/>
      <c r="CS223" s="226"/>
      <c r="CT223" s="226"/>
      <c r="CU223" s="170"/>
      <c r="CV223" s="226"/>
      <c r="CW223" s="226"/>
      <c r="CX223" s="226"/>
      <c r="CY223" s="170"/>
      <c r="CZ223" s="226"/>
      <c r="DA223" s="226"/>
      <c r="DB223" s="226"/>
      <c r="DC223" s="170"/>
      <c r="DD223" s="226"/>
      <c r="DE223" s="226"/>
      <c r="DF223" s="226"/>
      <c r="DG223" s="170"/>
      <c r="DH223" s="226"/>
      <c r="DI223" s="226"/>
      <c r="DJ223" s="226"/>
      <c r="DK223" s="170"/>
      <c r="DL223" s="226"/>
      <c r="DM223" s="226"/>
      <c r="DN223" s="226"/>
      <c r="DO223" s="170"/>
      <c r="DP223" s="226"/>
      <c r="DQ223" s="226"/>
      <c r="DR223" s="226"/>
      <c r="DS223" s="170"/>
      <c r="DT223" s="226"/>
      <c r="DU223" s="226"/>
      <c r="DV223" s="226"/>
      <c r="DW223" s="170"/>
      <c r="DX223" s="226"/>
      <c r="DY223" s="226"/>
      <c r="DZ223" s="226"/>
      <c r="EA223" s="170"/>
      <c r="EB223" s="226"/>
      <c r="EC223" s="226"/>
      <c r="ED223" s="226"/>
      <c r="EE223" s="170"/>
      <c r="EF223" s="226"/>
      <c r="EG223" s="226"/>
      <c r="EH223" s="226"/>
      <c r="EI223" s="170"/>
      <c r="EJ223" s="226"/>
      <c r="EK223" s="226"/>
      <c r="EL223" s="226"/>
      <c r="EM223" s="170"/>
      <c r="EN223" s="226"/>
      <c r="EO223" s="226"/>
      <c r="EP223" s="226"/>
      <c r="EQ223" s="170"/>
      <c r="ER223" s="226"/>
      <c r="ES223" s="226"/>
      <c r="ET223" s="226"/>
      <c r="EU223" s="170"/>
      <c r="EV223" s="226"/>
      <c r="EW223" s="226"/>
      <c r="EX223" s="226"/>
      <c r="EY223" s="170"/>
      <c r="EZ223" s="226"/>
      <c r="FA223" s="226"/>
      <c r="FB223" s="226"/>
      <c r="FC223" s="170"/>
      <c r="FD223" s="226"/>
      <c r="FE223" s="226"/>
      <c r="FF223" s="226"/>
      <c r="FG223" s="170"/>
      <c r="FH223" s="226"/>
      <c r="FI223" s="226"/>
      <c r="FJ223" s="226"/>
      <c r="FK223" s="170"/>
      <c r="FL223" s="226"/>
      <c r="FM223" s="226"/>
      <c r="FN223" s="226"/>
      <c r="FO223" s="170"/>
      <c r="FP223" s="226"/>
      <c r="FQ223" s="226"/>
      <c r="FR223" s="226"/>
      <c r="FS223" s="170"/>
      <c r="FT223" s="226"/>
      <c r="FU223" s="226"/>
      <c r="FV223" s="226"/>
      <c r="FW223" s="170"/>
      <c r="FX223" s="226"/>
      <c r="FY223" s="226"/>
      <c r="FZ223" s="226"/>
      <c r="GA223" s="170"/>
      <c r="GB223" s="226"/>
      <c r="GC223" s="226"/>
      <c r="GD223" s="226"/>
      <c r="GE223" s="170"/>
      <c r="GF223" s="226"/>
      <c r="GG223" s="226"/>
      <c r="GH223" s="226"/>
      <c r="GI223" s="170"/>
      <c r="GJ223" s="226"/>
      <c r="GK223" s="226"/>
      <c r="GL223" s="226"/>
      <c r="GM223" s="170"/>
      <c r="GN223" s="226"/>
      <c r="GO223" s="226"/>
      <c r="GP223" s="226"/>
      <c r="GQ223" s="170"/>
      <c r="GR223" s="226"/>
      <c r="GS223" s="226"/>
      <c r="GT223" s="226"/>
      <c r="GU223" s="170"/>
      <c r="GV223" s="226"/>
      <c r="GW223" s="226"/>
      <c r="GX223" s="226"/>
      <c r="GY223" s="170"/>
      <c r="GZ223" s="226"/>
      <c r="HA223" s="226"/>
      <c r="HB223" s="226"/>
      <c r="HC223" s="170"/>
      <c r="HD223" s="226"/>
      <c r="HE223" s="226"/>
      <c r="HF223" s="226"/>
      <c r="HG223" s="170"/>
      <c r="HH223" s="226"/>
      <c r="HI223" s="226"/>
      <c r="HJ223" s="226"/>
      <c r="HK223" s="170"/>
      <c r="HL223" s="226"/>
      <c r="HM223" s="226"/>
      <c r="HN223" s="226"/>
      <c r="HO223" s="170"/>
      <c r="HP223" s="226"/>
      <c r="HQ223" s="226"/>
      <c r="HR223" s="226"/>
      <c r="HS223" s="170"/>
      <c r="HT223" s="226"/>
      <c r="HU223" s="226"/>
      <c r="HV223" s="226"/>
      <c r="HW223" s="170"/>
      <c r="HX223" s="226"/>
      <c r="HY223" s="226"/>
      <c r="HZ223" s="226"/>
      <c r="IA223" s="170"/>
      <c r="IB223" s="226"/>
      <c r="IC223" s="226"/>
      <c r="ID223" s="226"/>
      <c r="IE223" s="170"/>
      <c r="IF223" s="226"/>
      <c r="IG223" s="226"/>
      <c r="IH223" s="226"/>
      <c r="II223" s="170"/>
    </row>
    <row r="224" spans="1:243" s="169" customFormat="1" ht="15" customHeight="1">
      <c r="A224" s="18"/>
      <c r="B224" s="18"/>
      <c r="C224" s="89"/>
      <c r="D224" s="633"/>
      <c r="E224" s="92"/>
      <c r="F224" s="92"/>
      <c r="G224" s="95"/>
      <c r="H224" s="92"/>
      <c r="I224" s="92"/>
      <c r="J224" s="92"/>
      <c r="K224" s="92"/>
      <c r="L224" s="92"/>
      <c r="M224" s="92"/>
      <c r="N224" s="92"/>
      <c r="O224" s="92"/>
      <c r="P224" s="95"/>
      <c r="Q224" s="7"/>
      <c r="R224" s="223"/>
      <c r="S224" s="223"/>
      <c r="T224" s="223"/>
      <c r="U224" s="223"/>
      <c r="V224" s="223"/>
      <c r="W224" s="224"/>
      <c r="X224" s="223"/>
      <c r="Y224" s="97"/>
      <c r="Z224" s="223"/>
      <c r="AA224" s="223"/>
      <c r="AB224" s="223"/>
      <c r="AC224" s="97"/>
      <c r="AD224" s="223"/>
      <c r="AE224" s="223"/>
      <c r="AF224" s="223"/>
      <c r="AG224" s="97"/>
      <c r="AH224" s="223"/>
      <c r="AI224" s="223"/>
      <c r="AJ224" s="223"/>
      <c r="AK224" s="97"/>
      <c r="AL224" s="223"/>
      <c r="AM224" s="223"/>
      <c r="AN224" s="223"/>
      <c r="AO224" s="97"/>
      <c r="AP224" s="223"/>
      <c r="AQ224" s="223"/>
      <c r="AR224" s="223"/>
      <c r="AS224" s="97"/>
      <c r="AT224" s="223"/>
      <c r="AU224" s="223"/>
      <c r="AV224" s="223"/>
      <c r="AW224" s="97"/>
      <c r="AX224" s="223"/>
      <c r="AY224" s="223"/>
      <c r="AZ224" s="223"/>
      <c r="BA224" s="97"/>
      <c r="BB224" s="225"/>
      <c r="BC224" s="225"/>
      <c r="BD224" s="225"/>
      <c r="BE224" s="225"/>
      <c r="BF224" s="225"/>
      <c r="BG224" s="225"/>
      <c r="BH224" s="225"/>
      <c r="BI224" s="225"/>
      <c r="BJ224" s="225"/>
      <c r="BL224" s="225"/>
      <c r="BM224" s="225"/>
      <c r="BN224" s="225"/>
      <c r="BP224" s="225"/>
      <c r="BQ224" s="225"/>
      <c r="BR224" s="225"/>
      <c r="BT224" s="226"/>
      <c r="BU224" s="226"/>
      <c r="BV224" s="226"/>
      <c r="BW224" s="170"/>
      <c r="BX224" s="226"/>
      <c r="BY224" s="226"/>
      <c r="BZ224" s="226"/>
      <c r="CA224" s="170"/>
      <c r="CB224" s="226"/>
      <c r="CC224" s="226"/>
      <c r="CD224" s="226"/>
      <c r="CE224" s="170"/>
      <c r="CF224" s="226"/>
      <c r="CG224" s="226"/>
      <c r="CH224" s="226"/>
      <c r="CI224" s="170"/>
      <c r="CJ224" s="226"/>
      <c r="CK224" s="226"/>
      <c r="CL224" s="226"/>
      <c r="CM224" s="170"/>
      <c r="CN224" s="226"/>
      <c r="CO224" s="226"/>
      <c r="CP224" s="226"/>
      <c r="CQ224" s="170"/>
      <c r="CR224" s="226"/>
      <c r="CS224" s="226"/>
      <c r="CT224" s="226"/>
      <c r="CU224" s="170"/>
      <c r="CV224" s="226"/>
      <c r="CW224" s="226"/>
      <c r="CX224" s="226"/>
      <c r="CY224" s="170"/>
      <c r="CZ224" s="226"/>
      <c r="DA224" s="226"/>
      <c r="DB224" s="226"/>
      <c r="DC224" s="170"/>
      <c r="DD224" s="226"/>
      <c r="DE224" s="226"/>
      <c r="DF224" s="226"/>
      <c r="DG224" s="170"/>
      <c r="DH224" s="226"/>
      <c r="DI224" s="226"/>
      <c r="DJ224" s="226"/>
      <c r="DK224" s="170"/>
      <c r="DL224" s="226"/>
      <c r="DM224" s="226"/>
      <c r="DN224" s="226"/>
      <c r="DO224" s="170"/>
      <c r="DP224" s="226"/>
      <c r="DQ224" s="226"/>
      <c r="DR224" s="226"/>
      <c r="DS224" s="170"/>
      <c r="DT224" s="226"/>
      <c r="DU224" s="226"/>
      <c r="DV224" s="226"/>
      <c r="DW224" s="170"/>
      <c r="DX224" s="226"/>
      <c r="DY224" s="226"/>
      <c r="DZ224" s="226"/>
      <c r="EA224" s="170"/>
      <c r="EB224" s="226"/>
      <c r="EC224" s="226"/>
      <c r="ED224" s="226"/>
      <c r="EE224" s="170"/>
      <c r="EF224" s="226"/>
      <c r="EG224" s="226"/>
      <c r="EH224" s="226"/>
      <c r="EI224" s="170"/>
      <c r="EJ224" s="226"/>
      <c r="EK224" s="226"/>
      <c r="EL224" s="226"/>
      <c r="EM224" s="170"/>
      <c r="EN224" s="226"/>
      <c r="EO224" s="226"/>
      <c r="EP224" s="226"/>
      <c r="EQ224" s="170"/>
      <c r="ER224" s="226"/>
      <c r="ES224" s="226"/>
      <c r="ET224" s="226"/>
      <c r="EU224" s="170"/>
      <c r="EV224" s="226"/>
      <c r="EW224" s="226"/>
      <c r="EX224" s="226"/>
      <c r="EY224" s="170"/>
      <c r="EZ224" s="226"/>
      <c r="FA224" s="226"/>
      <c r="FB224" s="226"/>
      <c r="FC224" s="170"/>
      <c r="FD224" s="226"/>
      <c r="FE224" s="226"/>
      <c r="FF224" s="226"/>
      <c r="FG224" s="170"/>
      <c r="FH224" s="226"/>
      <c r="FI224" s="226"/>
      <c r="FJ224" s="226"/>
      <c r="FK224" s="170"/>
      <c r="FL224" s="226"/>
      <c r="FM224" s="226"/>
      <c r="FN224" s="226"/>
      <c r="FO224" s="170"/>
      <c r="FP224" s="226"/>
      <c r="FQ224" s="226"/>
      <c r="FR224" s="226"/>
      <c r="FS224" s="170"/>
      <c r="FT224" s="226"/>
      <c r="FU224" s="226"/>
      <c r="FV224" s="226"/>
      <c r="FW224" s="170"/>
      <c r="FX224" s="226"/>
      <c r="FY224" s="226"/>
      <c r="FZ224" s="226"/>
      <c r="GA224" s="170"/>
      <c r="GB224" s="226"/>
      <c r="GC224" s="226"/>
      <c r="GD224" s="226"/>
      <c r="GE224" s="170"/>
      <c r="GF224" s="226"/>
      <c r="GG224" s="226"/>
      <c r="GH224" s="226"/>
      <c r="GI224" s="170"/>
      <c r="GJ224" s="226"/>
      <c r="GK224" s="226"/>
      <c r="GL224" s="226"/>
      <c r="GM224" s="170"/>
      <c r="GN224" s="226"/>
      <c r="GO224" s="226"/>
      <c r="GP224" s="226"/>
      <c r="GQ224" s="170"/>
      <c r="GR224" s="226"/>
      <c r="GS224" s="226"/>
      <c r="GT224" s="226"/>
      <c r="GU224" s="170"/>
      <c r="GV224" s="226"/>
      <c r="GW224" s="226"/>
      <c r="GX224" s="226"/>
      <c r="GY224" s="170"/>
      <c r="GZ224" s="226"/>
      <c r="HA224" s="226"/>
      <c r="HB224" s="226"/>
      <c r="HC224" s="170"/>
      <c r="HD224" s="226"/>
      <c r="HE224" s="226"/>
      <c r="HF224" s="226"/>
      <c r="HG224" s="170"/>
      <c r="HH224" s="226"/>
      <c r="HI224" s="226"/>
      <c r="HJ224" s="226"/>
      <c r="HK224" s="170"/>
      <c r="HL224" s="226"/>
      <c r="HM224" s="226"/>
      <c r="HN224" s="226"/>
      <c r="HO224" s="170"/>
      <c r="HP224" s="226"/>
      <c r="HQ224" s="226"/>
      <c r="HR224" s="226"/>
      <c r="HS224" s="170"/>
      <c r="HT224" s="226"/>
      <c r="HU224" s="226"/>
      <c r="HV224" s="226"/>
      <c r="HW224" s="170"/>
      <c r="HX224" s="226"/>
      <c r="HY224" s="226"/>
      <c r="HZ224" s="226"/>
      <c r="IA224" s="170"/>
      <c r="IB224" s="226"/>
      <c r="IC224" s="226"/>
      <c r="ID224" s="226"/>
      <c r="IE224" s="170"/>
      <c r="IF224" s="226"/>
      <c r="IG224" s="226"/>
      <c r="IH224" s="226"/>
      <c r="II224" s="170"/>
    </row>
    <row r="225" spans="1:71" s="109" customFormat="1" ht="15" customHeight="1">
      <c r="A225" s="18"/>
      <c r="B225" s="18"/>
      <c r="C225" s="89"/>
      <c r="D225" s="633"/>
      <c r="E225" s="105"/>
      <c r="F225" s="105"/>
      <c r="G225" s="105"/>
      <c r="H225" s="105"/>
      <c r="I225" s="105"/>
      <c r="J225" s="105"/>
      <c r="K225" s="105"/>
      <c r="L225" s="105"/>
      <c r="M225" s="105"/>
      <c r="N225" s="105"/>
      <c r="O225" s="105"/>
      <c r="P225" s="105"/>
      <c r="Q225" s="7"/>
      <c r="R225" s="106"/>
      <c r="S225" s="106"/>
      <c r="T225" s="106"/>
      <c r="U225" s="106"/>
      <c r="V225" s="106"/>
      <c r="W225" s="90"/>
      <c r="X225" s="107"/>
      <c r="Y225" s="107"/>
      <c r="Z225" s="107"/>
      <c r="AA225" s="107"/>
      <c r="AB225" s="107"/>
      <c r="AC225" s="107"/>
      <c r="AD225" s="107"/>
      <c r="AE225" s="107"/>
      <c r="AF225" s="107"/>
      <c r="AG225" s="107"/>
      <c r="AH225" s="107"/>
      <c r="AI225" s="107"/>
      <c r="AJ225" s="107"/>
      <c r="AK225" s="107"/>
      <c r="AL225" s="107"/>
      <c r="AM225" s="107"/>
      <c r="AN225" s="107"/>
      <c r="AO225" s="107"/>
      <c r="AP225" s="107"/>
      <c r="AQ225" s="107"/>
      <c r="AR225" s="107"/>
      <c r="AS225" s="107"/>
      <c r="AT225" s="107"/>
      <c r="AU225" s="107"/>
      <c r="AV225" s="106"/>
      <c r="AW225" s="106"/>
      <c r="AX225" s="106"/>
      <c r="AY225" s="106"/>
      <c r="AZ225" s="106"/>
      <c r="BA225" s="106"/>
      <c r="BB225" s="108"/>
      <c r="BC225" s="108"/>
      <c r="BD225" s="11"/>
      <c r="BE225" s="11"/>
      <c r="BF225" s="11"/>
      <c r="BG225" s="11"/>
      <c r="BH225" s="11"/>
      <c r="BI225" s="11"/>
      <c r="BJ225" s="11"/>
      <c r="BK225" s="11"/>
      <c r="BL225" s="11"/>
      <c r="BM225" s="11"/>
      <c r="BN225" s="11"/>
      <c r="BO225" s="11"/>
      <c r="BP225" s="11"/>
      <c r="BQ225" s="11"/>
      <c r="BR225" s="11"/>
      <c r="BS225" s="11"/>
    </row>
    <row r="226" spans="1:71" s="123" customFormat="1" ht="12.75" customHeight="1">
      <c r="A226" s="18"/>
      <c r="B226" s="18"/>
      <c r="C226" s="89"/>
      <c r="D226" s="633"/>
      <c r="E226" s="160"/>
      <c r="F226" s="160"/>
      <c r="G226" s="179"/>
      <c r="H226" s="227"/>
      <c r="I226" s="227"/>
      <c r="J226" s="227"/>
      <c r="K226" s="227"/>
      <c r="L226" s="227"/>
      <c r="M226" s="227"/>
      <c r="N226" s="227"/>
      <c r="O226" s="227"/>
      <c r="P226" s="227"/>
      <c r="Q226" s="7"/>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D226" s="11"/>
      <c r="BE226" s="11"/>
      <c r="BF226" s="11"/>
      <c r="BG226" s="11"/>
      <c r="BH226" s="11"/>
      <c r="BI226" s="11"/>
      <c r="BJ226" s="11"/>
      <c r="BK226" s="11"/>
      <c r="BL226" s="11"/>
      <c r="BM226" s="11"/>
      <c r="BN226" s="11"/>
      <c r="BO226" s="11"/>
      <c r="BP226" s="11"/>
      <c r="BQ226" s="11"/>
      <c r="BR226" s="11"/>
      <c r="BS226" s="11"/>
    </row>
    <row r="227" spans="1:71" ht="18" customHeight="1">
      <c r="A227" s="18"/>
      <c r="B227" s="18"/>
      <c r="C227" s="89"/>
      <c r="E227" s="124"/>
      <c r="F227" s="124"/>
      <c r="G227" s="118" t="s">
        <v>52</v>
      </c>
      <c r="H227" s="119"/>
      <c r="I227" s="119"/>
      <c r="J227" s="119"/>
      <c r="K227" s="119"/>
      <c r="L227" s="119"/>
      <c r="M227" s="119"/>
      <c r="N227" s="119"/>
      <c r="O227" s="119"/>
      <c r="P227" s="228"/>
      <c r="Q227" s="7"/>
      <c r="R227" s="138"/>
      <c r="S227" s="138"/>
      <c r="T227" s="138"/>
      <c r="U227" s="138"/>
      <c r="V227" s="138"/>
      <c r="W227" s="13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D227" s="11"/>
      <c r="BE227" s="11"/>
      <c r="BF227" s="11"/>
      <c r="BG227" s="11"/>
      <c r="BH227" s="11"/>
      <c r="BI227" s="11"/>
      <c r="BJ227" s="11"/>
      <c r="BK227" s="11"/>
      <c r="BL227" s="11"/>
      <c r="BM227" s="11"/>
      <c r="BN227" s="11"/>
      <c r="BO227" s="11"/>
      <c r="BP227" s="11"/>
      <c r="BQ227" s="11"/>
      <c r="BR227" s="11"/>
      <c r="BS227" s="11"/>
    </row>
    <row r="228" spans="1:71" ht="24.75" customHeight="1">
      <c r="A228" s="18"/>
      <c r="B228" s="18"/>
      <c r="C228" s="89"/>
      <c r="E228" s="124"/>
      <c r="F228" s="124"/>
      <c r="G228" s="229"/>
      <c r="H228" s="454" t="str">
        <f t="shared" ref="H228:H229" si="111">H3</f>
        <v>Harald</v>
      </c>
      <c r="I228" s="454" t="str">
        <f t="shared" ref="I228:L228" si="112">I3</f>
        <v>Lisbet</v>
      </c>
      <c r="J228" s="454" t="str">
        <f t="shared" si="112"/>
        <v>Stian</v>
      </c>
      <c r="K228" s="454" t="str">
        <f t="shared" si="112"/>
        <v>Janicke</v>
      </c>
      <c r="L228" s="454" t="str">
        <f t="shared" si="112"/>
        <v>Merete</v>
      </c>
      <c r="M228" s="454" t="str">
        <f t="shared" ref="M228:O228" si="113">M3</f>
        <v>Silje</v>
      </c>
      <c r="N228" s="454" t="str">
        <f t="shared" si="113"/>
        <v>Trine</v>
      </c>
      <c r="O228" s="454" t="str">
        <f t="shared" si="113"/>
        <v>Else</v>
      </c>
      <c r="P228" s="127"/>
      <c r="Q228" s="181"/>
      <c r="R228" s="138"/>
      <c r="S228" s="138"/>
      <c r="T228" s="138"/>
      <c r="U228" s="138"/>
      <c r="V228" s="138"/>
      <c r="W228" s="13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D228" s="11"/>
      <c r="BE228" s="11"/>
      <c r="BF228" s="11"/>
      <c r="BG228" s="11"/>
      <c r="BH228" s="11"/>
      <c r="BI228" s="11"/>
      <c r="BJ228" s="11"/>
      <c r="BK228" s="11"/>
      <c r="BL228" s="11"/>
      <c r="BM228" s="11"/>
      <c r="BN228" s="11"/>
      <c r="BO228" s="11"/>
      <c r="BP228" s="11"/>
      <c r="BQ228" s="11"/>
      <c r="BR228" s="11"/>
      <c r="BS228" s="11"/>
    </row>
    <row r="229" spans="1:71" ht="12.75" customHeight="1">
      <c r="A229" s="18"/>
      <c r="B229" s="18"/>
      <c r="C229" s="89"/>
      <c r="E229" s="124"/>
      <c r="F229" s="124"/>
      <c r="G229" s="230" t="s">
        <v>53</v>
      </c>
      <c r="H229" s="146">
        <f t="shared" si="111"/>
        <v>1</v>
      </c>
      <c r="I229" s="146">
        <f t="shared" ref="I229:L229" si="114">I4</f>
        <v>2</v>
      </c>
      <c r="J229" s="146">
        <f t="shared" si="114"/>
        <v>3</v>
      </c>
      <c r="K229" s="146">
        <f t="shared" si="114"/>
        <v>4</v>
      </c>
      <c r="L229" s="146">
        <f t="shared" si="114"/>
        <v>5</v>
      </c>
      <c r="M229" s="146">
        <f t="shared" ref="M229:O229" si="115">M4</f>
        <v>6</v>
      </c>
      <c r="N229" s="146">
        <f t="shared" si="115"/>
        <v>7</v>
      </c>
      <c r="O229" s="146">
        <f t="shared" si="115"/>
        <v>8</v>
      </c>
      <c r="P229" s="131" t="s">
        <v>34</v>
      </c>
      <c r="Q229" s="181"/>
      <c r="R229" s="138"/>
      <c r="S229" s="138"/>
      <c r="T229" s="138"/>
      <c r="U229" s="138"/>
      <c r="V229" s="138"/>
      <c r="W229" s="13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D229" s="11"/>
      <c r="BE229" s="11"/>
      <c r="BF229" s="11"/>
      <c r="BG229" s="11"/>
      <c r="BH229" s="11"/>
      <c r="BI229" s="11"/>
      <c r="BJ229" s="11"/>
      <c r="BK229" s="11"/>
      <c r="BL229" s="11"/>
      <c r="BM229" s="11"/>
      <c r="BN229" s="11"/>
      <c r="BO229" s="11"/>
      <c r="BP229" s="11"/>
      <c r="BQ229" s="11"/>
      <c r="BR229" s="11"/>
      <c r="BS229" s="11"/>
    </row>
    <row r="230" spans="1:71" ht="12.75" customHeight="1">
      <c r="A230" s="18"/>
      <c r="B230" s="18"/>
      <c r="C230" s="89"/>
      <c r="E230" s="133"/>
      <c r="F230" s="133"/>
      <c r="G230" s="147">
        <v>0</v>
      </c>
      <c r="H230" s="126">
        <f t="array" ref="H230">IF(COUNT(IF(H$5:H$104=$G230,H$5:H$104,"-"))=0,"-",COUNT(IF(H$5:H$104=$G230,H$5:H$104,"-")))</f>
        <v>17</v>
      </c>
      <c r="I230" s="126">
        <f t="array" ref="I230">IF(COUNT(IF(I$5:I$104=$G230,I$5:I$104,"-"))=0,"-",COUNT(IF(I$5:I$104=$G230,I$5:I$104,"-")))</f>
        <v>15</v>
      </c>
      <c r="J230" s="126">
        <f t="array" ref="J230">IF(COUNT(IF(J$5:J$104=$G230,J$5:J$104,"-"))=0,"-",COUNT(IF(J$5:J$104=$G230,J$5:J$104,"-")))</f>
        <v>10</v>
      </c>
      <c r="K230" s="126">
        <f t="array" ref="K230">IF(COUNT(IF(K$5:K$104=$G230,K$5:K$104,"-"))=0,"-",COUNT(IF(K$5:K$104=$G230,K$5:K$104,"-")))</f>
        <v>12</v>
      </c>
      <c r="L230" s="126">
        <f t="array" ref="L230">IF(COUNT(IF(L$5:L$104=$G230,L$5:L$104,"-"))=0,"-",COUNT(IF(L$5:L$104=$G230,L$5:L$104,"-")))</f>
        <v>41</v>
      </c>
      <c r="M230" s="126">
        <f t="array" ref="M230">IF(COUNT(IF(M$5:M$104=$G230,M$5:M$104,"-"))=0,"-",COUNT(IF(M$5:M$104=$G230,M$5:M$104,"-")))</f>
        <v>31</v>
      </c>
      <c r="N230" s="126">
        <f t="array" ref="N230">IF(COUNT(IF(N$5:N$104=$G230,N$5:N$104,"-"))=0,"-",COUNT(IF(N$5:N$104=$G230,N$5:N$104,"-")))</f>
        <v>17</v>
      </c>
      <c r="O230" s="126">
        <f t="array" ref="O230">IF(COUNT(IF(O$5:O$104=$G230,O$5:O$104,"-"))=0,"-",COUNT(IF(O$5:O$104=$G230,O$5:O$104,"-")))</f>
        <v>19</v>
      </c>
      <c r="P230" s="231">
        <f t="array" ref="P230">IF(COUNT(IF(H$5:O$104=$G230,H$5:O$104,"-"))=0,"-",COUNT(IF(H$5:O$104=$G230,H$5:O$104)))</f>
        <v>162</v>
      </c>
      <c r="Q230" s="181"/>
      <c r="R230" s="138"/>
      <c r="S230" s="138"/>
      <c r="T230" s="138"/>
      <c r="U230" s="138"/>
      <c r="V230" s="138"/>
      <c r="W230" s="13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D230" s="11"/>
      <c r="BE230" s="11"/>
      <c r="BF230" s="11"/>
      <c r="BG230" s="11"/>
      <c r="BH230" s="11"/>
      <c r="BI230" s="11"/>
      <c r="BJ230" s="11"/>
      <c r="BK230" s="11"/>
      <c r="BL230" s="11"/>
      <c r="BM230" s="11"/>
      <c r="BN230" s="11"/>
      <c r="BO230" s="11"/>
      <c r="BP230" s="11"/>
      <c r="BQ230" s="11"/>
      <c r="BR230" s="11"/>
      <c r="BS230" s="11"/>
    </row>
    <row r="231" spans="1:71" ht="12.75" customHeight="1">
      <c r="A231" s="18"/>
      <c r="B231" s="18"/>
      <c r="C231" s="89"/>
      <c r="E231" s="133"/>
      <c r="F231" s="133"/>
      <c r="G231" s="150">
        <f t="shared" ref="G231:G250" si="116">G230+1</f>
        <v>1</v>
      </c>
      <c r="H231" s="146" t="str">
        <f t="array" ref="H231">IF(COUNT(IF(H$5:H$104=$G231,H$5:H$104,"-"))=0,"-",COUNT(IF(H$5:H$104=$G231,H$5:H$104,"-")))</f>
        <v>-</v>
      </c>
      <c r="I231" s="146" t="str">
        <f t="array" ref="I231">IF(COUNT(IF(I$5:I$104=$G231,I$5:I$104,"-"))=0,"-",COUNT(IF(I$5:I$104=$G231,I$5:I$104,"-")))</f>
        <v>-</v>
      </c>
      <c r="J231" s="146" t="str">
        <f t="array" ref="J231">IF(COUNT(IF(J$5:J$104=$G231,J$5:J$104,"-"))=0,"-",COUNT(IF(J$5:J$104=$G231,J$5:J$104,"-")))</f>
        <v>-</v>
      </c>
      <c r="K231" s="146" t="str">
        <f t="array" ref="K231">IF(COUNT(IF(K$5:K$104=$G231,K$5:K$104,"-"))=0,"-",COUNT(IF(K$5:K$104=$G231,K$5:K$104,"-")))</f>
        <v>-</v>
      </c>
      <c r="L231" s="146" t="str">
        <f t="array" ref="L231">IF(COUNT(IF(L$5:L$104=$G231,L$5:L$104,"-"))=0,"-",COUNT(IF(L$5:L$104=$G231,L$5:L$104,"-")))</f>
        <v>-</v>
      </c>
      <c r="M231" s="146" t="str">
        <f t="array" ref="M231">IF(COUNT(IF(M$5:M$104=$G231,M$5:M$104,"-"))=0,"-",COUNT(IF(M$5:M$104=$G231,M$5:M$104,"-")))</f>
        <v>-</v>
      </c>
      <c r="N231" s="146" t="str">
        <f t="array" ref="N231">IF(COUNT(IF(N$5:N$104=$G231,N$5:N$104,"-"))=0,"-",COUNT(IF(N$5:N$104=$G231,N$5:N$104,"-")))</f>
        <v>-</v>
      </c>
      <c r="O231" s="146" t="str">
        <f t="array" ref="O231">IF(COUNT(IF(O$5:O$104=$G231,O$5:O$104,"-"))=0,"-",COUNT(IF(O$5:O$104=$G231,O$5:O$104,"-")))</f>
        <v>-</v>
      </c>
      <c r="P231" s="229" t="str">
        <f t="array" ref="P231">IF(COUNT(IF(H$5:O$104=$G231,H$5:O$104,"-"))=0,"-",COUNT(IF(H$5:O$104=$G231,H$5:O$104)))</f>
        <v>-</v>
      </c>
      <c r="Q231" s="181"/>
      <c r="R231" s="138"/>
      <c r="S231" s="138"/>
      <c r="T231" s="138"/>
      <c r="U231" s="138"/>
      <c r="V231" s="138"/>
      <c r="W231" s="13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D231" s="11"/>
      <c r="BE231" s="11"/>
      <c r="BF231" s="11"/>
      <c r="BG231" s="11"/>
      <c r="BH231" s="11"/>
      <c r="BI231" s="11"/>
      <c r="BJ231" s="11"/>
      <c r="BK231" s="11"/>
      <c r="BL231" s="11"/>
      <c r="BM231" s="11"/>
      <c r="BN231" s="11"/>
      <c r="BO231" s="11"/>
      <c r="BP231" s="11"/>
      <c r="BQ231" s="11"/>
      <c r="BR231" s="11"/>
      <c r="BS231" s="11"/>
    </row>
    <row r="232" spans="1:71" ht="12.75" customHeight="1">
      <c r="A232" s="18"/>
      <c r="B232" s="18"/>
      <c r="C232" s="89"/>
      <c r="E232" s="133"/>
      <c r="F232" s="133"/>
      <c r="G232" s="150">
        <f t="shared" si="116"/>
        <v>2</v>
      </c>
      <c r="H232" s="146" t="str">
        <f t="array" ref="H232">IF(COUNT(IF(H$5:H$104=$G232,H$5:H$104,"-"))=0,"-",COUNT(IF(H$5:H$104=$G232,H$5:H$104,"-")))</f>
        <v>-</v>
      </c>
      <c r="I232" s="146" t="str">
        <f t="array" ref="I232">IF(COUNT(IF(I$5:I$104=$G232,I$5:I$104,"-"))=0,"-",COUNT(IF(I$5:I$104=$G232,I$5:I$104,"-")))</f>
        <v>-</v>
      </c>
      <c r="J232" s="146" t="str">
        <f t="array" ref="J232">IF(COUNT(IF(J$5:J$104=$G232,J$5:J$104,"-"))=0,"-",COUNT(IF(J$5:J$104=$G232,J$5:J$104,"-")))</f>
        <v>-</v>
      </c>
      <c r="K232" s="146" t="str">
        <f t="array" ref="K232">IF(COUNT(IF(K$5:K$104=$G232,K$5:K$104,"-"))=0,"-",COUNT(IF(K$5:K$104=$G232,K$5:K$104,"-")))</f>
        <v>-</v>
      </c>
      <c r="L232" s="146" t="str">
        <f t="array" ref="L232">IF(COUNT(IF(L$5:L$104=$G232,L$5:L$104,"-"))=0,"-",COUNT(IF(L$5:L$104=$G232,L$5:L$104,"-")))</f>
        <v>-</v>
      </c>
      <c r="M232" s="146" t="str">
        <f t="array" ref="M232">IF(COUNT(IF(M$5:M$104=$G232,M$5:M$104,"-"))=0,"-",COUNT(IF(M$5:M$104=$G232,M$5:M$104,"-")))</f>
        <v>-</v>
      </c>
      <c r="N232" s="146" t="str">
        <f t="array" ref="N232">IF(COUNT(IF(N$5:N$104=$G232,N$5:N$104,"-"))=0,"-",COUNT(IF(N$5:N$104=$G232,N$5:N$104,"-")))</f>
        <v>-</v>
      </c>
      <c r="O232" s="146" t="str">
        <f t="array" ref="O232">IF(COUNT(IF(O$5:O$104=$G232,O$5:O$104,"-"))=0,"-",COUNT(IF(O$5:O$104=$G232,O$5:O$104,"-")))</f>
        <v>-</v>
      </c>
      <c r="P232" s="229" t="str">
        <f t="array" ref="P232">IF(COUNT(IF(H$5:O$104=$G232,H$5:O$104,"-"))=0,"-",COUNT(IF(H$5:O$104=$G232,H$5:O$104)))</f>
        <v>-</v>
      </c>
      <c r="Q232" s="181"/>
      <c r="R232" s="138"/>
      <c r="S232" s="138"/>
      <c r="T232" s="138"/>
      <c r="U232" s="138"/>
      <c r="V232" s="138"/>
      <c r="W232" s="13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D232" s="11"/>
      <c r="BE232" s="11"/>
      <c r="BF232" s="11"/>
      <c r="BG232" s="11"/>
      <c r="BH232" s="11"/>
      <c r="BI232" s="11"/>
      <c r="BJ232" s="11"/>
      <c r="BK232" s="11"/>
      <c r="BL232" s="11"/>
      <c r="BM232" s="11"/>
      <c r="BN232" s="11"/>
      <c r="BO232" s="11"/>
      <c r="BP232" s="11"/>
      <c r="BQ232" s="11"/>
      <c r="BR232" s="11"/>
      <c r="BS232" s="11"/>
    </row>
    <row r="233" spans="1:71" ht="12.75" customHeight="1">
      <c r="A233" s="18"/>
      <c r="B233" s="18"/>
      <c r="C233" s="89"/>
      <c r="E233" s="133"/>
      <c r="F233" s="133"/>
      <c r="G233" s="150">
        <f t="shared" si="116"/>
        <v>3</v>
      </c>
      <c r="H233" s="146">
        <f t="array" ref="H233">IF(COUNT(IF(H$5:H$104=$G233,H$5:H$104,"-"))=0,"-",COUNT(IF(H$5:H$104=$G233,H$5:H$104,"-")))</f>
        <v>1</v>
      </c>
      <c r="I233" s="146" t="str">
        <f t="array" ref="I233">IF(COUNT(IF(I$5:I$104=$G233,I$5:I$104,"-"))=0,"-",COUNT(IF(I$5:I$104=$G233,I$5:I$104,"-")))</f>
        <v>-</v>
      </c>
      <c r="J233" s="146">
        <f t="array" ref="J233">IF(COUNT(IF(J$5:J$104=$G233,J$5:J$104,"-"))=0,"-",COUNT(IF(J$5:J$104=$G233,J$5:J$104,"-")))</f>
        <v>1</v>
      </c>
      <c r="K233" s="146">
        <f t="array" ref="K233">IF(COUNT(IF(K$5:K$104=$G233,K$5:K$104,"-"))=0,"-",COUNT(IF(K$5:K$104=$G233,K$5:K$104,"-")))</f>
        <v>2</v>
      </c>
      <c r="L233" s="146" t="str">
        <f t="array" ref="L233">IF(COUNT(IF(L$5:L$104=$G233,L$5:L$104,"-"))=0,"-",COUNT(IF(L$5:L$104=$G233,L$5:L$104,"-")))</f>
        <v>-</v>
      </c>
      <c r="M233" s="146" t="str">
        <f t="array" ref="M233">IF(COUNT(IF(M$5:M$104=$G233,M$5:M$104,"-"))=0,"-",COUNT(IF(M$5:M$104=$G233,M$5:M$104,"-")))</f>
        <v>-</v>
      </c>
      <c r="N233" s="146">
        <f t="array" ref="N233">IF(COUNT(IF(N$5:N$104=$G233,N$5:N$104,"-"))=0,"-",COUNT(IF(N$5:N$104=$G233,N$5:N$104,"-")))</f>
        <v>3</v>
      </c>
      <c r="O233" s="146">
        <f t="array" ref="O233">IF(COUNT(IF(O$5:O$104=$G233,O$5:O$104,"-"))=0,"-",COUNT(IF(O$5:O$104=$G233,O$5:O$104,"-")))</f>
        <v>2</v>
      </c>
      <c r="P233" s="229">
        <f t="array" ref="P233">IF(COUNT(IF(H$5:O$104=$G233,H$5:O$104,"-"))=0,"-",COUNT(IF(H$5:O$104=$G233,H$5:O$104)))</f>
        <v>9</v>
      </c>
      <c r="Q233" s="181"/>
      <c r="R233" s="138"/>
      <c r="S233" s="138"/>
      <c r="T233" s="138"/>
      <c r="U233" s="138"/>
      <c r="V233" s="138"/>
      <c r="W233" s="13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D233" s="11"/>
      <c r="BE233" s="11"/>
      <c r="BF233" s="11"/>
      <c r="BG233" s="11"/>
      <c r="BH233" s="11"/>
      <c r="BI233" s="11"/>
      <c r="BJ233" s="11"/>
      <c r="BK233" s="11"/>
      <c r="BL233" s="11"/>
      <c r="BM233" s="11"/>
      <c r="BN233" s="11"/>
      <c r="BO233" s="11"/>
      <c r="BP233" s="11"/>
      <c r="BQ233" s="11"/>
      <c r="BR233" s="11"/>
      <c r="BS233" s="11"/>
    </row>
    <row r="234" spans="1:71" ht="12.75" customHeight="1">
      <c r="A234" s="18"/>
      <c r="B234" s="18"/>
      <c r="C234" s="89"/>
      <c r="E234" s="133"/>
      <c r="F234" s="133"/>
      <c r="G234" s="150">
        <f t="shared" si="116"/>
        <v>4</v>
      </c>
      <c r="H234" s="146">
        <f t="array" ref="H234">IF(COUNT(IF(H$5:H$104=$G234,H$5:H$104,"-"))=0,"-",COUNT(IF(H$5:H$104=$G234,H$5:H$104,"-")))</f>
        <v>9</v>
      </c>
      <c r="I234" s="146">
        <f t="array" ref="I234">IF(COUNT(IF(I$5:I$104=$G234,I$5:I$104,"-"))=0,"-",COUNT(IF(I$5:I$104=$G234,I$5:I$104,"-")))</f>
        <v>12</v>
      </c>
      <c r="J234" s="146">
        <f t="array" ref="J234">IF(COUNT(IF(J$5:J$104=$G234,J$5:J$104,"-"))=0,"-",COUNT(IF(J$5:J$104=$G234,J$5:J$104,"-")))</f>
        <v>11</v>
      </c>
      <c r="K234" s="146">
        <f t="array" ref="K234">IF(COUNT(IF(K$5:K$104=$G234,K$5:K$104,"-"))=0,"-",COUNT(IF(K$5:K$104=$G234,K$5:K$104,"-")))</f>
        <v>12</v>
      </c>
      <c r="L234" s="146">
        <f t="array" ref="L234">IF(COUNT(IF(L$5:L$104=$G234,L$5:L$104,"-"))=0,"-",COUNT(IF(L$5:L$104=$G234,L$5:L$104,"-")))</f>
        <v>2</v>
      </c>
      <c r="M234" s="146">
        <f t="array" ref="M234">IF(COUNT(IF(M$5:M$104=$G234,M$5:M$104,"-"))=0,"-",COUNT(IF(M$5:M$104=$G234,M$5:M$104,"-")))</f>
        <v>8</v>
      </c>
      <c r="N234" s="146">
        <f t="array" ref="N234">IF(COUNT(IF(N$5:N$104=$G234,N$5:N$104,"-"))=0,"-",COUNT(IF(N$5:N$104=$G234,N$5:N$104,"-")))</f>
        <v>11</v>
      </c>
      <c r="O234" s="146">
        <f t="array" ref="O234">IF(COUNT(IF(O$5:O$104=$G234,O$5:O$104,"-"))=0,"-",COUNT(IF(O$5:O$104=$G234,O$5:O$104,"-")))</f>
        <v>10</v>
      </c>
      <c r="P234" s="229">
        <f t="array" ref="P234">IF(COUNT(IF(H$5:O$104=$G234,H$5:O$104,"-"))=0,"-",COUNT(IF(H$5:O$104=$G234,H$5:O$104)))</f>
        <v>75</v>
      </c>
      <c r="Q234" s="181"/>
      <c r="R234" s="138"/>
      <c r="S234" s="138"/>
      <c r="T234" s="138"/>
      <c r="U234" s="138"/>
      <c r="V234" s="138"/>
      <c r="W234" s="13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D234" s="11"/>
      <c r="BE234" s="11"/>
      <c r="BF234" s="11"/>
      <c r="BG234" s="11"/>
      <c r="BH234" s="11"/>
      <c r="BI234" s="11"/>
      <c r="BJ234" s="11"/>
      <c r="BK234" s="11"/>
      <c r="BL234" s="11"/>
      <c r="BM234" s="11"/>
      <c r="BN234" s="11"/>
      <c r="BO234" s="11"/>
      <c r="BP234" s="11"/>
      <c r="BQ234" s="11"/>
      <c r="BR234" s="11"/>
      <c r="BS234" s="11"/>
    </row>
    <row r="235" spans="1:71" ht="12.75" customHeight="1">
      <c r="A235" s="18"/>
      <c r="B235" s="18"/>
      <c r="C235" s="89"/>
      <c r="E235" s="133"/>
      <c r="F235" s="133"/>
      <c r="G235" s="150">
        <f t="shared" si="116"/>
        <v>5</v>
      </c>
      <c r="H235" s="146">
        <f t="array" ref="H235">IF(COUNT(IF(H$5:H$104=$G235,H$5:H$104,"-"))=0,"-",COUNT(IF(H$5:H$104=$G235,H$5:H$104,"-")))</f>
        <v>21</v>
      </c>
      <c r="I235" s="146">
        <f t="array" ref="I235">IF(COUNT(IF(I$5:I$104=$G235,I$5:I$104,"-"))=0,"-",COUNT(IF(I$5:I$104=$G235,I$5:I$104,"-")))</f>
        <v>30</v>
      </c>
      <c r="J235" s="146">
        <f t="array" ref="J235">IF(COUNT(IF(J$5:J$104=$G235,J$5:J$104,"-"))=0,"-",COUNT(IF(J$5:J$104=$G235,J$5:J$104,"-")))</f>
        <v>24</v>
      </c>
      <c r="K235" s="146">
        <f t="array" ref="K235">IF(COUNT(IF(K$5:K$104=$G235,K$5:K$104,"-"))=0,"-",COUNT(IF(K$5:K$104=$G235,K$5:K$104,"-")))</f>
        <v>47</v>
      </c>
      <c r="L235" s="146">
        <f t="array" ref="L235">IF(COUNT(IF(L$5:L$104=$G235,L$5:L$104,"-"))=0,"-",COUNT(IF(L$5:L$104=$G235,L$5:L$104,"-")))</f>
        <v>12</v>
      </c>
      <c r="M235" s="146">
        <f t="array" ref="M235">IF(COUNT(IF(M$5:M$104=$G235,M$5:M$104,"-"))=0,"-",COUNT(IF(M$5:M$104=$G235,M$5:M$104,"-")))</f>
        <v>17</v>
      </c>
      <c r="N235" s="146">
        <f t="array" ref="N235">IF(COUNT(IF(N$5:N$104=$G235,N$5:N$104,"-"))=0,"-",COUNT(IF(N$5:N$104=$G235,N$5:N$104,"-")))</f>
        <v>27</v>
      </c>
      <c r="O235" s="146">
        <f t="array" ref="O235">IF(COUNT(IF(O$5:O$104=$G235,O$5:O$104,"-"))=0,"-",COUNT(IF(O$5:O$104=$G235,O$5:O$104,"-")))</f>
        <v>35</v>
      </c>
      <c r="P235" s="229">
        <f t="array" ref="P235">IF(COUNT(IF(H$5:O$104=$G235,H$5:O$104,"-"))=0,"-",COUNT(IF(H$5:O$104=$G235,H$5:O$104)))</f>
        <v>213</v>
      </c>
      <c r="Q235" s="181"/>
      <c r="R235" s="138"/>
      <c r="S235" s="138"/>
      <c r="T235" s="138"/>
      <c r="U235" s="138"/>
      <c r="V235" s="138"/>
      <c r="W235" s="13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D235" s="11"/>
      <c r="BE235" s="11"/>
      <c r="BF235" s="11"/>
      <c r="BG235" s="11"/>
      <c r="BH235" s="11"/>
      <c r="BI235" s="11"/>
      <c r="BJ235" s="11"/>
      <c r="BK235" s="11"/>
      <c r="BL235" s="11"/>
      <c r="BM235" s="11"/>
      <c r="BN235" s="11"/>
      <c r="BO235" s="11"/>
      <c r="BP235" s="11"/>
      <c r="BQ235" s="11"/>
      <c r="BR235" s="11"/>
      <c r="BS235" s="11"/>
    </row>
    <row r="236" spans="1:71" ht="12.75" customHeight="1">
      <c r="A236" s="18"/>
      <c r="B236" s="18"/>
      <c r="C236" s="89"/>
      <c r="E236" s="133"/>
      <c r="F236" s="133"/>
      <c r="G236" s="150">
        <f t="shared" si="116"/>
        <v>6</v>
      </c>
      <c r="H236" s="146">
        <f t="array" ref="H236">IF(COUNT(IF(H$5:H$104=$G236,H$5:H$104,"-"))=0,"-",COUNT(IF(H$5:H$104=$G236,H$5:H$104,"-")))</f>
        <v>24</v>
      </c>
      <c r="I236" s="146">
        <f t="array" ref="I236">IF(COUNT(IF(I$5:I$104=$G236,I$5:I$104,"-"))=0,"-",COUNT(IF(I$5:I$104=$G236,I$5:I$104,"-")))</f>
        <v>25</v>
      </c>
      <c r="J236" s="146">
        <f t="array" ref="J236">IF(COUNT(IF(J$5:J$104=$G236,J$5:J$104,"-"))=0,"-",COUNT(IF(J$5:J$104=$G236,J$5:J$104,"-")))</f>
        <v>32</v>
      </c>
      <c r="K236" s="146">
        <f t="array" ref="K236">IF(COUNT(IF(K$5:K$104=$G236,K$5:K$104,"-"))=0,"-",COUNT(IF(K$5:K$104=$G236,K$5:K$104,"-")))</f>
        <v>20</v>
      </c>
      <c r="L236" s="146">
        <f t="array" ref="L236">IF(COUNT(IF(L$5:L$104=$G236,L$5:L$104,"-"))=0,"-",COUNT(IF(L$5:L$104=$G236,L$5:L$104,"-")))</f>
        <v>23</v>
      </c>
      <c r="M236" s="146">
        <f t="array" ref="M236">IF(COUNT(IF(M$5:M$104=$G236,M$5:M$104,"-"))=0,"-",COUNT(IF(M$5:M$104=$G236,M$5:M$104,"-")))</f>
        <v>24</v>
      </c>
      <c r="N236" s="146">
        <f t="array" ref="N236">IF(COUNT(IF(N$5:N$104=$G236,N$5:N$104,"-"))=0,"-",COUNT(IF(N$5:N$104=$G236,N$5:N$104,"-")))</f>
        <v>25</v>
      </c>
      <c r="O236" s="146">
        <f t="array" ref="O236">IF(COUNT(IF(O$5:O$104=$G236,O$5:O$104,"-"))=0,"-",COUNT(IF(O$5:O$104=$G236,O$5:O$104,"-")))</f>
        <v>20</v>
      </c>
      <c r="P236" s="229">
        <f t="array" ref="P236">IF(COUNT(IF(H$5:O$104=$G236,H$5:O$104,"-"))=0,"-",COUNT(IF(H$5:O$104=$G236,H$5:O$104)))</f>
        <v>193</v>
      </c>
      <c r="Q236" s="181"/>
      <c r="R236" s="138"/>
      <c r="S236" s="138"/>
      <c r="T236" s="138"/>
      <c r="U236" s="138"/>
      <c r="V236" s="138"/>
      <c r="W236" s="13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D236" s="11"/>
      <c r="BE236" s="11"/>
      <c r="BF236" s="11"/>
      <c r="BG236" s="11"/>
      <c r="BH236" s="11"/>
      <c r="BI236" s="11"/>
      <c r="BJ236" s="11"/>
      <c r="BK236" s="11"/>
      <c r="BL236" s="11"/>
      <c r="BM236" s="11"/>
      <c r="BN236" s="11"/>
      <c r="BO236" s="11"/>
      <c r="BP236" s="11"/>
      <c r="BQ236" s="11"/>
      <c r="BR236" s="11"/>
      <c r="BS236" s="11"/>
    </row>
    <row r="237" spans="1:71" ht="12.75" customHeight="1">
      <c r="A237" s="18"/>
      <c r="B237" s="18"/>
      <c r="C237" s="89"/>
      <c r="E237" s="133"/>
      <c r="F237" s="133"/>
      <c r="G237" s="150">
        <f t="shared" si="116"/>
        <v>7</v>
      </c>
      <c r="H237" s="146">
        <f t="array" ref="H237">IF(COUNT(IF(H$5:H$104=$G237,H$5:H$104,"-"))=0,"-",COUNT(IF(H$5:H$104=$G237,H$5:H$104,"-")))</f>
        <v>11</v>
      </c>
      <c r="I237" s="146">
        <f t="array" ref="I237">IF(COUNT(IF(I$5:I$104=$G237,I$5:I$104,"-"))=0,"-",COUNT(IF(I$5:I$104=$G237,I$5:I$104,"-")))</f>
        <v>14</v>
      </c>
      <c r="J237" s="146">
        <f t="array" ref="J237">IF(COUNT(IF(J$5:J$104=$G237,J$5:J$104,"-"))=0,"-",COUNT(IF(J$5:J$104=$G237,J$5:J$104,"-")))</f>
        <v>17</v>
      </c>
      <c r="K237" s="146">
        <f t="array" ref="K237">IF(COUNT(IF(K$5:K$104=$G237,K$5:K$104,"-"))=0,"-",COUNT(IF(K$5:K$104=$G237,K$5:K$104,"-")))</f>
        <v>7</v>
      </c>
      <c r="L237" s="146">
        <f t="array" ref="L237">IF(COUNT(IF(L$5:L$104=$G237,L$5:L$104,"-"))=0,"-",COUNT(IF(L$5:L$104=$G237,L$5:L$104,"-")))</f>
        <v>8</v>
      </c>
      <c r="M237" s="146">
        <f t="array" ref="M237">IF(COUNT(IF(M$5:M$104=$G237,M$5:M$104,"-"))=0,"-",COUNT(IF(M$5:M$104=$G237,M$5:M$104,"-")))</f>
        <v>12</v>
      </c>
      <c r="N237" s="146">
        <f t="array" ref="N237">IF(COUNT(IF(N$5:N$104=$G237,N$5:N$104,"-"))=0,"-",COUNT(IF(N$5:N$104=$G237,N$5:N$104,"-")))</f>
        <v>12</v>
      </c>
      <c r="O237" s="146">
        <f t="array" ref="O237">IF(COUNT(IF(O$5:O$104=$G237,O$5:O$104,"-"))=0,"-",COUNT(IF(O$5:O$104=$G237,O$5:O$104,"-")))</f>
        <v>11</v>
      </c>
      <c r="P237" s="229">
        <f t="array" ref="P237">IF(COUNT(IF(H$5:O$104=$G237,H$5:O$104,"-"))=0,"-",COUNT(IF(H$5:O$104=$G237,H$5:O$104)))</f>
        <v>92</v>
      </c>
      <c r="Q237" s="181"/>
      <c r="R237" s="138"/>
      <c r="S237" s="138"/>
      <c r="T237" s="138"/>
      <c r="U237" s="138"/>
      <c r="V237" s="138"/>
      <c r="W237" s="13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D237" s="11"/>
      <c r="BE237" s="11"/>
      <c r="BF237" s="11"/>
      <c r="BG237" s="11"/>
      <c r="BH237" s="11"/>
      <c r="BI237" s="11"/>
      <c r="BJ237" s="11"/>
      <c r="BK237" s="11"/>
      <c r="BL237" s="11"/>
      <c r="BM237" s="11"/>
      <c r="BN237" s="11"/>
      <c r="BO237" s="11"/>
      <c r="BP237" s="11"/>
      <c r="BQ237" s="11"/>
      <c r="BR237" s="11"/>
      <c r="BS237" s="11"/>
    </row>
    <row r="238" spans="1:71" ht="12.75" customHeight="1">
      <c r="A238" s="18"/>
      <c r="B238" s="18"/>
      <c r="C238" s="89"/>
      <c r="E238" s="133"/>
      <c r="F238" s="133"/>
      <c r="G238" s="150">
        <f t="shared" si="116"/>
        <v>8</v>
      </c>
      <c r="H238" s="146">
        <f t="array" ref="H238">IF(COUNT(IF(H$5:H$104=$G238,H$5:H$104,"-"))=0,"-",COUNT(IF(H$5:H$104=$G238,H$5:H$104,"-")))</f>
        <v>15</v>
      </c>
      <c r="I238" s="146">
        <f t="array" ref="I238">IF(COUNT(IF(I$5:I$104=$G238,I$5:I$104,"-"))=0,"-",COUNT(IF(I$5:I$104=$G238,I$5:I$104,"-")))</f>
        <v>3</v>
      </c>
      <c r="J238" s="146">
        <f t="array" ref="J238">IF(COUNT(IF(J$5:J$104=$G238,J$5:J$104,"-"))=0,"-",COUNT(IF(J$5:J$104=$G238,J$5:J$104,"-")))</f>
        <v>4</v>
      </c>
      <c r="K238" s="146" t="str">
        <f t="array" ref="K238">IF(COUNT(IF(K$5:K$104=$G238,K$5:K$104,"-"))=0,"-",COUNT(IF(K$5:K$104=$G238,K$5:K$104,"-")))</f>
        <v>-</v>
      </c>
      <c r="L238" s="146">
        <f t="array" ref="L238">IF(COUNT(IF(L$5:L$104=$G238,L$5:L$104,"-"))=0,"-",COUNT(IF(L$5:L$104=$G238,L$5:L$104,"-")))</f>
        <v>11</v>
      </c>
      <c r="M238" s="146">
        <f t="array" ref="M238">IF(COUNT(IF(M$5:M$104=$G238,M$5:M$104,"-"))=0,"-",COUNT(IF(M$5:M$104=$G238,M$5:M$104,"-")))</f>
        <v>7</v>
      </c>
      <c r="N238" s="146">
        <f t="array" ref="N238">IF(COUNT(IF(N$5:N$104=$G238,N$5:N$104,"-"))=0,"-",COUNT(IF(N$5:N$104=$G238,N$5:N$104,"-")))</f>
        <v>4</v>
      </c>
      <c r="O238" s="146">
        <f t="array" ref="O238">IF(COUNT(IF(O$5:O$104=$G238,O$5:O$104,"-"))=0,"-",COUNT(IF(O$5:O$104=$G238,O$5:O$104,"-")))</f>
        <v>3</v>
      </c>
      <c r="P238" s="229">
        <f t="array" ref="P238">IF(COUNT(IF(H$5:O$104=$G238,H$5:O$104,"-"))=0,"-",COUNT(IF(H$5:O$104=$G238,H$5:O$104)))</f>
        <v>47</v>
      </c>
      <c r="Q238" s="181"/>
      <c r="R238" s="138"/>
      <c r="S238" s="138"/>
      <c r="T238" s="138"/>
      <c r="U238" s="138"/>
      <c r="V238" s="138"/>
      <c r="W238" s="13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D238" s="11"/>
      <c r="BE238" s="11"/>
      <c r="BF238" s="11"/>
      <c r="BG238" s="11"/>
      <c r="BH238" s="11"/>
      <c r="BI238" s="11"/>
      <c r="BJ238" s="11"/>
      <c r="BK238" s="11"/>
      <c r="BL238" s="11"/>
      <c r="BM238" s="11"/>
      <c r="BN238" s="11"/>
      <c r="BO238" s="11"/>
      <c r="BP238" s="11"/>
      <c r="BQ238" s="11"/>
      <c r="BR238" s="11"/>
      <c r="BS238" s="11"/>
    </row>
    <row r="239" spans="1:71" ht="12.75" customHeight="1">
      <c r="A239" s="18"/>
      <c r="B239" s="18"/>
      <c r="C239" s="89"/>
      <c r="E239" s="133"/>
      <c r="F239" s="133"/>
      <c r="G239" s="150">
        <f t="shared" si="116"/>
        <v>9</v>
      </c>
      <c r="H239" s="146">
        <f t="array" ref="H239">IF(COUNT(IF(H$5:H$104=$G239,H$5:H$104,"-"))=0,"-",COUNT(IF(H$5:H$104=$G239,H$5:H$104,"-")))</f>
        <v>2</v>
      </c>
      <c r="I239" s="146">
        <f t="array" ref="I239">IF(COUNT(IF(I$5:I$104=$G239,I$5:I$104,"-"))=0,"-",COUNT(IF(I$5:I$104=$G239,I$5:I$104,"-")))</f>
        <v>1</v>
      </c>
      <c r="J239" s="146" t="str">
        <f t="array" ref="J239">IF(COUNT(IF(J$5:J$104=$G239,J$5:J$104,"-"))=0,"-",COUNT(IF(J$5:J$104=$G239,J$5:J$104,"-")))</f>
        <v>-</v>
      </c>
      <c r="K239" s="146" t="str">
        <f t="array" ref="K239">IF(COUNT(IF(K$5:K$104=$G239,K$5:K$104,"-"))=0,"-",COUNT(IF(K$5:K$104=$G239,K$5:K$104,"-")))</f>
        <v>-</v>
      </c>
      <c r="L239" s="146">
        <f t="array" ref="L239">IF(COUNT(IF(L$5:L$104=$G239,L$5:L$104,"-"))=0,"-",COUNT(IF(L$5:L$104=$G239,L$5:L$104,"-")))</f>
        <v>2</v>
      </c>
      <c r="M239" s="146">
        <f t="array" ref="M239">IF(COUNT(IF(M$5:M$104=$G239,M$5:M$104,"-"))=0,"-",COUNT(IF(M$5:M$104=$G239,M$5:M$104,"-")))</f>
        <v>1</v>
      </c>
      <c r="N239" s="146">
        <f t="array" ref="N239">IF(COUNT(IF(N$5:N$104=$G239,N$5:N$104,"-"))=0,"-",COUNT(IF(N$5:N$104=$G239,N$5:N$104,"-")))</f>
        <v>1</v>
      </c>
      <c r="O239" s="146" t="str">
        <f t="array" ref="O239">IF(COUNT(IF(O$5:O$104=$G239,O$5:O$104,"-"))=0,"-",COUNT(IF(O$5:O$104=$G239,O$5:O$104,"-")))</f>
        <v>-</v>
      </c>
      <c r="P239" s="229">
        <f t="array" ref="P239">IF(COUNT(IF(H$5:O$104=$G239,H$5:O$104,"-"))=0,"-",COUNT(IF(H$5:O$104=$G239,H$5:O$104)))</f>
        <v>7</v>
      </c>
      <c r="Q239" s="181"/>
      <c r="R239" s="138"/>
      <c r="S239" s="138"/>
      <c r="T239" s="138"/>
      <c r="U239" s="138"/>
      <c r="V239" s="138"/>
      <c r="W239" s="13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D239" s="11"/>
      <c r="BE239" s="11"/>
      <c r="BF239" s="11"/>
      <c r="BG239" s="11"/>
      <c r="BH239" s="11"/>
      <c r="BI239" s="11"/>
      <c r="BJ239" s="11"/>
      <c r="BK239" s="11"/>
      <c r="BL239" s="11"/>
      <c r="BM239" s="11"/>
      <c r="BN239" s="11"/>
      <c r="BO239" s="11"/>
      <c r="BP239" s="11"/>
      <c r="BQ239" s="11"/>
      <c r="BR239" s="11"/>
      <c r="BS239" s="11"/>
    </row>
    <row r="240" spans="1:71" ht="12.75" customHeight="1">
      <c r="A240" s="18"/>
      <c r="B240" s="18"/>
      <c r="C240" s="89"/>
      <c r="E240" s="133"/>
      <c r="F240" s="133"/>
      <c r="G240" s="150">
        <f t="shared" si="116"/>
        <v>10</v>
      </c>
      <c r="H240" s="146" t="str">
        <f t="array" ref="H240">IF(COUNT(IF(H$5:H$104=$G240,H$5:H$104,"-"))=0,"-",COUNT(IF(H$5:H$104=$G240,H$5:H$104,"-")))</f>
        <v>-</v>
      </c>
      <c r="I240" s="146" t="str">
        <f t="array" ref="I240">IF(COUNT(IF(I$5:I$104=$G240,I$5:I$104,"-"))=0,"-",COUNT(IF(I$5:I$104=$G240,I$5:I$104,"-")))</f>
        <v>-</v>
      </c>
      <c r="J240" s="146">
        <f t="array" ref="J240">IF(COUNT(IF(J$5:J$104=$G240,J$5:J$104,"-"))=0,"-",COUNT(IF(J$5:J$104=$G240,J$5:J$104,"-")))</f>
        <v>1</v>
      </c>
      <c r="K240" s="146" t="str">
        <f t="array" ref="K240">IF(COUNT(IF(K$5:K$104=$G240,K$5:K$104,"-"))=0,"-",COUNT(IF(K$5:K$104=$G240,K$5:K$104,"-")))</f>
        <v>-</v>
      </c>
      <c r="L240" s="146">
        <f t="array" ref="L240">IF(COUNT(IF(L$5:L$104=$G240,L$5:L$104,"-"))=0,"-",COUNT(IF(L$5:L$104=$G240,L$5:L$104,"-")))</f>
        <v>1</v>
      </c>
      <c r="M240" s="146" t="str">
        <f t="array" ref="M240">IF(COUNT(IF(M$5:M$104=$G240,M$5:M$104,"-"))=0,"-",COUNT(IF(M$5:M$104=$G240,M$5:M$104,"-")))</f>
        <v>-</v>
      </c>
      <c r="N240" s="146" t="str">
        <f t="array" ref="N240">IF(COUNT(IF(N$5:N$104=$G240,N$5:N$104,"-"))=0,"-",COUNT(IF(N$5:N$104=$G240,N$5:N$104,"-")))</f>
        <v>-</v>
      </c>
      <c r="O240" s="146" t="str">
        <f t="array" ref="O240">IF(COUNT(IF(O$5:O$104=$G240,O$5:O$104,"-"))=0,"-",COUNT(IF(O$5:O$104=$G240,O$5:O$104,"-")))</f>
        <v>-</v>
      </c>
      <c r="P240" s="229">
        <f t="array" ref="P240">IF(COUNT(IF(H$5:O$104=$G240,H$5:O$104,"-"))=0,"-",COUNT(IF(H$5:O$104=$G240,H$5:O$104)))</f>
        <v>2</v>
      </c>
      <c r="Q240" s="181"/>
      <c r="R240" s="138"/>
      <c r="S240" s="138"/>
      <c r="T240" s="138"/>
      <c r="U240" s="138"/>
      <c r="V240" s="138"/>
      <c r="W240" s="13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D240" s="11"/>
      <c r="BE240" s="11"/>
      <c r="BF240" s="11"/>
      <c r="BG240" s="11"/>
      <c r="BH240" s="11"/>
      <c r="BI240" s="11"/>
      <c r="BJ240" s="11"/>
      <c r="BK240" s="11"/>
      <c r="BL240" s="11"/>
      <c r="BM240" s="11"/>
      <c r="BN240" s="11"/>
      <c r="BO240" s="11"/>
      <c r="BP240" s="11"/>
      <c r="BQ240" s="11"/>
      <c r="BR240" s="11"/>
      <c r="BS240" s="11"/>
    </row>
    <row r="241" spans="1:71" ht="12.75" customHeight="1">
      <c r="A241" s="18"/>
      <c r="B241" s="18"/>
      <c r="C241" s="89"/>
      <c r="E241" s="133"/>
      <c r="F241" s="133"/>
      <c r="G241" s="150">
        <f t="shared" si="116"/>
        <v>11</v>
      </c>
      <c r="H241" s="146" t="str">
        <f t="array" ref="H241">IF(COUNT(IF(H$5:H$104=$G241,H$5:H$104,"-"))=0,"-",COUNT(IF(H$5:H$104=$G241,H$5:H$104,"-")))</f>
        <v>-</v>
      </c>
      <c r="I241" s="146" t="str">
        <f t="array" ref="I241">IF(COUNT(IF(I$5:I$104=$G241,I$5:I$104,"-"))=0,"-",COUNT(IF(I$5:I$104=$G241,I$5:I$104,"-")))</f>
        <v>-</v>
      </c>
      <c r="J241" s="146" t="str">
        <f t="array" ref="J241">IF(COUNT(IF(J$5:J$104=$G241,J$5:J$104,"-"))=0,"-",COUNT(IF(J$5:J$104=$G241,J$5:J$104,"-")))</f>
        <v>-</v>
      </c>
      <c r="K241" s="146" t="str">
        <f t="array" ref="K241">IF(COUNT(IF(K$5:K$104=$G241,K$5:K$104,"-"))=0,"-",COUNT(IF(K$5:K$104=$G241,K$5:K$104,"-")))</f>
        <v>-</v>
      </c>
      <c r="L241" s="146" t="str">
        <f t="array" ref="L241">IF(COUNT(IF(L$5:L$104=$G241,L$5:L$104,"-"))=0,"-",COUNT(IF(L$5:L$104=$G241,L$5:L$104,"-")))</f>
        <v>-</v>
      </c>
      <c r="M241" s="146" t="str">
        <f t="array" ref="M241">IF(COUNT(IF(M$5:M$104=$G241,M$5:M$104,"-"))=0,"-",COUNT(IF(M$5:M$104=$G241,M$5:M$104,"-")))</f>
        <v>-</v>
      </c>
      <c r="N241" s="146" t="str">
        <f t="array" ref="N241">IF(COUNT(IF(N$5:N$104=$G241,N$5:N$104,"-"))=0,"-",COUNT(IF(N$5:N$104=$G241,N$5:N$104,"-")))</f>
        <v>-</v>
      </c>
      <c r="O241" s="146" t="str">
        <f t="array" ref="O241">IF(COUNT(IF(O$5:O$104=$G241,O$5:O$104,"-"))=0,"-",COUNT(IF(O$5:O$104=$G241,O$5:O$104,"-")))</f>
        <v>-</v>
      </c>
      <c r="P241" s="229" t="str">
        <f t="array" ref="P241">IF(COUNT(IF(H$5:O$104=$G241,H$5:O$104,"-"))=0,"-",COUNT(IF(H$5:O$104=$G241,H$5:O$104)))</f>
        <v>-</v>
      </c>
      <c r="Q241" s="181"/>
      <c r="R241" s="138"/>
      <c r="S241" s="138"/>
      <c r="T241" s="138"/>
      <c r="U241" s="138"/>
      <c r="V241" s="138"/>
      <c r="W241" s="13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D241" s="11"/>
      <c r="BE241" s="11"/>
      <c r="BF241" s="11"/>
      <c r="BG241" s="11"/>
      <c r="BH241" s="11"/>
      <c r="BI241" s="11"/>
      <c r="BJ241" s="11"/>
      <c r="BK241" s="11"/>
      <c r="BL241" s="11"/>
      <c r="BM241" s="11"/>
      <c r="BN241" s="11"/>
      <c r="BO241" s="11"/>
      <c r="BP241" s="11"/>
      <c r="BQ241" s="11"/>
      <c r="BR241" s="11"/>
      <c r="BS241" s="11"/>
    </row>
    <row r="242" spans="1:71" ht="12.75" customHeight="1">
      <c r="A242" s="18"/>
      <c r="B242" s="18"/>
      <c r="C242" s="89"/>
      <c r="E242" s="133"/>
      <c r="F242" s="133"/>
      <c r="G242" s="150">
        <f t="shared" si="116"/>
        <v>12</v>
      </c>
      <c r="H242" s="146" t="str">
        <f t="array" ref="H242">IF(COUNT(IF(H$5:H$104=$G242,H$5:H$104,"-"))=0,"-",COUNT(IF(H$5:H$104=$G242,H$5:H$104,"-")))</f>
        <v>-</v>
      </c>
      <c r="I242" s="146" t="str">
        <f t="array" ref="I242">IF(COUNT(IF(I$5:I$104=$G242,I$5:I$104,"-"))=0,"-",COUNT(IF(I$5:I$104=$G242,I$5:I$104,"-")))</f>
        <v>-</v>
      </c>
      <c r="J242" s="146" t="str">
        <f t="array" ref="J242">IF(COUNT(IF(J$5:J$104=$G242,J$5:J$104,"-"))=0,"-",COUNT(IF(J$5:J$104=$G242,J$5:J$104,"-")))</f>
        <v>-</v>
      </c>
      <c r="K242" s="146" t="str">
        <f t="array" ref="K242">IF(COUNT(IF(K$5:K$104=$G242,K$5:K$104,"-"))=0,"-",COUNT(IF(K$5:K$104=$G242,K$5:K$104,"-")))</f>
        <v>-</v>
      </c>
      <c r="L242" s="146" t="str">
        <f t="array" ref="L242">IF(COUNT(IF(L$5:L$104=$G242,L$5:L$104,"-"))=0,"-",COUNT(IF(L$5:L$104=$G242,L$5:L$104,"-")))</f>
        <v>-</v>
      </c>
      <c r="M242" s="146" t="str">
        <f t="array" ref="M242">IF(COUNT(IF(M$5:M$104=$G242,M$5:M$104,"-"))=0,"-",COUNT(IF(M$5:M$104=$G242,M$5:M$104,"-")))</f>
        <v>-</v>
      </c>
      <c r="N242" s="146" t="str">
        <f t="array" ref="N242">IF(COUNT(IF(N$5:N$104=$G242,N$5:N$104,"-"))=0,"-",COUNT(IF(N$5:N$104=$G242,N$5:N$104,"-")))</f>
        <v>-</v>
      </c>
      <c r="O242" s="146" t="str">
        <f t="array" ref="O242">IF(COUNT(IF(O$5:O$104=$G242,O$5:O$104,"-"))=0,"-",COUNT(IF(O$5:O$104=$G242,O$5:O$104,"-")))</f>
        <v>-</v>
      </c>
      <c r="P242" s="229" t="str">
        <f t="array" ref="P242">IF(COUNT(IF(H$5:O$104=$G242,H$5:O$104,"-"))=0,"-",COUNT(IF(H$5:O$104=$G242,H$5:O$104)))</f>
        <v>-</v>
      </c>
      <c r="Q242" s="181"/>
      <c r="R242" s="138"/>
      <c r="S242" s="138"/>
      <c r="T242" s="138"/>
      <c r="U242" s="138"/>
      <c r="V242" s="138"/>
      <c r="W242" s="13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D242" s="11"/>
      <c r="BE242" s="11"/>
      <c r="BF242" s="11"/>
      <c r="BG242" s="11"/>
      <c r="BH242" s="11"/>
      <c r="BI242" s="11"/>
      <c r="BJ242" s="11"/>
      <c r="BK242" s="11"/>
      <c r="BL242" s="11"/>
      <c r="BM242" s="11"/>
      <c r="BN242" s="11"/>
      <c r="BO242" s="11"/>
      <c r="BP242" s="11"/>
      <c r="BQ242" s="11"/>
      <c r="BR242" s="11"/>
      <c r="BS242" s="11"/>
    </row>
    <row r="243" spans="1:71" ht="12.75" customHeight="1">
      <c r="A243" s="18"/>
      <c r="B243" s="18"/>
      <c r="C243" s="89"/>
      <c r="E243" s="133"/>
      <c r="F243" s="133"/>
      <c r="G243" s="150">
        <f t="shared" si="116"/>
        <v>13</v>
      </c>
      <c r="H243" s="146" t="str">
        <f t="array" ref="H243">IF(COUNT(IF(H$5:H$104=$G243,H$5:H$104,"-"))=0,"-",COUNT(IF(H$5:H$104=$G243,H$5:H$104,"-")))</f>
        <v>-</v>
      </c>
      <c r="I243" s="146" t="str">
        <f t="array" ref="I243">IF(COUNT(IF(I$5:I$104=$G243,I$5:I$104,"-"))=0,"-",COUNT(IF(I$5:I$104=$G243,I$5:I$104,"-")))</f>
        <v>-</v>
      </c>
      <c r="J243" s="146" t="str">
        <f t="array" ref="J243">IF(COUNT(IF(J$5:J$104=$G243,J$5:J$104,"-"))=0,"-",COUNT(IF(J$5:J$104=$G243,J$5:J$104,"-")))</f>
        <v>-</v>
      </c>
      <c r="K243" s="146" t="str">
        <f t="array" ref="K243">IF(COUNT(IF(K$5:K$104=$G243,K$5:K$104,"-"))=0,"-",COUNT(IF(K$5:K$104=$G243,K$5:K$104,"-")))</f>
        <v>-</v>
      </c>
      <c r="L243" s="146" t="str">
        <f t="array" ref="L243">IF(COUNT(IF(L$5:L$104=$G243,L$5:L$104,"-"))=0,"-",COUNT(IF(L$5:L$104=$G243,L$5:L$104,"-")))</f>
        <v>-</v>
      </c>
      <c r="M243" s="146" t="str">
        <f t="array" ref="M243">IF(COUNT(IF(M$5:M$104=$G243,M$5:M$104,"-"))=0,"-",COUNT(IF(M$5:M$104=$G243,M$5:M$104,"-")))</f>
        <v>-</v>
      </c>
      <c r="N243" s="146" t="str">
        <f t="array" ref="N243">IF(COUNT(IF(N$5:N$104=$G243,N$5:N$104,"-"))=0,"-",COUNT(IF(N$5:N$104=$G243,N$5:N$104,"-")))</f>
        <v>-</v>
      </c>
      <c r="O243" s="146" t="str">
        <f t="array" ref="O243">IF(COUNT(IF(O$5:O$104=$G243,O$5:O$104,"-"))=0,"-",COUNT(IF(O$5:O$104=$G243,O$5:O$104,"-")))</f>
        <v>-</v>
      </c>
      <c r="P243" s="229" t="str">
        <f t="array" ref="P243">IF(COUNT(IF(H$5:O$104=$G243,H$5:O$104,"-"))=0,"-",COUNT(IF(H$5:O$104=$G243,H$5:O$104)))</f>
        <v>-</v>
      </c>
      <c r="Q243" s="181"/>
      <c r="R243" s="138"/>
      <c r="S243" s="138"/>
      <c r="T243" s="138"/>
      <c r="U243" s="138"/>
      <c r="V243" s="138"/>
      <c r="W243" s="13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D243" s="11"/>
      <c r="BE243" s="11"/>
      <c r="BF243" s="11"/>
      <c r="BG243" s="11"/>
      <c r="BH243" s="11"/>
      <c r="BI243" s="11"/>
      <c r="BJ243" s="11"/>
      <c r="BK243" s="11"/>
      <c r="BL243" s="11"/>
      <c r="BM243" s="11"/>
      <c r="BN243" s="11"/>
      <c r="BO243" s="11"/>
      <c r="BP243" s="11"/>
      <c r="BQ243" s="11"/>
      <c r="BR243" s="11"/>
      <c r="BS243" s="11"/>
    </row>
    <row r="244" spans="1:71" ht="12.75" customHeight="1">
      <c r="A244" s="18"/>
      <c r="B244" s="18"/>
      <c r="C244" s="89"/>
      <c r="E244" s="133"/>
      <c r="F244" s="133"/>
      <c r="G244" s="150">
        <f t="shared" si="116"/>
        <v>14</v>
      </c>
      <c r="H244" s="146" t="str">
        <f t="array" ref="H244">IF(COUNT(IF(H$5:H$104=$G244,H$5:H$104,"-"))=0,"-",COUNT(IF(H$5:H$104=$G244,H$5:H$104,"-")))</f>
        <v>-</v>
      </c>
      <c r="I244" s="146" t="str">
        <f t="array" ref="I244">IF(COUNT(IF(I$5:I$104=$G244,I$5:I$104,"-"))=0,"-",COUNT(IF(I$5:I$104=$G244,I$5:I$104,"-")))</f>
        <v>-</v>
      </c>
      <c r="J244" s="146" t="str">
        <f t="array" ref="J244">IF(COUNT(IF(J$5:J$104=$G244,J$5:J$104,"-"))=0,"-",COUNT(IF(J$5:J$104=$G244,J$5:J$104,"-")))</f>
        <v>-</v>
      </c>
      <c r="K244" s="146" t="str">
        <f t="array" ref="K244">IF(COUNT(IF(K$5:K$104=$G244,K$5:K$104,"-"))=0,"-",COUNT(IF(K$5:K$104=$G244,K$5:K$104,"-")))</f>
        <v>-</v>
      </c>
      <c r="L244" s="146" t="str">
        <f t="array" ref="L244">IF(COUNT(IF(L$5:L$104=$G244,L$5:L$104,"-"))=0,"-",COUNT(IF(L$5:L$104=$G244,L$5:L$104,"-")))</f>
        <v>-</v>
      </c>
      <c r="M244" s="146" t="str">
        <f t="array" ref="M244">IF(COUNT(IF(M$5:M$104=$G244,M$5:M$104,"-"))=0,"-",COUNT(IF(M$5:M$104=$G244,M$5:M$104,"-")))</f>
        <v>-</v>
      </c>
      <c r="N244" s="146" t="str">
        <f t="array" ref="N244">IF(COUNT(IF(N$5:N$104=$G244,N$5:N$104,"-"))=0,"-",COUNT(IF(N$5:N$104=$G244,N$5:N$104,"-")))</f>
        <v>-</v>
      </c>
      <c r="O244" s="146" t="str">
        <f t="array" ref="O244">IF(COUNT(IF(O$5:O$104=$G244,O$5:O$104,"-"))=0,"-",COUNT(IF(O$5:O$104=$G244,O$5:O$104,"-")))</f>
        <v>-</v>
      </c>
      <c r="P244" s="229" t="str">
        <f t="array" ref="P244">IF(COUNT(IF(H$5:O$104=$G244,H$5:O$104,"-"))=0,"-",COUNT(IF(H$5:O$104=$G244,H$5:O$104)))</f>
        <v>-</v>
      </c>
      <c r="Q244" s="181"/>
      <c r="R244" s="138"/>
      <c r="S244" s="138"/>
      <c r="T244" s="138"/>
      <c r="U244" s="138"/>
      <c r="V244" s="138"/>
      <c r="W244" s="13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D244" s="11"/>
      <c r="BE244" s="11"/>
      <c r="BF244" s="11"/>
      <c r="BG244" s="11"/>
      <c r="BH244" s="11"/>
      <c r="BI244" s="11"/>
      <c r="BJ244" s="11"/>
      <c r="BK244" s="11"/>
      <c r="BL244" s="11"/>
      <c r="BM244" s="11"/>
      <c r="BN244" s="11"/>
      <c r="BO244" s="11"/>
      <c r="BP244" s="11"/>
      <c r="BQ244" s="11"/>
      <c r="BR244" s="11"/>
      <c r="BS244" s="11"/>
    </row>
    <row r="245" spans="1:71" ht="12.75" customHeight="1">
      <c r="A245" s="18"/>
      <c r="B245" s="18"/>
      <c r="C245" s="89"/>
      <c r="E245" s="133"/>
      <c r="F245" s="133"/>
      <c r="G245" s="150">
        <f t="shared" si="116"/>
        <v>15</v>
      </c>
      <c r="H245" s="146" t="str">
        <f t="array" ref="H245">IF(COUNT(IF(H$5:H$104=$G245,H$5:H$104,"-"))=0,"-",COUNT(IF(H$5:H$104=$G245,H$5:H$104,"-")))</f>
        <v>-</v>
      </c>
      <c r="I245" s="146" t="str">
        <f t="array" ref="I245">IF(COUNT(IF(I$5:I$104=$G245,I$5:I$104,"-"))=0,"-",COUNT(IF(I$5:I$104=$G245,I$5:I$104,"-")))</f>
        <v>-</v>
      </c>
      <c r="J245" s="146" t="str">
        <f t="array" ref="J245">IF(COUNT(IF(J$5:J$104=$G245,J$5:J$104,"-"))=0,"-",COUNT(IF(J$5:J$104=$G245,J$5:J$104,"-")))</f>
        <v>-</v>
      </c>
      <c r="K245" s="146" t="str">
        <f t="array" ref="K245">IF(COUNT(IF(K$5:K$104=$G245,K$5:K$104,"-"))=0,"-",COUNT(IF(K$5:K$104=$G245,K$5:K$104,"-")))</f>
        <v>-</v>
      </c>
      <c r="L245" s="146" t="str">
        <f t="array" ref="L245">IF(COUNT(IF(L$5:L$104=$G245,L$5:L$104,"-"))=0,"-",COUNT(IF(L$5:L$104=$G245,L$5:L$104,"-")))</f>
        <v>-</v>
      </c>
      <c r="M245" s="146" t="str">
        <f t="array" ref="M245">IF(COUNT(IF(M$5:M$104=$G245,M$5:M$104,"-"))=0,"-",COUNT(IF(M$5:M$104=$G245,M$5:M$104,"-")))</f>
        <v>-</v>
      </c>
      <c r="N245" s="146" t="str">
        <f t="array" ref="N245">IF(COUNT(IF(N$5:N$104=$G245,N$5:N$104,"-"))=0,"-",COUNT(IF(N$5:N$104=$G245,N$5:N$104,"-")))</f>
        <v>-</v>
      </c>
      <c r="O245" s="146" t="str">
        <f t="array" ref="O245">IF(COUNT(IF(O$5:O$104=$G245,O$5:O$104,"-"))=0,"-",COUNT(IF(O$5:O$104=$G245,O$5:O$104,"-")))</f>
        <v>-</v>
      </c>
      <c r="P245" s="229" t="str">
        <f t="array" ref="P245">IF(COUNT(IF(H$5:O$104=$G245,H$5:O$104,"-"))=0,"-",COUNT(IF(H$5:O$104=$G245,H$5:O$104)))</f>
        <v>-</v>
      </c>
      <c r="Q245" s="181"/>
      <c r="R245" s="138"/>
      <c r="S245" s="138"/>
      <c r="T245" s="138"/>
      <c r="U245" s="138"/>
      <c r="V245" s="138"/>
      <c r="W245" s="13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D245" s="11"/>
      <c r="BE245" s="11"/>
      <c r="BF245" s="11"/>
      <c r="BG245" s="11"/>
      <c r="BH245" s="11"/>
      <c r="BI245" s="11"/>
      <c r="BJ245" s="11"/>
      <c r="BK245" s="11"/>
      <c r="BL245" s="11"/>
      <c r="BM245" s="11"/>
      <c r="BN245" s="11"/>
      <c r="BO245" s="11"/>
      <c r="BP245" s="11"/>
      <c r="BQ245" s="11"/>
      <c r="BR245" s="11"/>
      <c r="BS245" s="11"/>
    </row>
    <row r="246" spans="1:71" ht="12.75" customHeight="1">
      <c r="A246" s="18"/>
      <c r="B246" s="18"/>
      <c r="C246" s="89"/>
      <c r="E246" s="133"/>
      <c r="F246" s="133"/>
      <c r="G246" s="150">
        <f t="shared" si="116"/>
        <v>16</v>
      </c>
      <c r="H246" s="146" t="str">
        <f t="array" ref="H246">IF(COUNT(IF(H$5:H$104=$G246,H$5:H$104,"-"))=0,"-",COUNT(IF(H$5:H$104=$G246,H$5:H$104,"-")))</f>
        <v>-</v>
      </c>
      <c r="I246" s="146" t="str">
        <f t="array" ref="I246">IF(COUNT(IF(I$5:I$104=$G246,I$5:I$104,"-"))=0,"-",COUNT(IF(I$5:I$104=$G246,I$5:I$104,"-")))</f>
        <v>-</v>
      </c>
      <c r="J246" s="146" t="str">
        <f t="array" ref="J246">IF(COUNT(IF(J$5:J$104=$G246,J$5:J$104,"-"))=0,"-",COUNT(IF(J$5:J$104=$G246,J$5:J$104,"-")))</f>
        <v>-</v>
      </c>
      <c r="K246" s="146" t="str">
        <f t="array" ref="K246">IF(COUNT(IF(K$5:K$104=$G246,K$5:K$104,"-"))=0,"-",COUNT(IF(K$5:K$104=$G246,K$5:K$104,"-")))</f>
        <v>-</v>
      </c>
      <c r="L246" s="146" t="str">
        <f t="array" ref="L246">IF(COUNT(IF(L$5:L$104=$G246,L$5:L$104,"-"))=0,"-",COUNT(IF(L$5:L$104=$G246,L$5:L$104,"-")))</f>
        <v>-</v>
      </c>
      <c r="M246" s="146" t="str">
        <f t="array" ref="M246">IF(COUNT(IF(M$5:M$104=$G246,M$5:M$104,"-"))=0,"-",COUNT(IF(M$5:M$104=$G246,M$5:M$104,"-")))</f>
        <v>-</v>
      </c>
      <c r="N246" s="146" t="str">
        <f t="array" ref="N246">IF(COUNT(IF(N$5:N$104=$G246,N$5:N$104,"-"))=0,"-",COUNT(IF(N$5:N$104=$G246,N$5:N$104,"-")))</f>
        <v>-</v>
      </c>
      <c r="O246" s="146" t="str">
        <f t="array" ref="O246">IF(COUNT(IF(O$5:O$104=$G246,O$5:O$104,"-"))=0,"-",COUNT(IF(O$5:O$104=$G246,O$5:O$104,"-")))</f>
        <v>-</v>
      </c>
      <c r="P246" s="229" t="str">
        <f t="array" ref="P246">IF(COUNT(IF(H$5:O$104=$G246,H$5:O$104,"-"))=0,"-",COUNT(IF(H$5:O$104=$G246,H$5:O$104)))</f>
        <v>-</v>
      </c>
      <c r="Q246" s="181"/>
      <c r="R246" s="138"/>
      <c r="S246" s="138"/>
      <c r="T246" s="138"/>
      <c r="U246" s="138"/>
      <c r="V246" s="138"/>
      <c r="W246" s="13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D246" s="11"/>
      <c r="BE246" s="11"/>
      <c r="BF246" s="11"/>
      <c r="BG246" s="11"/>
      <c r="BH246" s="11"/>
      <c r="BI246" s="11"/>
      <c r="BJ246" s="11"/>
      <c r="BK246" s="11"/>
      <c r="BL246" s="11"/>
      <c r="BM246" s="11"/>
      <c r="BN246" s="11"/>
      <c r="BO246" s="11"/>
      <c r="BP246" s="11"/>
      <c r="BQ246" s="11"/>
      <c r="BR246" s="11"/>
      <c r="BS246" s="11"/>
    </row>
    <row r="247" spans="1:71" ht="12.75" customHeight="1">
      <c r="A247" s="18"/>
      <c r="B247" s="18"/>
      <c r="C247" s="89"/>
      <c r="E247" s="133"/>
      <c r="F247" s="133"/>
      <c r="G247" s="150">
        <f t="shared" si="116"/>
        <v>17</v>
      </c>
      <c r="H247" s="146" t="str">
        <f t="array" ref="H247">IF(COUNT(IF(H$5:H$104=$G247,H$5:H$104,"-"))=0,"-",COUNT(IF(H$5:H$104=$G247,H$5:H$104,"-")))</f>
        <v>-</v>
      </c>
      <c r="I247" s="146" t="str">
        <f t="array" ref="I247">IF(COUNT(IF(I$5:I$104=$G247,I$5:I$104,"-"))=0,"-",COUNT(IF(I$5:I$104=$G247,I$5:I$104,"-")))</f>
        <v>-</v>
      </c>
      <c r="J247" s="146" t="str">
        <f t="array" ref="J247">IF(COUNT(IF(J$5:J$104=$G247,J$5:J$104,"-"))=0,"-",COUNT(IF(J$5:J$104=$G247,J$5:J$104,"-")))</f>
        <v>-</v>
      </c>
      <c r="K247" s="146" t="str">
        <f t="array" ref="K247">IF(COUNT(IF(K$5:K$104=$G247,K$5:K$104,"-"))=0,"-",COUNT(IF(K$5:K$104=$G247,K$5:K$104,"-")))</f>
        <v>-</v>
      </c>
      <c r="L247" s="146" t="str">
        <f t="array" ref="L247">IF(COUNT(IF(L$5:L$104=$G247,L$5:L$104,"-"))=0,"-",COUNT(IF(L$5:L$104=$G247,L$5:L$104,"-")))</f>
        <v>-</v>
      </c>
      <c r="M247" s="146" t="str">
        <f t="array" ref="M247">IF(COUNT(IF(M$5:M$104=$G247,M$5:M$104,"-"))=0,"-",COUNT(IF(M$5:M$104=$G247,M$5:M$104,"-")))</f>
        <v>-</v>
      </c>
      <c r="N247" s="146" t="str">
        <f t="array" ref="N247">IF(COUNT(IF(N$5:N$104=$G247,N$5:N$104,"-"))=0,"-",COUNT(IF(N$5:N$104=$G247,N$5:N$104,"-")))</f>
        <v>-</v>
      </c>
      <c r="O247" s="146" t="str">
        <f t="array" ref="O247">IF(COUNT(IF(O$5:O$104=$G247,O$5:O$104,"-"))=0,"-",COUNT(IF(O$5:O$104=$G247,O$5:O$104,"-")))</f>
        <v>-</v>
      </c>
      <c r="P247" s="229" t="str">
        <f t="array" ref="P247">IF(COUNT(IF(H$5:O$104=$G247,H$5:O$104,"-"))=0,"-",COUNT(IF(H$5:O$104=$G247,H$5:O$104)))</f>
        <v>-</v>
      </c>
      <c r="Q247" s="181"/>
      <c r="R247" s="138"/>
      <c r="S247" s="138"/>
      <c r="T247" s="138"/>
      <c r="U247" s="138"/>
      <c r="V247" s="138"/>
      <c r="W247" s="13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D247" s="11"/>
      <c r="BE247" s="11"/>
      <c r="BF247" s="11"/>
      <c r="BG247" s="11"/>
      <c r="BH247" s="11"/>
      <c r="BI247" s="11"/>
      <c r="BJ247" s="11"/>
      <c r="BK247" s="11"/>
      <c r="BL247" s="11"/>
      <c r="BM247" s="11"/>
      <c r="BN247" s="11"/>
      <c r="BO247" s="11"/>
      <c r="BP247" s="11"/>
      <c r="BQ247" s="11"/>
      <c r="BR247" s="11"/>
      <c r="BS247" s="11"/>
    </row>
    <row r="248" spans="1:71" ht="12.75" customHeight="1">
      <c r="A248" s="18"/>
      <c r="B248" s="18"/>
      <c r="C248" s="89"/>
      <c r="E248" s="133"/>
      <c r="F248" s="133"/>
      <c r="G248" s="150">
        <f t="shared" si="116"/>
        <v>18</v>
      </c>
      <c r="H248" s="146" t="str">
        <f t="array" ref="H248">IF(COUNT(IF(H$5:H$104=$G248,H$5:H$104,"-"))=0,"-",COUNT(IF(H$5:H$104=$G248,H$5:H$104,"-")))</f>
        <v>-</v>
      </c>
      <c r="I248" s="146" t="str">
        <f t="array" ref="I248">IF(COUNT(IF(I$5:I$104=$G248,I$5:I$104,"-"))=0,"-",COUNT(IF(I$5:I$104=$G248,I$5:I$104,"-")))</f>
        <v>-</v>
      </c>
      <c r="J248" s="146" t="str">
        <f t="array" ref="J248">IF(COUNT(IF(J$5:J$104=$G248,J$5:J$104,"-"))=0,"-",COUNT(IF(J$5:J$104=$G248,J$5:J$104,"-")))</f>
        <v>-</v>
      </c>
      <c r="K248" s="146" t="str">
        <f t="array" ref="K248">IF(COUNT(IF(K$5:K$104=$G248,K$5:K$104,"-"))=0,"-",COUNT(IF(K$5:K$104=$G248,K$5:K$104,"-")))</f>
        <v>-</v>
      </c>
      <c r="L248" s="146" t="str">
        <f t="array" ref="L248">IF(COUNT(IF(L$5:L$104=$G248,L$5:L$104,"-"))=0,"-",COUNT(IF(L$5:L$104=$G248,L$5:L$104,"-")))</f>
        <v>-</v>
      </c>
      <c r="M248" s="146" t="str">
        <f t="array" ref="M248">IF(COUNT(IF(M$5:M$104=$G248,M$5:M$104,"-"))=0,"-",COUNT(IF(M$5:M$104=$G248,M$5:M$104,"-")))</f>
        <v>-</v>
      </c>
      <c r="N248" s="146" t="str">
        <f t="array" ref="N248">IF(COUNT(IF(N$5:N$104=$G248,N$5:N$104,"-"))=0,"-",COUNT(IF(N$5:N$104=$G248,N$5:N$104,"-")))</f>
        <v>-</v>
      </c>
      <c r="O248" s="146" t="str">
        <f t="array" ref="O248">IF(COUNT(IF(O$5:O$104=$G248,O$5:O$104,"-"))=0,"-",COUNT(IF(O$5:O$104=$G248,O$5:O$104,"-")))</f>
        <v>-</v>
      </c>
      <c r="P248" s="229" t="str">
        <f t="array" ref="P248">IF(COUNT(IF(H$5:O$104=$G248,H$5:O$104,"-"))=0,"-",COUNT(IF(H$5:O$104=$G248,H$5:O$104)))</f>
        <v>-</v>
      </c>
      <c r="Q248" s="181"/>
      <c r="R248" s="138"/>
      <c r="S248" s="138"/>
      <c r="T248" s="138"/>
      <c r="U248" s="138"/>
      <c r="V248" s="138"/>
      <c r="W248" s="13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D248" s="11"/>
      <c r="BE248" s="11"/>
      <c r="BF248" s="11"/>
      <c r="BG248" s="11"/>
      <c r="BH248" s="11"/>
      <c r="BI248" s="11"/>
      <c r="BJ248" s="11"/>
      <c r="BK248" s="11"/>
      <c r="BL248" s="11"/>
      <c r="BM248" s="11"/>
      <c r="BN248" s="11"/>
      <c r="BO248" s="11"/>
      <c r="BP248" s="11"/>
      <c r="BQ248" s="11"/>
      <c r="BR248" s="11"/>
      <c r="BS248" s="11"/>
    </row>
    <row r="249" spans="1:71" ht="12.75" customHeight="1">
      <c r="A249" s="18"/>
      <c r="B249" s="18"/>
      <c r="C249" s="89"/>
      <c r="E249" s="133"/>
      <c r="F249" s="133"/>
      <c r="G249" s="150">
        <f t="shared" si="116"/>
        <v>19</v>
      </c>
      <c r="H249" s="146" t="str">
        <f t="array" ref="H249">IF(COUNT(IF(H$5:H$104=$G249,H$5:H$104,"-"))=0,"-",COUNT(IF(H$5:H$104=$G249,H$5:H$104,"-")))</f>
        <v>-</v>
      </c>
      <c r="I249" s="146" t="str">
        <f t="array" ref="I249">IF(COUNT(IF(I$5:I$104=$G249,I$5:I$104,"-"))=0,"-",COUNT(IF(I$5:I$104=$G249,I$5:I$104,"-")))</f>
        <v>-</v>
      </c>
      <c r="J249" s="146" t="str">
        <f t="array" ref="J249">IF(COUNT(IF(J$5:J$104=$G249,J$5:J$104,"-"))=0,"-",COUNT(IF(J$5:J$104=$G249,J$5:J$104,"-")))</f>
        <v>-</v>
      </c>
      <c r="K249" s="146" t="str">
        <f t="array" ref="K249">IF(COUNT(IF(K$5:K$104=$G249,K$5:K$104,"-"))=0,"-",COUNT(IF(K$5:K$104=$G249,K$5:K$104,"-")))</f>
        <v>-</v>
      </c>
      <c r="L249" s="146" t="str">
        <f t="array" ref="L249">IF(COUNT(IF(L$5:L$104=$G249,L$5:L$104,"-"))=0,"-",COUNT(IF(L$5:L$104=$G249,L$5:L$104,"-")))</f>
        <v>-</v>
      </c>
      <c r="M249" s="146" t="str">
        <f t="array" ref="M249">IF(COUNT(IF(M$5:M$104=$G249,M$5:M$104,"-"))=0,"-",COUNT(IF(M$5:M$104=$G249,M$5:M$104,"-")))</f>
        <v>-</v>
      </c>
      <c r="N249" s="146" t="str">
        <f t="array" ref="N249">IF(COUNT(IF(N$5:N$104=$G249,N$5:N$104,"-"))=0,"-",COUNT(IF(N$5:N$104=$G249,N$5:N$104,"-")))</f>
        <v>-</v>
      </c>
      <c r="O249" s="146" t="str">
        <f t="array" ref="O249">IF(COUNT(IF(O$5:O$104=$G249,O$5:O$104,"-"))=0,"-",COUNT(IF(O$5:O$104=$G249,O$5:O$104,"-")))</f>
        <v>-</v>
      </c>
      <c r="P249" s="229" t="str">
        <f t="array" ref="P249">IF(COUNT(IF(H$5:O$104=$G249,H$5:O$104,"-"))=0,"-",COUNT(IF(H$5:O$104=$G249,H$5:O$104)))</f>
        <v>-</v>
      </c>
      <c r="Q249" s="181"/>
      <c r="R249" s="138"/>
      <c r="S249" s="138"/>
      <c r="T249" s="138"/>
      <c r="U249" s="138"/>
      <c r="V249" s="138"/>
      <c r="W249" s="13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D249" s="11"/>
      <c r="BE249" s="11"/>
      <c r="BF249" s="11"/>
      <c r="BG249" s="11"/>
      <c r="BH249" s="11"/>
      <c r="BI249" s="11"/>
      <c r="BJ249" s="11"/>
      <c r="BK249" s="11"/>
      <c r="BL249" s="11"/>
      <c r="BM249" s="11"/>
      <c r="BN249" s="11"/>
      <c r="BO249" s="11"/>
      <c r="BP249" s="11"/>
      <c r="BQ249" s="11"/>
      <c r="BR249" s="11"/>
      <c r="BS249" s="11"/>
    </row>
    <row r="250" spans="1:71" ht="12.75" customHeight="1">
      <c r="A250" s="18"/>
      <c r="B250" s="18"/>
      <c r="C250" s="89"/>
      <c r="E250" s="133"/>
      <c r="F250" s="133"/>
      <c r="G250" s="150">
        <f t="shared" si="116"/>
        <v>20</v>
      </c>
      <c r="H250" s="74" t="str">
        <f t="array" ref="H250">IF(COUNT(IF(H$5:H$104=$G250,H$5:H$104,"-"))=0,"-",COUNT(IF(H$5:H$104=$G250,H$5:H$104,"-")))</f>
        <v>-</v>
      </c>
      <c r="I250" s="74" t="str">
        <f t="array" ref="I250">IF(COUNT(IF(I$5:I$104=$G250,I$5:I$104,"-"))=0,"-",COUNT(IF(I$5:I$104=$G250,I$5:I$104,"-")))</f>
        <v>-</v>
      </c>
      <c r="J250" s="74" t="str">
        <f t="array" ref="J250">IF(COUNT(IF(J$5:J$104=$G250,J$5:J$104,"-"))=0,"-",COUNT(IF(J$5:J$104=$G250,J$5:J$104,"-")))</f>
        <v>-</v>
      </c>
      <c r="K250" s="74" t="str">
        <f t="array" ref="K250">IF(COUNT(IF(K$5:K$104=$G250,K$5:K$104,"-"))=0,"-",COUNT(IF(K$5:K$104=$G250,K$5:K$104,"-")))</f>
        <v>-</v>
      </c>
      <c r="L250" s="74" t="str">
        <f t="array" ref="L250">IF(COUNT(IF(L$5:L$104=$G250,L$5:L$104,"-"))=0,"-",COUNT(IF(L$5:L$104=$G250,L$5:L$104,"-")))</f>
        <v>-</v>
      </c>
      <c r="M250" s="74" t="str">
        <f t="array" ref="M250">IF(COUNT(IF(M$5:M$104=$G250,M$5:M$104,"-"))=0,"-",COUNT(IF(M$5:M$104=$G250,M$5:M$104,"-")))</f>
        <v>-</v>
      </c>
      <c r="N250" s="74" t="str">
        <f t="array" ref="N250">IF(COUNT(IF(N$5:N$104=$G250,N$5:N$104,"-"))=0,"-",COUNT(IF(N$5:N$104=$G250,N$5:N$104,"-")))</f>
        <v>-</v>
      </c>
      <c r="O250" s="74" t="str">
        <f t="array" ref="O250">IF(COUNT(IF(O$5:O$104=$G250,O$5:O$104,"-"))=0,"-",COUNT(IF(O$5:O$104=$G250,O$5:O$104,"-")))</f>
        <v>-</v>
      </c>
      <c r="P250" s="230" t="str">
        <f t="array" ref="P250">IF(COUNT(IF(H$5:O$104=$G250,H$5:O$104,"-"))=0,"-",COUNT(IF(H$5:O$104=$G250,H$5:O$104)))</f>
        <v>-</v>
      </c>
      <c r="Q250" s="181"/>
      <c r="R250" s="138"/>
      <c r="S250" s="138"/>
      <c r="T250" s="138"/>
      <c r="U250" s="138"/>
      <c r="V250" s="138"/>
      <c r="W250" s="13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D250" s="11"/>
      <c r="BE250" s="11"/>
      <c r="BF250" s="11"/>
      <c r="BG250" s="11"/>
      <c r="BH250" s="11"/>
      <c r="BI250" s="11"/>
      <c r="BJ250" s="11"/>
      <c r="BK250" s="11"/>
      <c r="BL250" s="11"/>
      <c r="BM250" s="11"/>
      <c r="BN250" s="11"/>
      <c r="BO250" s="11"/>
      <c r="BP250" s="11"/>
      <c r="BQ250" s="11"/>
      <c r="BR250" s="11"/>
      <c r="BS250" s="11"/>
    </row>
    <row r="251" spans="1:71" ht="12.75" customHeight="1">
      <c r="A251" s="18"/>
      <c r="B251" s="18"/>
      <c r="C251" s="89"/>
      <c r="E251" s="133"/>
      <c r="F251" s="232" t="s">
        <v>35</v>
      </c>
      <c r="G251" s="144" t="str">
        <f>$G$139</f>
        <v>0-15</v>
      </c>
      <c r="H251" s="158">
        <f t="shared" ref="H251" si="117">SUM(H230:H247)</f>
        <v>100</v>
      </c>
      <c r="I251" s="158">
        <f t="shared" ref="I251:L251" si="118">SUM(I230:I247)</f>
        <v>100</v>
      </c>
      <c r="J251" s="158">
        <f t="shared" si="118"/>
        <v>100</v>
      </c>
      <c r="K251" s="158">
        <f t="shared" si="118"/>
        <v>100</v>
      </c>
      <c r="L251" s="158">
        <f t="shared" si="118"/>
        <v>100</v>
      </c>
      <c r="M251" s="158">
        <f t="shared" ref="M251:O251" si="119">SUM(M230:M247)</f>
        <v>100</v>
      </c>
      <c r="N251" s="158">
        <f t="shared" si="119"/>
        <v>100</v>
      </c>
      <c r="O251" s="158">
        <f t="shared" si="119"/>
        <v>100</v>
      </c>
      <c r="P251" s="142">
        <f>SUM(P230:P250)</f>
        <v>800</v>
      </c>
      <c r="Q251" s="181"/>
      <c r="R251" s="138"/>
      <c r="S251" s="138"/>
      <c r="T251" s="138"/>
      <c r="U251" s="138"/>
      <c r="V251" s="138"/>
      <c r="W251" s="13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D251" s="11"/>
      <c r="BE251" s="11"/>
      <c r="BF251" s="11"/>
      <c r="BG251" s="11"/>
      <c r="BH251" s="11"/>
      <c r="BI251" s="11"/>
      <c r="BJ251" s="11"/>
      <c r="BK251" s="11"/>
      <c r="BL251" s="11"/>
      <c r="BM251" s="11"/>
      <c r="BN251" s="11"/>
      <c r="BO251" s="11"/>
      <c r="BP251" s="11"/>
      <c r="BQ251" s="11"/>
      <c r="BR251" s="11"/>
      <c r="BS251" s="11"/>
    </row>
    <row r="252" spans="1:71" ht="12.75" customHeight="1">
      <c r="A252" s="18"/>
      <c r="B252" s="18"/>
      <c r="C252" s="89"/>
      <c r="E252" s="133"/>
      <c r="F252" s="124"/>
      <c r="G252" s="166"/>
      <c r="H252" s="165"/>
      <c r="I252" s="165"/>
      <c r="J252" s="165"/>
      <c r="K252" s="165"/>
      <c r="L252" s="165"/>
      <c r="M252" s="165"/>
      <c r="N252" s="165"/>
      <c r="O252" s="165"/>
      <c r="P252" s="228"/>
      <c r="Q252" s="7"/>
      <c r="R252" s="138"/>
      <c r="S252" s="138"/>
      <c r="T252" s="138"/>
      <c r="U252" s="138"/>
      <c r="V252" s="138"/>
      <c r="W252" s="13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D252" s="11"/>
      <c r="BE252" s="11"/>
      <c r="BF252" s="11"/>
      <c r="BG252" s="11"/>
      <c r="BH252" s="11"/>
      <c r="BI252" s="11"/>
      <c r="BJ252" s="11"/>
      <c r="BK252" s="11"/>
      <c r="BL252" s="11"/>
      <c r="BM252" s="11"/>
      <c r="BN252" s="11"/>
      <c r="BO252" s="11"/>
      <c r="BP252" s="11"/>
      <c r="BQ252" s="11"/>
      <c r="BR252" s="11"/>
      <c r="BS252" s="11"/>
    </row>
    <row r="253" spans="1:71" ht="12.75" customHeight="1">
      <c r="A253" s="18"/>
      <c r="B253" s="18"/>
      <c r="C253" s="89"/>
      <c r="E253" s="133"/>
      <c r="F253" s="124"/>
      <c r="G253" s="166"/>
      <c r="H253" s="165"/>
      <c r="I253" s="165"/>
      <c r="J253" s="165"/>
      <c r="K253" s="165"/>
      <c r="L253" s="165"/>
      <c r="M253" s="165"/>
      <c r="N253" s="165"/>
      <c r="O253" s="165"/>
      <c r="P253" s="228"/>
      <c r="Q253" s="7"/>
      <c r="R253" s="138"/>
      <c r="S253" s="138"/>
      <c r="T253" s="138"/>
      <c r="U253" s="138"/>
      <c r="V253" s="138"/>
      <c r="W253" s="13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D253" s="11"/>
      <c r="BE253" s="11"/>
      <c r="BF253" s="11"/>
      <c r="BG253" s="11"/>
      <c r="BH253" s="11"/>
      <c r="BI253" s="11"/>
      <c r="BJ253" s="11"/>
      <c r="BK253" s="11"/>
      <c r="BL253" s="11"/>
      <c r="BM253" s="11"/>
      <c r="BN253" s="11"/>
      <c r="BO253" s="11"/>
      <c r="BP253" s="11"/>
      <c r="BQ253" s="11"/>
      <c r="BR253" s="11"/>
      <c r="BS253" s="11"/>
    </row>
    <row r="254" spans="1:71" ht="18" customHeight="1">
      <c r="A254" s="18"/>
      <c r="B254" s="18"/>
      <c r="C254" s="89"/>
      <c r="E254" s="133"/>
      <c r="F254" s="117"/>
      <c r="G254" s="118" t="s">
        <v>54</v>
      </c>
      <c r="H254" s="119"/>
      <c r="I254" s="119"/>
      <c r="J254" s="119"/>
      <c r="K254" s="119"/>
      <c r="L254" s="119"/>
      <c r="M254" s="119"/>
      <c r="N254" s="119"/>
      <c r="O254" s="119"/>
      <c r="P254" s="233"/>
      <c r="Q254" s="7"/>
      <c r="R254" s="138"/>
      <c r="S254" s="138"/>
      <c r="T254" s="138"/>
      <c r="U254" s="138"/>
      <c r="V254" s="138"/>
      <c r="W254" s="13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D254" s="11"/>
      <c r="BE254" s="11"/>
      <c r="BF254" s="11"/>
      <c r="BG254" s="11"/>
      <c r="BH254" s="11"/>
      <c r="BI254" s="11"/>
      <c r="BJ254" s="11"/>
      <c r="BK254" s="11"/>
      <c r="BL254" s="11"/>
      <c r="BM254" s="11"/>
      <c r="BN254" s="11"/>
      <c r="BO254" s="11"/>
      <c r="BP254" s="11"/>
      <c r="BQ254" s="11"/>
      <c r="BR254" s="11"/>
      <c r="BS254" s="11"/>
    </row>
    <row r="255" spans="1:71" ht="24.75" customHeight="1">
      <c r="A255" s="18"/>
      <c r="B255" s="18"/>
      <c r="C255" s="89"/>
      <c r="E255" s="124"/>
      <c r="F255" s="124"/>
      <c r="G255" s="229"/>
      <c r="H255" s="454" t="str">
        <f t="shared" ref="H255:H256" si="120">H3</f>
        <v>Harald</v>
      </c>
      <c r="I255" s="454" t="str">
        <f t="shared" ref="I255:L255" si="121">I3</f>
        <v>Lisbet</v>
      </c>
      <c r="J255" s="454" t="str">
        <f t="shared" si="121"/>
        <v>Stian</v>
      </c>
      <c r="K255" s="454" t="str">
        <f t="shared" si="121"/>
        <v>Janicke</v>
      </c>
      <c r="L255" s="454" t="str">
        <f t="shared" si="121"/>
        <v>Merete</v>
      </c>
      <c r="M255" s="454" t="str">
        <f t="shared" ref="M255:O255" si="122">M3</f>
        <v>Silje</v>
      </c>
      <c r="N255" s="454" t="str">
        <f t="shared" si="122"/>
        <v>Trine</v>
      </c>
      <c r="O255" s="454" t="str">
        <f t="shared" si="122"/>
        <v>Else</v>
      </c>
      <c r="P255" s="127"/>
      <c r="Q255" s="181"/>
      <c r="R255" s="138"/>
      <c r="S255" s="138"/>
      <c r="T255" s="138"/>
      <c r="U255" s="138"/>
      <c r="V255" s="138"/>
      <c r="W255" s="13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D255" s="11"/>
      <c r="BE255" s="11"/>
      <c r="BF255" s="11"/>
      <c r="BG255" s="11"/>
      <c r="BH255" s="11"/>
      <c r="BI255" s="11"/>
      <c r="BJ255" s="11"/>
      <c r="BK255" s="11"/>
      <c r="BL255" s="11"/>
      <c r="BM255" s="11"/>
      <c r="BN255" s="11"/>
      <c r="BO255" s="11"/>
      <c r="BP255" s="11"/>
      <c r="BQ255" s="11"/>
      <c r="BR255" s="11"/>
      <c r="BS255" s="11"/>
    </row>
    <row r="256" spans="1:71" ht="12.75" customHeight="1">
      <c r="A256" s="18"/>
      <c r="B256" s="18"/>
      <c r="C256" s="89"/>
      <c r="E256" s="124"/>
      <c r="F256" s="124"/>
      <c r="G256" s="230" t="s">
        <v>53</v>
      </c>
      <c r="H256" s="146">
        <f t="shared" si="120"/>
        <v>1</v>
      </c>
      <c r="I256" s="146">
        <f t="shared" ref="I256:L256" si="123">I4</f>
        <v>2</v>
      </c>
      <c r="J256" s="146">
        <f t="shared" si="123"/>
        <v>3</v>
      </c>
      <c r="K256" s="146">
        <f t="shared" si="123"/>
        <v>4</v>
      </c>
      <c r="L256" s="146">
        <f t="shared" si="123"/>
        <v>5</v>
      </c>
      <c r="M256" s="146">
        <f t="shared" ref="M256:O256" si="124">M4</f>
        <v>6</v>
      </c>
      <c r="N256" s="146">
        <f t="shared" si="124"/>
        <v>7</v>
      </c>
      <c r="O256" s="146">
        <f t="shared" si="124"/>
        <v>8</v>
      </c>
      <c r="P256" s="131" t="s">
        <v>38</v>
      </c>
      <c r="Q256" s="181"/>
      <c r="R256" s="138"/>
      <c r="S256" s="138"/>
      <c r="T256" s="138"/>
      <c r="U256" s="138"/>
      <c r="V256" s="138"/>
      <c r="W256" s="13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D256" s="11"/>
      <c r="BE256" s="11"/>
      <c r="BF256" s="11"/>
      <c r="BG256" s="11"/>
      <c r="BH256" s="11"/>
      <c r="BI256" s="11"/>
      <c r="BJ256" s="11"/>
      <c r="BK256" s="11"/>
      <c r="BL256" s="11"/>
      <c r="BM256" s="11"/>
      <c r="BN256" s="11"/>
      <c r="BO256" s="11"/>
      <c r="BP256" s="11"/>
      <c r="BQ256" s="11"/>
      <c r="BR256" s="11"/>
      <c r="BS256" s="11"/>
    </row>
    <row r="257" spans="1:71" ht="12.75" customHeight="1">
      <c r="A257" s="18"/>
      <c r="B257" s="18"/>
      <c r="C257" s="89"/>
      <c r="E257" s="133"/>
      <c r="F257" s="133"/>
      <c r="G257" s="147">
        <v>0</v>
      </c>
      <c r="H257" s="234">
        <f t="array" ref="H257">IF(H230="-","-",AVERAGE(IF(H$5:H$104=$G257,$E$5:$E$104,"-")))</f>
        <v>69.764705882352942</v>
      </c>
      <c r="I257" s="234">
        <f t="array" ref="I257">IF(I230="-","-",AVERAGE(IF(I$5:I$104=$G257,$E$5:$E$104,"-")))</f>
        <v>51.866666666666667</v>
      </c>
      <c r="J257" s="234">
        <f t="array" ref="J257">IF(J230="-","-",AVERAGE(IF(J$5:J$104=$G257,$E$5:$E$104,"-")))</f>
        <v>49.5</v>
      </c>
      <c r="K257" s="234">
        <f t="array" ref="K257">IF(K230="-","-",AVERAGE(IF(K$5:K$104=$G257,$E$5:$E$104,"-")))</f>
        <v>51</v>
      </c>
      <c r="L257" s="234">
        <f t="array" ref="L257">IF(L230="-","-",AVERAGE(IF(L$5:L$104=$G257,$E$5:$E$104,"-")))</f>
        <v>64.780487804878049</v>
      </c>
      <c r="M257" s="234">
        <f t="array" ref="M257">IF(M230="-","-",AVERAGE(IF(M$5:M$104=$G257,$E$5:$E$104,"-")))</f>
        <v>60.41935483870968</v>
      </c>
      <c r="N257" s="234">
        <f t="array" ref="N257">IF(N230="-","-",AVERAGE(IF(N$5:N$104=$G257,$E$5:$E$104,"-")))</f>
        <v>58.411764705882355</v>
      </c>
      <c r="O257" s="234">
        <f t="array" ref="O257">IF(O230="-","-",AVERAGE(IF(O$5:O$104=$G257,$E$5:$E$104,"-")))</f>
        <v>53.210526315789473</v>
      </c>
      <c r="P257" s="235">
        <f t="array" ref="P257">IF(P230="-","-",AVERAGE(IF(H$5:O$104=$G257,$E$5:$E$104,"-")))</f>
        <v>59.283950617283949</v>
      </c>
      <c r="Q257" s="181"/>
      <c r="R257" s="138"/>
      <c r="S257" s="138"/>
      <c r="T257" s="138"/>
      <c r="U257" s="138"/>
      <c r="V257" s="138"/>
      <c r="W257" s="13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D257" s="11"/>
      <c r="BE257" s="11"/>
      <c r="BF257" s="11"/>
      <c r="BG257" s="11"/>
      <c r="BH257" s="11"/>
      <c r="BI257" s="11"/>
      <c r="BJ257" s="11"/>
      <c r="BK257" s="11"/>
      <c r="BL257" s="11"/>
      <c r="BM257" s="11"/>
      <c r="BN257" s="11"/>
      <c r="BO257" s="11"/>
      <c r="BP257" s="11"/>
      <c r="BQ257" s="11"/>
      <c r="BR257" s="11"/>
      <c r="BS257" s="11"/>
    </row>
    <row r="258" spans="1:71" ht="12.75" customHeight="1">
      <c r="A258" s="18"/>
      <c r="B258" s="18"/>
      <c r="C258" s="89"/>
      <c r="E258" s="133"/>
      <c r="F258" s="133"/>
      <c r="G258" s="150">
        <f t="shared" ref="G258:G277" si="125">G257+1</f>
        <v>1</v>
      </c>
      <c r="H258" s="236" t="str">
        <f t="array" ref="H258">IF(H231="-","-",AVERAGE(IF(H$5:H$104=$G258,$E$5:$E$104,"-")))</f>
        <v>-</v>
      </c>
      <c r="I258" s="236" t="str">
        <f t="array" ref="I258">IF(I231="-","-",AVERAGE(IF(I$5:I$104=$G258,$E$5:$E$104,"-")))</f>
        <v>-</v>
      </c>
      <c r="J258" s="236" t="str">
        <f t="array" ref="J258">IF(J231="-","-",AVERAGE(IF(J$5:J$104=$G258,$E$5:$E$104,"-")))</f>
        <v>-</v>
      </c>
      <c r="K258" s="236" t="str">
        <f t="array" ref="K258">IF(K231="-","-",AVERAGE(IF(K$5:K$104=$G258,$E$5:$E$104,"-")))</f>
        <v>-</v>
      </c>
      <c r="L258" s="236" t="str">
        <f t="array" ref="L258">IF(L231="-","-",AVERAGE(IF(L$5:L$104=$G258,$E$5:$E$104,"-")))</f>
        <v>-</v>
      </c>
      <c r="M258" s="236" t="str">
        <f t="array" ref="M258">IF(M231="-","-",AVERAGE(IF(M$5:M$104=$G258,$E$5:$E$104,"-")))</f>
        <v>-</v>
      </c>
      <c r="N258" s="236" t="str">
        <f t="array" ref="N258">IF(N231="-","-",AVERAGE(IF(N$5:N$104=$G258,$E$5:$E$104,"-")))</f>
        <v>-</v>
      </c>
      <c r="O258" s="236" t="str">
        <f t="array" ref="O258">IF(O231="-","-",AVERAGE(IF(O$5:O$104=$G258,$E$5:$E$104,"-")))</f>
        <v>-</v>
      </c>
      <c r="P258" s="237" t="str">
        <f t="array" ref="P258">IF(P231="-","-",AVERAGE(IF(H$5:O$104=$G258,$E$5:$E$104,"-")))</f>
        <v>-</v>
      </c>
      <c r="Q258" s="181"/>
      <c r="R258" s="138"/>
      <c r="S258" s="138"/>
      <c r="T258" s="138"/>
      <c r="U258" s="138"/>
      <c r="V258" s="138"/>
      <c r="W258" s="13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D258" s="11"/>
      <c r="BE258" s="11"/>
      <c r="BF258" s="11"/>
      <c r="BG258" s="11"/>
      <c r="BH258" s="11"/>
      <c r="BI258" s="11"/>
      <c r="BJ258" s="11"/>
      <c r="BK258" s="11"/>
      <c r="BL258" s="11"/>
      <c r="BM258" s="11"/>
      <c r="BN258" s="11"/>
      <c r="BO258" s="11"/>
      <c r="BP258" s="11"/>
      <c r="BQ258" s="11"/>
      <c r="BR258" s="11"/>
      <c r="BS258" s="11"/>
    </row>
    <row r="259" spans="1:71" ht="12.75" customHeight="1">
      <c r="A259" s="18"/>
      <c r="B259" s="18"/>
      <c r="C259" s="89"/>
      <c r="E259" s="133"/>
      <c r="F259" s="133"/>
      <c r="G259" s="150">
        <f t="shared" si="125"/>
        <v>2</v>
      </c>
      <c r="H259" s="236" t="str">
        <f t="array" ref="H259">IF(H232="-","-",AVERAGE(IF(H$5:H$104=$G259,$E$5:$E$104,"-")))</f>
        <v>-</v>
      </c>
      <c r="I259" s="236" t="str">
        <f t="array" ref="I259">IF(I232="-","-",AVERAGE(IF(I$5:I$104=$G259,$E$5:$E$104,"-")))</f>
        <v>-</v>
      </c>
      <c r="J259" s="236" t="str">
        <f t="array" ref="J259">IF(J232="-","-",AVERAGE(IF(J$5:J$104=$G259,$E$5:$E$104,"-")))</f>
        <v>-</v>
      </c>
      <c r="K259" s="236" t="str">
        <f t="array" ref="K259">IF(K232="-","-",AVERAGE(IF(K$5:K$104=$G259,$E$5:$E$104,"-")))</f>
        <v>-</v>
      </c>
      <c r="L259" s="236" t="str">
        <f t="array" ref="L259">IF(L232="-","-",AVERAGE(IF(L$5:L$104=$G259,$E$5:$E$104,"-")))</f>
        <v>-</v>
      </c>
      <c r="M259" s="236" t="str">
        <f t="array" ref="M259">IF(M232="-","-",AVERAGE(IF(M$5:M$104=$G259,$E$5:$E$104,"-")))</f>
        <v>-</v>
      </c>
      <c r="N259" s="236" t="str">
        <f t="array" ref="N259">IF(N232="-","-",AVERAGE(IF(N$5:N$104=$G259,$E$5:$E$104,"-")))</f>
        <v>-</v>
      </c>
      <c r="O259" s="236" t="str">
        <f t="array" ref="O259">IF(O232="-","-",AVERAGE(IF(O$5:O$104=$G259,$E$5:$E$104,"-")))</f>
        <v>-</v>
      </c>
      <c r="P259" s="237" t="str">
        <f t="array" ref="P259">IF(P232="-","-",AVERAGE(IF(H$5:O$104=$G259,$E$5:$E$104,"-")))</f>
        <v>-</v>
      </c>
      <c r="Q259" s="181"/>
      <c r="R259" s="138"/>
      <c r="S259" s="138"/>
      <c r="T259" s="138"/>
      <c r="U259" s="138"/>
      <c r="V259" s="138"/>
      <c r="W259" s="13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D259" s="11"/>
      <c r="BE259" s="11"/>
      <c r="BF259" s="11"/>
      <c r="BG259" s="11"/>
      <c r="BH259" s="11"/>
      <c r="BI259" s="11"/>
      <c r="BJ259" s="11"/>
      <c r="BK259" s="11"/>
      <c r="BL259" s="11"/>
      <c r="BM259" s="11"/>
      <c r="BN259" s="11"/>
      <c r="BO259" s="11"/>
      <c r="BP259" s="11"/>
      <c r="BQ259" s="11"/>
      <c r="BR259" s="11"/>
      <c r="BS259" s="11"/>
    </row>
    <row r="260" spans="1:71" ht="12.75" customHeight="1">
      <c r="A260" s="18"/>
      <c r="B260" s="18"/>
      <c r="C260" s="89"/>
      <c r="E260" s="133"/>
      <c r="F260" s="133"/>
      <c r="G260" s="150">
        <f t="shared" si="125"/>
        <v>3</v>
      </c>
      <c r="H260" s="236">
        <f t="array" ref="H260">IF(H233="-","-",AVERAGE(IF(H$5:H$104=$G260,$E$5:$E$104,"-")))</f>
        <v>57</v>
      </c>
      <c r="I260" s="236" t="str">
        <f t="array" ref="I260">IF(I233="-","-",AVERAGE(IF(I$5:I$104=$G260,$E$5:$E$104,"-")))</f>
        <v>-</v>
      </c>
      <c r="J260" s="236">
        <f t="array" ref="J260">IF(J233="-","-",AVERAGE(IF(J$5:J$104=$G260,$E$5:$E$104,"-")))</f>
        <v>57</v>
      </c>
      <c r="K260" s="236">
        <f t="array" ref="K260">IF(K233="-","-",AVERAGE(IF(K$5:K$104=$G260,$E$5:$E$104,"-")))</f>
        <v>57.5</v>
      </c>
      <c r="L260" s="236" t="str">
        <f t="array" ref="L260">IF(L233="-","-",AVERAGE(IF(L$5:L$104=$G260,$E$5:$E$104,"-")))</f>
        <v>-</v>
      </c>
      <c r="M260" s="236" t="str">
        <f t="array" ref="M260">IF(M233="-","-",AVERAGE(IF(M$5:M$104=$G260,$E$5:$E$104,"-")))</f>
        <v>-</v>
      </c>
      <c r="N260" s="236">
        <f t="array" ref="N260">IF(N233="-","-",AVERAGE(IF(N$5:N$104=$G260,$E$5:$E$104,"-")))</f>
        <v>56</v>
      </c>
      <c r="O260" s="236">
        <f t="array" ref="O260">IF(O233="-","-",AVERAGE(IF(O$5:O$104=$G260,$E$5:$E$104,"-")))</f>
        <v>59</v>
      </c>
      <c r="P260" s="237">
        <f t="array" ref="P260">IF(P233="-","-",AVERAGE(IF(H$5:O$104=$G260,$E$5:$E$104,"-")))</f>
        <v>57.222222222222221</v>
      </c>
      <c r="Q260" s="181"/>
      <c r="R260" s="138"/>
      <c r="S260" s="138"/>
      <c r="T260" s="138"/>
      <c r="U260" s="138"/>
      <c r="V260" s="138"/>
      <c r="W260" s="13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D260" s="11"/>
      <c r="BE260" s="11"/>
      <c r="BF260" s="11"/>
      <c r="BG260" s="11"/>
      <c r="BH260" s="11"/>
      <c r="BI260" s="11"/>
      <c r="BJ260" s="11"/>
      <c r="BK260" s="11"/>
      <c r="BL260" s="11"/>
      <c r="BM260" s="11"/>
      <c r="BN260" s="11"/>
      <c r="BO260" s="11"/>
      <c r="BP260" s="11"/>
      <c r="BQ260" s="11"/>
      <c r="BR260" s="11"/>
      <c r="BS260" s="11"/>
    </row>
    <row r="261" spans="1:71" ht="12.75" customHeight="1">
      <c r="A261" s="18"/>
      <c r="B261" s="18"/>
      <c r="C261" s="89"/>
      <c r="E261" s="133"/>
      <c r="F261" s="133"/>
      <c r="G261" s="150">
        <f t="shared" si="125"/>
        <v>4</v>
      </c>
      <c r="H261" s="236">
        <f t="array" ref="H261">IF(H234="-","-",AVERAGE(IF(H$5:H$104=$G261,$E$5:$E$104,"-")))</f>
        <v>62.333333333333336</v>
      </c>
      <c r="I261" s="236">
        <f t="array" ref="I261">IF(I234="-","-",AVERAGE(IF(I$5:I$104=$G261,$E$5:$E$104,"-")))</f>
        <v>67.25</v>
      </c>
      <c r="J261" s="236">
        <f t="array" ref="J261">IF(J234="-","-",AVERAGE(IF(J$5:J$104=$G261,$E$5:$E$104,"-")))</f>
        <v>64.454545454545453</v>
      </c>
      <c r="K261" s="236">
        <f t="array" ref="K261">IF(K234="-","-",AVERAGE(IF(K$5:K$104=$G261,$E$5:$E$104,"-")))</f>
        <v>70.083333333333329</v>
      </c>
      <c r="L261" s="236">
        <f t="array" ref="L261">IF(L234="-","-",AVERAGE(IF(L$5:L$104=$G261,$E$5:$E$104,"-")))</f>
        <v>55</v>
      </c>
      <c r="M261" s="236">
        <f t="array" ref="M261">IF(M234="-","-",AVERAGE(IF(M$5:M$104=$G261,$E$5:$E$104,"-")))</f>
        <v>63.625</v>
      </c>
      <c r="N261" s="236">
        <f t="array" ref="N261">IF(N234="-","-",AVERAGE(IF(N$5:N$104=$G261,$E$5:$E$104,"-")))</f>
        <v>67.090909090909093</v>
      </c>
      <c r="O261" s="236">
        <f t="array" ref="O261">IF(O234="-","-",AVERAGE(IF(O$5:O$104=$G261,$E$5:$E$104,"-")))</f>
        <v>69.2</v>
      </c>
      <c r="P261" s="237">
        <f t="array" ref="P261">IF(P234="-","-",AVERAGE(IF(H$5:O$104=$G261,$E$5:$E$104,"-")))</f>
        <v>66.226666666666674</v>
      </c>
      <c r="Q261" s="181"/>
      <c r="R261" s="138"/>
      <c r="S261" s="138"/>
      <c r="T261" s="138"/>
      <c r="U261" s="138"/>
      <c r="V261" s="138"/>
      <c r="W261" s="13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D261" s="11"/>
      <c r="BE261" s="11"/>
      <c r="BF261" s="11"/>
      <c r="BG261" s="11"/>
      <c r="BH261" s="11"/>
      <c r="BI261" s="11"/>
      <c r="BJ261" s="11"/>
      <c r="BK261" s="11"/>
      <c r="BL261" s="11"/>
      <c r="BM261" s="11"/>
      <c r="BN261" s="11"/>
      <c r="BO261" s="11"/>
      <c r="BP261" s="11"/>
      <c r="BQ261" s="11"/>
      <c r="BR261" s="11"/>
      <c r="BS261" s="11"/>
    </row>
    <row r="262" spans="1:71" ht="12.75" customHeight="1">
      <c r="A262" s="18"/>
      <c r="B262" s="18"/>
      <c r="C262" s="89"/>
      <c r="E262" s="133"/>
      <c r="F262" s="133"/>
      <c r="G262" s="150">
        <f t="shared" si="125"/>
        <v>5</v>
      </c>
      <c r="H262" s="236">
        <f t="array" ref="H262">IF(H235="-","-",AVERAGE(IF(H$5:H$104=$G262,$E$5:$E$104,"-")))</f>
        <v>63.142857142857146</v>
      </c>
      <c r="I262" s="236">
        <f t="array" ref="I262">IF(I235="-","-",AVERAGE(IF(I$5:I$104=$G262,$E$5:$E$104,"-")))</f>
        <v>71.2</v>
      </c>
      <c r="J262" s="236">
        <f t="array" ref="J262">IF(J235="-","-",AVERAGE(IF(J$5:J$104=$G262,$E$5:$E$104,"-")))</f>
        <v>69.125</v>
      </c>
      <c r="K262" s="236">
        <f t="array" ref="K262">IF(K235="-","-",AVERAGE(IF(K$5:K$104=$G262,$E$5:$E$104,"-")))</f>
        <v>74.340425531914889</v>
      </c>
      <c r="L262" s="236">
        <f t="array" ref="L262">IF(L235="-","-",AVERAGE(IF(L$5:L$104=$G262,$E$5:$E$104,"-")))</f>
        <v>68.75</v>
      </c>
      <c r="M262" s="236">
        <f t="array" ref="M262">IF(M235="-","-",AVERAGE(IF(M$5:M$104=$G262,$E$5:$E$104,"-")))</f>
        <v>68.352941176470594</v>
      </c>
      <c r="N262" s="236">
        <f t="array" ref="N262">IF(N235="-","-",AVERAGE(IF(N$5:N$104=$G262,$E$5:$E$104,"-")))</f>
        <v>75.629629629629633</v>
      </c>
      <c r="O262" s="236">
        <f t="array" ref="O262">IF(O235="-","-",AVERAGE(IF(O$5:O$104=$G262,$E$5:$E$104,"-")))</f>
        <v>73</v>
      </c>
      <c r="P262" s="237">
        <f t="array" ref="P262">IF(P235="-","-",AVERAGE(IF(H$5:O$104=$G262,$E$5:$E$104,"-")))</f>
        <v>71.356807511737088</v>
      </c>
      <c r="Q262" s="181"/>
      <c r="R262" s="138"/>
      <c r="S262" s="138"/>
      <c r="T262" s="138"/>
      <c r="U262" s="138"/>
      <c r="V262" s="138"/>
      <c r="W262" s="13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D262" s="11"/>
      <c r="BE262" s="11"/>
      <c r="BF262" s="11"/>
      <c r="BG262" s="11"/>
      <c r="BH262" s="11"/>
      <c r="BI262" s="11"/>
      <c r="BJ262" s="11"/>
      <c r="BK262" s="11"/>
      <c r="BL262" s="11"/>
      <c r="BM262" s="11"/>
      <c r="BN262" s="11"/>
      <c r="BO262" s="11"/>
      <c r="BP262" s="11"/>
      <c r="BQ262" s="11"/>
      <c r="BR262" s="11"/>
      <c r="BS262" s="11"/>
    </row>
    <row r="263" spans="1:71" ht="12.75" customHeight="1">
      <c r="A263" s="18"/>
      <c r="B263" s="18"/>
      <c r="C263" s="89"/>
      <c r="E263" s="133"/>
      <c r="F263" s="133"/>
      <c r="G263" s="150">
        <f t="shared" si="125"/>
        <v>6</v>
      </c>
      <c r="H263" s="236">
        <f t="array" ref="H263">IF(H236="-","-",AVERAGE(IF(H$5:H$104=$G263,$E$5:$E$104,"-")))</f>
        <v>68.875</v>
      </c>
      <c r="I263" s="236">
        <f t="array" ref="I263">IF(I236="-","-",AVERAGE(IF(I$5:I$104=$G263,$E$5:$E$104,"-")))</f>
        <v>76.599999999999994</v>
      </c>
      <c r="J263" s="236">
        <f t="array" ref="J263">IF(J236="-","-",AVERAGE(IF(J$5:J$104=$G263,$E$5:$E$104,"-")))</f>
        <v>73</v>
      </c>
      <c r="K263" s="236">
        <f t="array" ref="K263">IF(K236="-","-",AVERAGE(IF(K$5:K$104=$G263,$E$5:$E$104,"-")))</f>
        <v>77.150000000000006</v>
      </c>
      <c r="L263" s="236">
        <f t="array" ref="L263">IF(L236="-","-",AVERAGE(IF(L$5:L$104=$G263,$E$5:$E$104,"-")))</f>
        <v>70.956521739130437</v>
      </c>
      <c r="M263" s="236">
        <f t="array" ref="M263">IF(M236="-","-",AVERAGE(IF(M$5:M$104=$G263,$E$5:$E$104,"-")))</f>
        <v>79.041666666666671</v>
      </c>
      <c r="N263" s="236">
        <f t="array" ref="N263">IF(N236="-","-",AVERAGE(IF(N$5:N$104=$G263,$E$5:$E$104,"-")))</f>
        <v>68.319999999999993</v>
      </c>
      <c r="O263" s="236">
        <f t="array" ref="O263">IF(O236="-","-",AVERAGE(IF(O$5:O$104=$G263,$E$5:$E$104,"-")))</f>
        <v>75.75</v>
      </c>
      <c r="P263" s="237">
        <f t="array" ref="P263">IF(P236="-","-",AVERAGE(IF(H$5:O$104=$G263,$E$5:$E$104,"-")))</f>
        <v>73.569948186528492</v>
      </c>
      <c r="Q263" s="181"/>
      <c r="R263" s="138"/>
      <c r="S263" s="138"/>
      <c r="T263" s="138"/>
      <c r="U263" s="138"/>
      <c r="V263" s="138"/>
      <c r="W263" s="13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D263" s="11"/>
      <c r="BE263" s="11"/>
      <c r="BF263" s="11"/>
      <c r="BG263" s="11"/>
      <c r="BH263" s="11"/>
      <c r="BI263" s="11"/>
      <c r="BJ263" s="11"/>
      <c r="BK263" s="11"/>
      <c r="BL263" s="11"/>
      <c r="BM263" s="11"/>
      <c r="BN263" s="11"/>
      <c r="BO263" s="11"/>
      <c r="BP263" s="11"/>
      <c r="BQ263" s="11"/>
      <c r="BR263" s="11"/>
      <c r="BS263" s="11"/>
    </row>
    <row r="264" spans="1:71" ht="12.75" customHeight="1">
      <c r="A264" s="18"/>
      <c r="B264" s="18"/>
      <c r="C264" s="89"/>
      <c r="E264" s="133"/>
      <c r="F264" s="133"/>
      <c r="G264" s="150">
        <f t="shared" si="125"/>
        <v>7</v>
      </c>
      <c r="H264" s="236">
        <f t="array" ref="H264">IF(H237="-","-",AVERAGE(IF(H$5:H$104=$G264,$E$5:$E$104,"-")))</f>
        <v>85.727272727272734</v>
      </c>
      <c r="I264" s="236">
        <f t="array" ref="I264">IF(I237="-","-",AVERAGE(IF(I$5:I$104=$G264,$E$5:$E$104,"-")))</f>
        <v>85.714285714285708</v>
      </c>
      <c r="J264" s="236">
        <f t="array" ref="J264">IF(J237="-","-",AVERAGE(IF(J$5:J$104=$G264,$E$5:$E$104,"-")))</f>
        <v>86.470588235294116</v>
      </c>
      <c r="K264" s="236">
        <f t="array" ref="K264">IF(K237="-","-",AVERAGE(IF(K$5:K$104=$G264,$E$5:$E$104,"-")))</f>
        <v>83.285714285714292</v>
      </c>
      <c r="L264" s="236">
        <f t="array" ref="L264">IF(L237="-","-",AVERAGE(IF(L$5:L$104=$G264,$E$5:$E$104,"-")))</f>
        <v>84.875</v>
      </c>
      <c r="M264" s="236">
        <f t="array" ref="M264">IF(M237="-","-",AVERAGE(IF(M$5:M$104=$G264,$E$5:$E$104,"-")))</f>
        <v>86</v>
      </c>
      <c r="N264" s="236">
        <f t="array" ref="N264">IF(N237="-","-",AVERAGE(IF(N$5:N$104=$G264,$E$5:$E$104,"-")))</f>
        <v>90.75</v>
      </c>
      <c r="O264" s="236">
        <f t="array" ref="O264">IF(O237="-","-",AVERAGE(IF(O$5:O$104=$G264,$E$5:$E$104,"-")))</f>
        <v>90.818181818181813</v>
      </c>
      <c r="P264" s="237">
        <f t="array" ref="P264">IF(P237="-","-",AVERAGE(IF(H$5:O$104=$G264,$E$5:$E$104,"-")))</f>
        <v>86.902173913043484</v>
      </c>
      <c r="Q264" s="181"/>
      <c r="R264" s="138"/>
      <c r="S264" s="138"/>
      <c r="T264" s="138"/>
      <c r="U264" s="138"/>
      <c r="V264" s="138"/>
      <c r="W264" s="13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D264" s="11"/>
      <c r="BE264" s="11"/>
      <c r="BF264" s="11"/>
      <c r="BG264" s="11"/>
      <c r="BH264" s="11"/>
      <c r="BI264" s="11"/>
      <c r="BJ264" s="11"/>
      <c r="BK264" s="11"/>
      <c r="BL264" s="11"/>
      <c r="BM264" s="11"/>
      <c r="BN264" s="11"/>
      <c r="BO264" s="11"/>
      <c r="BP264" s="11"/>
      <c r="BQ264" s="11"/>
      <c r="BR264" s="11"/>
      <c r="BS264" s="11"/>
    </row>
    <row r="265" spans="1:71" ht="12.75" customHeight="1">
      <c r="A265" s="18"/>
      <c r="B265" s="18"/>
      <c r="C265" s="89"/>
      <c r="E265" s="133"/>
      <c r="F265" s="133"/>
      <c r="G265" s="150">
        <f t="shared" si="125"/>
        <v>8</v>
      </c>
      <c r="H265" s="236">
        <f t="array" ref="H265">IF(H238="-","-",AVERAGE(IF(H$5:H$104=$G265,$E$5:$E$104,"-")))</f>
        <v>84.666666666666671</v>
      </c>
      <c r="I265" s="236">
        <f t="array" ref="I265">IF(I238="-","-",AVERAGE(IF(I$5:I$104=$G265,$E$5:$E$104,"-")))</f>
        <v>85.666666666666671</v>
      </c>
      <c r="J265" s="236">
        <f t="array" ref="J265">IF(J238="-","-",AVERAGE(IF(J$5:J$104=$G265,$E$5:$E$104,"-")))</f>
        <v>91.25</v>
      </c>
      <c r="K265" s="236" t="str">
        <f t="array" ref="K265">IF(K238="-","-",AVERAGE(IF(K$5:K$104=$G265,$E$5:$E$104,"-")))</f>
        <v>-</v>
      </c>
      <c r="L265" s="236">
        <f t="array" ref="L265">IF(L238="-","-",AVERAGE(IF(L$5:L$104=$G265,$E$5:$E$104,"-")))</f>
        <v>90.909090909090907</v>
      </c>
      <c r="M265" s="236">
        <f t="array" ref="M265">IF(M238="-","-",AVERAGE(IF(M$5:M$104=$G265,$E$5:$E$104,"-")))</f>
        <v>88.285714285714292</v>
      </c>
      <c r="N265" s="236">
        <f t="array" ref="N265">IF(N238="-","-",AVERAGE(IF(N$5:N$104=$G265,$E$5:$E$104,"-")))</f>
        <v>88.5</v>
      </c>
      <c r="O265" s="236">
        <f t="array" ref="O265">IF(O238="-","-",AVERAGE(IF(O$5:O$104=$G265,$E$5:$E$104,"-")))</f>
        <v>99.333333333333329</v>
      </c>
      <c r="P265" s="237">
        <f t="array" ref="P265">IF(P238="-","-",AVERAGE(IF(H$5:O$104=$G265,$E$5:$E$104,"-")))</f>
        <v>88.553191489361708</v>
      </c>
      <c r="Q265" s="181"/>
      <c r="R265" s="138"/>
      <c r="S265" s="138"/>
      <c r="T265" s="138"/>
      <c r="U265" s="138"/>
      <c r="V265" s="138"/>
      <c r="W265" s="13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D265" s="11"/>
      <c r="BE265" s="11"/>
      <c r="BF265" s="11"/>
      <c r="BG265" s="11"/>
      <c r="BH265" s="11"/>
      <c r="BI265" s="11"/>
      <c r="BJ265" s="11"/>
      <c r="BK265" s="11"/>
      <c r="BL265" s="11"/>
      <c r="BM265" s="11"/>
      <c r="BN265" s="11"/>
      <c r="BO265" s="11"/>
      <c r="BP265" s="11"/>
      <c r="BQ265" s="11"/>
      <c r="BR265" s="11"/>
      <c r="BS265" s="11"/>
    </row>
    <row r="266" spans="1:71" ht="12.75" customHeight="1">
      <c r="A266" s="18"/>
      <c r="B266" s="18"/>
      <c r="C266" s="89"/>
      <c r="E266" s="133"/>
      <c r="F266" s="133"/>
      <c r="G266" s="150">
        <f t="shared" si="125"/>
        <v>9</v>
      </c>
      <c r="H266" s="236">
        <f t="array" ref="H266">IF(H239="-","-",AVERAGE(IF(H$5:H$104=$G266,$E$5:$E$104,"-")))</f>
        <v>96</v>
      </c>
      <c r="I266" s="236">
        <f t="array" ref="I266">IF(I239="-","-",AVERAGE(IF(I$5:I$104=$G266,$E$5:$E$104,"-")))</f>
        <v>95</v>
      </c>
      <c r="J266" s="236" t="str">
        <f t="array" ref="J266">IF(J239="-","-",AVERAGE(IF(J$5:J$104=$G266,$E$5:$E$104,"-")))</f>
        <v>-</v>
      </c>
      <c r="K266" s="236" t="str">
        <f t="array" ref="K266">IF(K239="-","-",AVERAGE(IF(K$5:K$104=$G266,$E$5:$E$104,"-")))</f>
        <v>-</v>
      </c>
      <c r="L266" s="236">
        <f t="array" ref="L266">IF(L239="-","-",AVERAGE(IF(L$5:L$104=$G266,$E$5:$E$104,"-")))</f>
        <v>95</v>
      </c>
      <c r="M266" s="236">
        <f t="array" ref="M266">IF(M239="-","-",AVERAGE(IF(M$5:M$104=$G266,$E$5:$E$104,"-")))</f>
        <v>97</v>
      </c>
      <c r="N266" s="236">
        <f t="array" ref="N266">IF(N239="-","-",AVERAGE(IF(N$5:N$104=$G266,$E$5:$E$104,"-")))</f>
        <v>96</v>
      </c>
      <c r="O266" s="236" t="str">
        <f t="array" ref="O266">IF(O239="-","-",AVERAGE(IF(O$5:O$104=$G266,$E$5:$E$104,"-")))</f>
        <v>-</v>
      </c>
      <c r="P266" s="237">
        <f t="array" ref="P266">IF(P239="-","-",AVERAGE(IF(H$5:O$104=$G266,$E$5:$E$104,"-")))</f>
        <v>95.714285714285708</v>
      </c>
      <c r="Q266" s="181"/>
      <c r="R266" s="138"/>
      <c r="S266" s="138"/>
      <c r="T266" s="138"/>
      <c r="U266" s="138"/>
      <c r="V266" s="138"/>
      <c r="W266" s="13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D266" s="11"/>
      <c r="BE266" s="11"/>
      <c r="BF266" s="11"/>
      <c r="BG266" s="11"/>
      <c r="BH266" s="11"/>
      <c r="BI266" s="11"/>
      <c r="BJ266" s="11"/>
      <c r="BK266" s="11"/>
      <c r="BL266" s="11"/>
      <c r="BM266" s="11"/>
      <c r="BN266" s="11"/>
      <c r="BO266" s="11"/>
      <c r="BP266" s="11"/>
      <c r="BQ266" s="11"/>
      <c r="BR266" s="11"/>
      <c r="BS266" s="11"/>
    </row>
    <row r="267" spans="1:71" ht="12.75" customHeight="1">
      <c r="A267" s="18"/>
      <c r="B267" s="18"/>
      <c r="C267" s="89"/>
      <c r="E267" s="133"/>
      <c r="F267" s="133"/>
      <c r="G267" s="150">
        <f t="shared" si="125"/>
        <v>10</v>
      </c>
      <c r="H267" s="236" t="str">
        <f t="array" ref="H267">IF(H240="-","-",AVERAGE(IF(H$5:H$104=$G267,$E$5:$E$104,"-")))</f>
        <v>-</v>
      </c>
      <c r="I267" s="236" t="str">
        <f t="array" ref="I267">IF(I240="-","-",AVERAGE(IF(I$5:I$104=$G267,$E$5:$E$104,"-")))</f>
        <v>-</v>
      </c>
      <c r="J267" s="236">
        <f t="array" ref="J267">IF(J240="-","-",AVERAGE(IF(J$5:J$104=$G267,$E$5:$E$104,"-")))</f>
        <v>97</v>
      </c>
      <c r="K267" s="236" t="str">
        <f t="array" ref="K267">IF(K240="-","-",AVERAGE(IF(K$5:K$104=$G267,$E$5:$E$104,"-")))</f>
        <v>-</v>
      </c>
      <c r="L267" s="236">
        <f t="array" ref="L267">IF(L240="-","-",AVERAGE(IF(L$5:L$104=$G267,$E$5:$E$104,"-")))</f>
        <v>96</v>
      </c>
      <c r="M267" s="236" t="str">
        <f t="array" ref="M267">IF(M240="-","-",AVERAGE(IF(M$5:M$104=$G267,$E$5:$E$104,"-")))</f>
        <v>-</v>
      </c>
      <c r="N267" s="236" t="str">
        <f t="array" ref="N267">IF(N240="-","-",AVERAGE(IF(N$5:N$104=$G267,$E$5:$E$104,"-")))</f>
        <v>-</v>
      </c>
      <c r="O267" s="236" t="str">
        <f t="array" ref="O267">IF(O240="-","-",AVERAGE(IF(O$5:O$104=$G267,$E$5:$E$104,"-")))</f>
        <v>-</v>
      </c>
      <c r="P267" s="237">
        <f t="array" ref="P267">IF(P240="-","-",AVERAGE(IF(H$5:O$104=$G267,$E$5:$E$104,"-")))</f>
        <v>96.5</v>
      </c>
      <c r="Q267" s="181"/>
      <c r="R267" s="138"/>
      <c r="S267" s="138"/>
      <c r="T267" s="138"/>
      <c r="U267" s="138"/>
      <c r="V267" s="138"/>
      <c r="W267" s="13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D267" s="11"/>
      <c r="BE267" s="11"/>
      <c r="BF267" s="11"/>
      <c r="BG267" s="11"/>
      <c r="BH267" s="11"/>
      <c r="BI267" s="11"/>
      <c r="BJ267" s="11"/>
      <c r="BK267" s="11"/>
      <c r="BL267" s="11"/>
      <c r="BM267" s="11"/>
      <c r="BN267" s="11"/>
      <c r="BO267" s="11"/>
      <c r="BP267" s="11"/>
      <c r="BQ267" s="11"/>
      <c r="BR267" s="11"/>
      <c r="BS267" s="11"/>
    </row>
    <row r="268" spans="1:71" ht="12.75" customHeight="1">
      <c r="A268" s="18"/>
      <c r="B268" s="18"/>
      <c r="C268" s="89"/>
      <c r="E268" s="133"/>
      <c r="F268" s="133"/>
      <c r="G268" s="150">
        <f t="shared" si="125"/>
        <v>11</v>
      </c>
      <c r="H268" s="236" t="str">
        <f t="array" ref="H268">IF(H241="-","-",AVERAGE(IF(H$5:H$104=$G268,$E$5:$E$104,"-")))</f>
        <v>-</v>
      </c>
      <c r="I268" s="236" t="str">
        <f t="array" ref="I268">IF(I241="-","-",AVERAGE(IF(I$5:I$104=$G268,$E$5:$E$104,"-")))</f>
        <v>-</v>
      </c>
      <c r="J268" s="236" t="str">
        <f t="array" ref="J268">IF(J241="-","-",AVERAGE(IF(J$5:J$104=$G268,$E$5:$E$104,"-")))</f>
        <v>-</v>
      </c>
      <c r="K268" s="236" t="str">
        <f t="array" ref="K268">IF(K241="-","-",AVERAGE(IF(K$5:K$104=$G268,$E$5:$E$104,"-")))</f>
        <v>-</v>
      </c>
      <c r="L268" s="236" t="str">
        <f t="array" ref="L268">IF(L241="-","-",AVERAGE(IF(L$5:L$104=$G268,$E$5:$E$104,"-")))</f>
        <v>-</v>
      </c>
      <c r="M268" s="236" t="str">
        <f t="array" ref="M268">IF(M241="-","-",AVERAGE(IF(M$5:M$104=$G268,$E$5:$E$104,"-")))</f>
        <v>-</v>
      </c>
      <c r="N268" s="236" t="str">
        <f t="array" ref="N268">IF(N241="-","-",AVERAGE(IF(N$5:N$104=$G268,$E$5:$E$104,"-")))</f>
        <v>-</v>
      </c>
      <c r="O268" s="236" t="str">
        <f t="array" ref="O268">IF(O241="-","-",AVERAGE(IF(O$5:O$104=$G268,$E$5:$E$104,"-")))</f>
        <v>-</v>
      </c>
      <c r="P268" s="237" t="str">
        <f t="array" ref="P268">IF(P241="-","-",AVERAGE(IF(H$5:O$104=$G268,$E$5:$E$104,"-")))</f>
        <v>-</v>
      </c>
      <c r="Q268" s="181"/>
      <c r="R268" s="138"/>
      <c r="S268" s="138"/>
      <c r="T268" s="138"/>
      <c r="U268" s="138"/>
      <c r="V268" s="138"/>
      <c r="W268" s="13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D268" s="11"/>
      <c r="BE268" s="11"/>
      <c r="BF268" s="11"/>
      <c r="BG268" s="11"/>
      <c r="BH268" s="11"/>
      <c r="BI268" s="11"/>
      <c r="BJ268" s="11"/>
      <c r="BK268" s="11"/>
      <c r="BL268" s="11"/>
      <c r="BM268" s="11"/>
      <c r="BN268" s="11"/>
      <c r="BO268" s="11"/>
      <c r="BP268" s="11"/>
      <c r="BQ268" s="11"/>
      <c r="BR268" s="11"/>
      <c r="BS268" s="11"/>
    </row>
    <row r="269" spans="1:71" ht="12.75" customHeight="1">
      <c r="A269" s="18"/>
      <c r="B269" s="18"/>
      <c r="C269" s="89"/>
      <c r="E269" s="133"/>
      <c r="F269" s="133"/>
      <c r="G269" s="150">
        <f t="shared" si="125"/>
        <v>12</v>
      </c>
      <c r="H269" s="236" t="str">
        <f t="array" ref="H269">IF(H242="-","-",AVERAGE(IF(H$5:H$104=$G269,$E$5:$E$104,"-")))</f>
        <v>-</v>
      </c>
      <c r="I269" s="236" t="str">
        <f t="array" ref="I269">IF(I242="-","-",AVERAGE(IF(I$5:I$104=$G269,$E$5:$E$104,"-")))</f>
        <v>-</v>
      </c>
      <c r="J269" s="236" t="str">
        <f t="array" ref="J269">IF(J242="-","-",AVERAGE(IF(J$5:J$104=$G269,$E$5:$E$104,"-")))</f>
        <v>-</v>
      </c>
      <c r="K269" s="236" t="str">
        <f t="array" ref="K269">IF(K242="-","-",AVERAGE(IF(K$5:K$104=$G269,$E$5:$E$104,"-")))</f>
        <v>-</v>
      </c>
      <c r="L269" s="236" t="str">
        <f t="array" ref="L269">IF(L242="-","-",AVERAGE(IF(L$5:L$104=$G269,$E$5:$E$104,"-")))</f>
        <v>-</v>
      </c>
      <c r="M269" s="236" t="str">
        <f t="array" ref="M269">IF(M242="-","-",AVERAGE(IF(M$5:M$104=$G269,$E$5:$E$104,"-")))</f>
        <v>-</v>
      </c>
      <c r="N269" s="236" t="str">
        <f t="array" ref="N269">IF(N242="-","-",AVERAGE(IF(N$5:N$104=$G269,$E$5:$E$104,"-")))</f>
        <v>-</v>
      </c>
      <c r="O269" s="236" t="str">
        <f t="array" ref="O269">IF(O242="-","-",AVERAGE(IF(O$5:O$104=$G269,$E$5:$E$104,"-")))</f>
        <v>-</v>
      </c>
      <c r="P269" s="237" t="str">
        <f t="array" ref="P269">IF(P242="-","-",AVERAGE(IF(H$5:O$104=$G269,$E$5:$E$104,"-")))</f>
        <v>-</v>
      </c>
      <c r="Q269" s="181"/>
      <c r="R269" s="138"/>
      <c r="S269" s="138"/>
      <c r="T269" s="138"/>
      <c r="U269" s="138"/>
      <c r="V269" s="138"/>
      <c r="W269" s="13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D269" s="11"/>
      <c r="BE269" s="11"/>
      <c r="BF269" s="11"/>
      <c r="BG269" s="11"/>
      <c r="BH269" s="11"/>
      <c r="BI269" s="11"/>
      <c r="BJ269" s="11"/>
      <c r="BK269" s="11"/>
      <c r="BL269" s="11"/>
      <c r="BM269" s="11"/>
      <c r="BN269" s="11"/>
      <c r="BO269" s="11"/>
      <c r="BP269" s="11"/>
      <c r="BQ269" s="11"/>
      <c r="BR269" s="11"/>
      <c r="BS269" s="11"/>
    </row>
    <row r="270" spans="1:71" ht="12.75" customHeight="1">
      <c r="A270" s="18"/>
      <c r="B270" s="18"/>
      <c r="C270" s="89"/>
      <c r="E270" s="133"/>
      <c r="F270" s="133"/>
      <c r="G270" s="150">
        <f t="shared" si="125"/>
        <v>13</v>
      </c>
      <c r="H270" s="236" t="str">
        <f t="array" ref="H270">IF(H243="-","-",AVERAGE(IF(H$5:H$104=$G270,$E$5:$E$104,"-")))</f>
        <v>-</v>
      </c>
      <c r="I270" s="236" t="str">
        <f t="array" ref="I270">IF(I243="-","-",AVERAGE(IF(I$5:I$104=$G270,$E$5:$E$104,"-")))</f>
        <v>-</v>
      </c>
      <c r="J270" s="236" t="str">
        <f t="array" ref="J270">IF(J243="-","-",AVERAGE(IF(J$5:J$104=$G270,$E$5:$E$104,"-")))</f>
        <v>-</v>
      </c>
      <c r="K270" s="236" t="str">
        <f t="array" ref="K270">IF(K243="-","-",AVERAGE(IF(K$5:K$104=$G270,$E$5:$E$104,"-")))</f>
        <v>-</v>
      </c>
      <c r="L270" s="236" t="str">
        <f t="array" ref="L270">IF(L243="-","-",AVERAGE(IF(L$5:L$104=$G270,$E$5:$E$104,"-")))</f>
        <v>-</v>
      </c>
      <c r="M270" s="236" t="str">
        <f t="array" ref="M270">IF(M243="-","-",AVERAGE(IF(M$5:M$104=$G270,$E$5:$E$104,"-")))</f>
        <v>-</v>
      </c>
      <c r="N270" s="236" t="str">
        <f t="array" ref="N270">IF(N243="-","-",AVERAGE(IF(N$5:N$104=$G270,$E$5:$E$104,"-")))</f>
        <v>-</v>
      </c>
      <c r="O270" s="236" t="str">
        <f t="array" ref="O270">IF(O243="-","-",AVERAGE(IF(O$5:O$104=$G270,$E$5:$E$104,"-")))</f>
        <v>-</v>
      </c>
      <c r="P270" s="237" t="str">
        <f t="array" ref="P270">IF(P243="-","-",AVERAGE(IF(H$5:O$104=$G270,$E$5:$E$104,"-")))</f>
        <v>-</v>
      </c>
      <c r="Q270" s="181"/>
      <c r="R270" s="138"/>
      <c r="S270" s="138"/>
      <c r="T270" s="138"/>
      <c r="U270" s="138"/>
      <c r="V270" s="138"/>
      <c r="W270" s="13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D270" s="11"/>
      <c r="BE270" s="11"/>
      <c r="BF270" s="11"/>
      <c r="BG270" s="11"/>
      <c r="BH270" s="11"/>
      <c r="BI270" s="11"/>
      <c r="BJ270" s="11"/>
      <c r="BK270" s="11"/>
      <c r="BL270" s="11"/>
      <c r="BM270" s="11"/>
      <c r="BN270" s="11"/>
      <c r="BO270" s="11"/>
      <c r="BP270" s="11"/>
      <c r="BQ270" s="11"/>
      <c r="BR270" s="11"/>
      <c r="BS270" s="11"/>
    </row>
    <row r="271" spans="1:71" ht="12.75" customHeight="1">
      <c r="A271" s="18"/>
      <c r="B271" s="18"/>
      <c r="C271" s="89"/>
      <c r="E271" s="133"/>
      <c r="F271" s="133"/>
      <c r="G271" s="150">
        <f t="shared" si="125"/>
        <v>14</v>
      </c>
      <c r="H271" s="236" t="str">
        <f t="array" ref="H271">IF(H244="-","-",AVERAGE(IF(H$5:H$104=$G271,$E$5:$E$104,"-")))</f>
        <v>-</v>
      </c>
      <c r="I271" s="236" t="str">
        <f t="array" ref="I271">IF(I244="-","-",AVERAGE(IF(I$5:I$104=$G271,$E$5:$E$104,"-")))</f>
        <v>-</v>
      </c>
      <c r="J271" s="236" t="str">
        <f t="array" ref="J271">IF(J244="-","-",AVERAGE(IF(J$5:J$104=$G271,$E$5:$E$104,"-")))</f>
        <v>-</v>
      </c>
      <c r="K271" s="236" t="str">
        <f t="array" ref="K271">IF(K244="-","-",AVERAGE(IF(K$5:K$104=$G271,$E$5:$E$104,"-")))</f>
        <v>-</v>
      </c>
      <c r="L271" s="236" t="str">
        <f t="array" ref="L271">IF(L244="-","-",AVERAGE(IF(L$5:L$104=$G271,$E$5:$E$104,"-")))</f>
        <v>-</v>
      </c>
      <c r="M271" s="236" t="str">
        <f t="array" ref="M271">IF(M244="-","-",AVERAGE(IF(M$5:M$104=$G271,$E$5:$E$104,"-")))</f>
        <v>-</v>
      </c>
      <c r="N271" s="236" t="str">
        <f t="array" ref="N271">IF(N244="-","-",AVERAGE(IF(N$5:N$104=$G271,$E$5:$E$104,"-")))</f>
        <v>-</v>
      </c>
      <c r="O271" s="236" t="str">
        <f t="array" ref="O271">IF(O244="-","-",AVERAGE(IF(O$5:O$104=$G271,$E$5:$E$104,"-")))</f>
        <v>-</v>
      </c>
      <c r="P271" s="237" t="str">
        <f t="array" ref="P271">IF(P244="-","-",AVERAGE(IF(H$5:O$104=$G271,$E$5:$E$104,"-")))</f>
        <v>-</v>
      </c>
      <c r="Q271" s="181"/>
      <c r="R271" s="138"/>
      <c r="S271" s="138"/>
      <c r="T271" s="138"/>
      <c r="U271" s="138"/>
      <c r="V271" s="138"/>
      <c r="W271" s="13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D271" s="11"/>
      <c r="BE271" s="11"/>
      <c r="BF271" s="11"/>
      <c r="BG271" s="11"/>
      <c r="BH271" s="11"/>
      <c r="BI271" s="11"/>
      <c r="BJ271" s="11"/>
      <c r="BK271" s="11"/>
      <c r="BL271" s="11"/>
      <c r="BM271" s="11"/>
      <c r="BN271" s="11"/>
      <c r="BO271" s="11"/>
      <c r="BP271" s="11"/>
      <c r="BQ271" s="11"/>
      <c r="BR271" s="11"/>
      <c r="BS271" s="11"/>
    </row>
    <row r="272" spans="1:71" ht="12.75" customHeight="1">
      <c r="A272" s="18"/>
      <c r="B272" s="18"/>
      <c r="C272" s="89"/>
      <c r="E272" s="133"/>
      <c r="F272" s="133"/>
      <c r="G272" s="150">
        <f t="shared" si="125"/>
        <v>15</v>
      </c>
      <c r="H272" s="236" t="str">
        <f t="array" ref="H272">IF(H245="-","-",AVERAGE(IF(H$5:H$104=$G272,$E$5:$E$104,"-")))</f>
        <v>-</v>
      </c>
      <c r="I272" s="236" t="str">
        <f t="array" ref="I272">IF(I245="-","-",AVERAGE(IF(I$5:I$104=$G272,$E$5:$E$104,"-")))</f>
        <v>-</v>
      </c>
      <c r="J272" s="236" t="str">
        <f t="array" ref="J272">IF(J245="-","-",AVERAGE(IF(J$5:J$104=$G272,$E$5:$E$104,"-")))</f>
        <v>-</v>
      </c>
      <c r="K272" s="236" t="str">
        <f t="array" ref="K272">IF(K245="-","-",AVERAGE(IF(K$5:K$104=$G272,$E$5:$E$104,"-")))</f>
        <v>-</v>
      </c>
      <c r="L272" s="236" t="str">
        <f t="array" ref="L272">IF(L245="-","-",AVERAGE(IF(L$5:L$104=$G272,$E$5:$E$104,"-")))</f>
        <v>-</v>
      </c>
      <c r="M272" s="236" t="str">
        <f t="array" ref="M272">IF(M245="-","-",AVERAGE(IF(M$5:M$104=$G272,$E$5:$E$104,"-")))</f>
        <v>-</v>
      </c>
      <c r="N272" s="236" t="str">
        <f t="array" ref="N272">IF(N245="-","-",AVERAGE(IF(N$5:N$104=$G272,$E$5:$E$104,"-")))</f>
        <v>-</v>
      </c>
      <c r="O272" s="236" t="str">
        <f t="array" ref="O272">IF(O245="-","-",AVERAGE(IF(O$5:O$104=$G272,$E$5:$E$104,"-")))</f>
        <v>-</v>
      </c>
      <c r="P272" s="237" t="str">
        <f t="array" ref="P272">IF(P245="-","-",AVERAGE(IF(H$5:O$104=$G272,$E$5:$E$104,"-")))</f>
        <v>-</v>
      </c>
      <c r="Q272" s="181"/>
      <c r="R272" s="138"/>
      <c r="S272" s="138"/>
      <c r="T272" s="138"/>
      <c r="U272" s="138"/>
      <c r="V272" s="138"/>
      <c r="W272" s="13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D272" s="11"/>
      <c r="BE272" s="11"/>
      <c r="BF272" s="11"/>
      <c r="BG272" s="11"/>
      <c r="BH272" s="11"/>
      <c r="BI272" s="11"/>
      <c r="BJ272" s="11"/>
      <c r="BK272" s="11"/>
      <c r="BL272" s="11"/>
      <c r="BM272" s="11"/>
      <c r="BN272" s="11"/>
      <c r="BO272" s="11"/>
      <c r="BP272" s="11"/>
      <c r="BQ272" s="11"/>
      <c r="BR272" s="11"/>
      <c r="BS272" s="11"/>
    </row>
    <row r="273" spans="1:71" ht="12.75" customHeight="1">
      <c r="A273" s="18"/>
      <c r="B273" s="18"/>
      <c r="C273" s="89"/>
      <c r="E273" s="133"/>
      <c r="F273" s="133"/>
      <c r="G273" s="150">
        <f t="shared" si="125"/>
        <v>16</v>
      </c>
      <c r="H273" s="236" t="str">
        <f t="array" ref="H273">IF(H246="-","-",AVERAGE(IF(H$5:H$104=$G273,$E$5:$E$104,"-")))</f>
        <v>-</v>
      </c>
      <c r="I273" s="236" t="str">
        <f t="array" ref="I273">IF(I246="-","-",AVERAGE(IF(I$5:I$104=$G273,$E$5:$E$104,"-")))</f>
        <v>-</v>
      </c>
      <c r="J273" s="236" t="str">
        <f t="array" ref="J273">IF(J246="-","-",AVERAGE(IF(J$5:J$104=$G273,$E$5:$E$104,"-")))</f>
        <v>-</v>
      </c>
      <c r="K273" s="236" t="str">
        <f t="array" ref="K273">IF(K246="-","-",AVERAGE(IF(K$5:K$104=$G273,$E$5:$E$104,"-")))</f>
        <v>-</v>
      </c>
      <c r="L273" s="236" t="str">
        <f t="array" ref="L273">IF(L246="-","-",AVERAGE(IF(L$5:L$104=$G273,$E$5:$E$104,"-")))</f>
        <v>-</v>
      </c>
      <c r="M273" s="236" t="str">
        <f t="array" ref="M273">IF(M246="-","-",AVERAGE(IF(M$5:M$104=$G273,$E$5:$E$104,"-")))</f>
        <v>-</v>
      </c>
      <c r="N273" s="236" t="str">
        <f t="array" ref="N273">IF(N246="-","-",AVERAGE(IF(N$5:N$104=$G273,$E$5:$E$104,"-")))</f>
        <v>-</v>
      </c>
      <c r="O273" s="236" t="str">
        <f t="array" ref="O273">IF(O246="-","-",AVERAGE(IF(O$5:O$104=$G273,$E$5:$E$104,"-")))</f>
        <v>-</v>
      </c>
      <c r="P273" s="237" t="str">
        <f t="array" ref="P273">IF(P246="-","-",AVERAGE(IF(H$5:O$104=$G273,$E$5:$E$104,"-")))</f>
        <v>-</v>
      </c>
      <c r="Q273" s="181"/>
      <c r="R273" s="138"/>
      <c r="S273" s="138"/>
      <c r="T273" s="138"/>
      <c r="U273" s="138"/>
      <c r="V273" s="138"/>
      <c r="W273" s="13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D273" s="11"/>
      <c r="BE273" s="11"/>
      <c r="BF273" s="11"/>
      <c r="BG273" s="11"/>
      <c r="BH273" s="11"/>
      <c r="BI273" s="11"/>
      <c r="BJ273" s="11"/>
      <c r="BK273" s="11"/>
      <c r="BL273" s="11"/>
      <c r="BM273" s="11"/>
      <c r="BN273" s="11"/>
      <c r="BO273" s="11"/>
      <c r="BP273" s="11"/>
      <c r="BQ273" s="11"/>
      <c r="BR273" s="11"/>
      <c r="BS273" s="11"/>
    </row>
    <row r="274" spans="1:71" ht="12.75" customHeight="1">
      <c r="A274" s="18"/>
      <c r="B274" s="18"/>
      <c r="C274" s="89"/>
      <c r="E274" s="133"/>
      <c r="F274" s="133"/>
      <c r="G274" s="150">
        <f t="shared" si="125"/>
        <v>17</v>
      </c>
      <c r="H274" s="236" t="str">
        <f t="array" ref="H274">IF(H247="-","-",AVERAGE(IF(H$5:H$104=$G274,$E$5:$E$104,"-")))</f>
        <v>-</v>
      </c>
      <c r="I274" s="236" t="str">
        <f t="array" ref="I274">IF(I247="-","-",AVERAGE(IF(I$5:I$104=$G274,$E$5:$E$104,"-")))</f>
        <v>-</v>
      </c>
      <c r="J274" s="236" t="str">
        <f t="array" ref="J274">IF(J247="-","-",AVERAGE(IF(J$5:J$104=$G274,$E$5:$E$104,"-")))</f>
        <v>-</v>
      </c>
      <c r="K274" s="236" t="str">
        <f t="array" ref="K274">IF(K247="-","-",AVERAGE(IF(K$5:K$104=$G274,$E$5:$E$104,"-")))</f>
        <v>-</v>
      </c>
      <c r="L274" s="236" t="str">
        <f t="array" ref="L274">IF(L247="-","-",AVERAGE(IF(L$5:L$104=$G274,$E$5:$E$104,"-")))</f>
        <v>-</v>
      </c>
      <c r="M274" s="236" t="str">
        <f t="array" ref="M274">IF(M247="-","-",AVERAGE(IF(M$5:M$104=$G274,$E$5:$E$104,"-")))</f>
        <v>-</v>
      </c>
      <c r="N274" s="236" t="str">
        <f t="array" ref="N274">IF(N247="-","-",AVERAGE(IF(N$5:N$104=$G274,$E$5:$E$104,"-")))</f>
        <v>-</v>
      </c>
      <c r="O274" s="236" t="str">
        <f t="array" ref="O274">IF(O247="-","-",AVERAGE(IF(O$5:O$104=$G274,$E$5:$E$104,"-")))</f>
        <v>-</v>
      </c>
      <c r="P274" s="237" t="str">
        <f t="array" ref="P274">IF(P247="-","-",AVERAGE(IF(H$5:O$104=$G274,$E$5:$E$104,"-")))</f>
        <v>-</v>
      </c>
      <c r="Q274" s="181"/>
      <c r="R274" s="138"/>
      <c r="S274" s="138"/>
      <c r="T274" s="138"/>
      <c r="U274" s="138"/>
      <c r="V274" s="138"/>
      <c r="W274" s="13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D274" s="11"/>
      <c r="BE274" s="11"/>
      <c r="BF274" s="11"/>
      <c r="BG274" s="11"/>
      <c r="BH274" s="11"/>
      <c r="BI274" s="11"/>
      <c r="BJ274" s="11"/>
      <c r="BK274" s="11"/>
      <c r="BL274" s="11"/>
      <c r="BM274" s="11"/>
      <c r="BN274" s="11"/>
      <c r="BO274" s="11"/>
      <c r="BP274" s="11"/>
      <c r="BQ274" s="11"/>
      <c r="BR274" s="11"/>
      <c r="BS274" s="11"/>
    </row>
    <row r="275" spans="1:71" ht="12.75" customHeight="1">
      <c r="A275" s="18"/>
      <c r="B275" s="18"/>
      <c r="C275" s="89"/>
      <c r="E275" s="133"/>
      <c r="F275" s="133"/>
      <c r="G275" s="150">
        <f t="shared" si="125"/>
        <v>18</v>
      </c>
      <c r="H275" s="236" t="str">
        <f t="array" ref="H275">IF(H248="-","-",AVERAGE(IF(H$5:H$104=$G275,$E$5:$E$104,"-")))</f>
        <v>-</v>
      </c>
      <c r="I275" s="236" t="str">
        <f t="array" ref="I275">IF(I248="-","-",AVERAGE(IF(I$5:I$104=$G275,$E$5:$E$104,"-")))</f>
        <v>-</v>
      </c>
      <c r="J275" s="236" t="str">
        <f t="array" ref="J275">IF(J248="-","-",AVERAGE(IF(J$5:J$104=$G275,$E$5:$E$104,"-")))</f>
        <v>-</v>
      </c>
      <c r="K275" s="236" t="str">
        <f t="array" ref="K275">IF(K248="-","-",AVERAGE(IF(K$5:K$104=$G275,$E$5:$E$104,"-")))</f>
        <v>-</v>
      </c>
      <c r="L275" s="236" t="str">
        <f t="array" ref="L275">IF(L248="-","-",AVERAGE(IF(L$5:L$104=$G275,$E$5:$E$104,"-")))</f>
        <v>-</v>
      </c>
      <c r="M275" s="236" t="str">
        <f t="array" ref="M275">IF(M248="-","-",AVERAGE(IF(M$5:M$104=$G275,$E$5:$E$104,"-")))</f>
        <v>-</v>
      </c>
      <c r="N275" s="236" t="str">
        <f t="array" ref="N275">IF(N248="-","-",AVERAGE(IF(N$5:N$104=$G275,$E$5:$E$104,"-")))</f>
        <v>-</v>
      </c>
      <c r="O275" s="236" t="str">
        <f t="array" ref="O275">IF(O248="-","-",AVERAGE(IF(O$5:O$104=$G275,$E$5:$E$104,"-")))</f>
        <v>-</v>
      </c>
      <c r="P275" s="237" t="str">
        <f t="array" ref="P275">IF(P248="-","-",AVERAGE(IF(H$5:O$104=$G275,$E$5:$E$104,"-")))</f>
        <v>-</v>
      </c>
      <c r="Q275" s="181"/>
      <c r="R275" s="138"/>
      <c r="S275" s="138"/>
      <c r="T275" s="138"/>
      <c r="U275" s="138"/>
      <c r="V275" s="138"/>
      <c r="W275" s="13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D275" s="11"/>
      <c r="BE275" s="11"/>
      <c r="BF275" s="11"/>
      <c r="BG275" s="11"/>
      <c r="BH275" s="11"/>
      <c r="BI275" s="11"/>
      <c r="BJ275" s="11"/>
      <c r="BK275" s="11"/>
      <c r="BL275" s="11"/>
      <c r="BM275" s="11"/>
      <c r="BN275" s="11"/>
      <c r="BO275" s="11"/>
      <c r="BP275" s="11"/>
      <c r="BQ275" s="11"/>
      <c r="BR275" s="11"/>
      <c r="BS275" s="11"/>
    </row>
    <row r="276" spans="1:71" ht="12.75" customHeight="1">
      <c r="A276" s="18"/>
      <c r="B276" s="18"/>
      <c r="C276" s="89"/>
      <c r="E276" s="133"/>
      <c r="F276" s="133"/>
      <c r="G276" s="150">
        <f t="shared" si="125"/>
        <v>19</v>
      </c>
      <c r="H276" s="236" t="str">
        <f t="array" ref="H276">IF(H249="-","-",AVERAGE(IF(H$5:H$104=$G276,$E$5:$E$104,"-")))</f>
        <v>-</v>
      </c>
      <c r="I276" s="236" t="str">
        <f t="array" ref="I276">IF(I249="-","-",AVERAGE(IF(I$5:I$104=$G276,$E$5:$E$104,"-")))</f>
        <v>-</v>
      </c>
      <c r="J276" s="236" t="str">
        <f t="array" ref="J276">IF(J249="-","-",AVERAGE(IF(J$5:J$104=$G276,$E$5:$E$104,"-")))</f>
        <v>-</v>
      </c>
      <c r="K276" s="236" t="str">
        <f t="array" ref="K276">IF(K249="-","-",AVERAGE(IF(K$5:K$104=$G276,$E$5:$E$104,"-")))</f>
        <v>-</v>
      </c>
      <c r="L276" s="236" t="str">
        <f t="array" ref="L276">IF(L249="-","-",AVERAGE(IF(L$5:L$104=$G276,$E$5:$E$104,"-")))</f>
        <v>-</v>
      </c>
      <c r="M276" s="236" t="str">
        <f t="array" ref="M276">IF(M249="-","-",AVERAGE(IF(M$5:M$104=$G276,$E$5:$E$104,"-")))</f>
        <v>-</v>
      </c>
      <c r="N276" s="236" t="str">
        <f t="array" ref="N276">IF(N249="-","-",AVERAGE(IF(N$5:N$104=$G276,$E$5:$E$104,"-")))</f>
        <v>-</v>
      </c>
      <c r="O276" s="236" t="str">
        <f t="array" ref="O276">IF(O249="-","-",AVERAGE(IF(O$5:O$104=$G276,$E$5:$E$104,"-")))</f>
        <v>-</v>
      </c>
      <c r="P276" s="237" t="str">
        <f t="array" ref="P276">IF(P249="-","-",AVERAGE(IF(H$5:O$104=$G276,$E$5:$E$104,"-")))</f>
        <v>-</v>
      </c>
      <c r="Q276" s="181"/>
      <c r="R276" s="138"/>
      <c r="S276" s="138"/>
      <c r="T276" s="138"/>
      <c r="U276" s="138"/>
      <c r="V276" s="138"/>
      <c r="W276" s="13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D276" s="11"/>
      <c r="BE276" s="11"/>
      <c r="BF276" s="11"/>
      <c r="BG276" s="11"/>
      <c r="BH276" s="11"/>
      <c r="BI276" s="11"/>
      <c r="BJ276" s="11"/>
      <c r="BK276" s="11"/>
      <c r="BL276" s="11"/>
      <c r="BM276" s="11"/>
      <c r="BN276" s="11"/>
      <c r="BO276" s="11"/>
      <c r="BP276" s="11"/>
      <c r="BQ276" s="11"/>
      <c r="BR276" s="11"/>
      <c r="BS276" s="11"/>
    </row>
    <row r="277" spans="1:71" ht="12.75" customHeight="1">
      <c r="A277" s="18"/>
      <c r="B277" s="18"/>
      <c r="C277" s="89"/>
      <c r="E277" s="133"/>
      <c r="F277" s="133"/>
      <c r="G277" s="150">
        <f t="shared" si="125"/>
        <v>20</v>
      </c>
      <c r="H277" s="236" t="str">
        <f t="array" ref="H277">IF(H250="-","-",AVERAGE(IF(H$5:H$104=$G277,$E$5:$E$104,"-")))</f>
        <v>-</v>
      </c>
      <c r="I277" s="236" t="str">
        <f t="array" ref="I277">IF(I250="-","-",AVERAGE(IF(I$5:I$104=$G277,$E$5:$E$104,"-")))</f>
        <v>-</v>
      </c>
      <c r="J277" s="236" t="str">
        <f t="array" ref="J277">IF(J250="-","-",AVERAGE(IF(J$5:J$104=$G277,$E$5:$E$104,"-")))</f>
        <v>-</v>
      </c>
      <c r="K277" s="236" t="str">
        <f t="array" ref="K277">IF(K250="-","-",AVERAGE(IF(K$5:K$104=$G277,$E$5:$E$104,"-")))</f>
        <v>-</v>
      </c>
      <c r="L277" s="236" t="str">
        <f t="array" ref="L277">IF(L250="-","-",AVERAGE(IF(L$5:L$104=$G277,$E$5:$E$104,"-")))</f>
        <v>-</v>
      </c>
      <c r="M277" s="236" t="str">
        <f t="array" ref="M277">IF(M250="-","-",AVERAGE(IF(M$5:M$104=$G277,$E$5:$E$104,"-")))</f>
        <v>-</v>
      </c>
      <c r="N277" s="236" t="str">
        <f t="array" ref="N277">IF(N250="-","-",AVERAGE(IF(N$5:N$104=$G277,$E$5:$E$104,"-")))</f>
        <v>-</v>
      </c>
      <c r="O277" s="236" t="str">
        <f t="array" ref="O277">IF(O250="-","-",AVERAGE(IF(O$5:O$104=$G277,$E$5:$E$104,"-")))</f>
        <v>-</v>
      </c>
      <c r="P277" s="238" t="str">
        <f t="array" ref="P277">IF(P250="-","-",AVERAGE(IF(H$5:O$104=$G277,$E$5:$E$104,"-")))</f>
        <v>-</v>
      </c>
      <c r="Q277" s="181"/>
      <c r="R277" s="138"/>
      <c r="S277" s="138"/>
      <c r="T277" s="138"/>
      <c r="U277" s="138"/>
      <c r="V277" s="138"/>
      <c r="W277" s="13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D277" s="11"/>
      <c r="BE277" s="11"/>
      <c r="BF277" s="11"/>
      <c r="BG277" s="11"/>
      <c r="BH277" s="11"/>
      <c r="BI277" s="11"/>
      <c r="BJ277" s="11"/>
      <c r="BK277" s="11"/>
      <c r="BL277" s="11"/>
      <c r="BM277" s="11"/>
      <c r="BN277" s="11"/>
      <c r="BO277" s="11"/>
      <c r="BP277" s="11"/>
      <c r="BQ277" s="11"/>
      <c r="BR277" s="11"/>
      <c r="BS277" s="11"/>
    </row>
    <row r="278" spans="1:71" ht="12.75" customHeight="1">
      <c r="A278" s="18"/>
      <c r="B278" s="18"/>
      <c r="C278" s="89"/>
      <c r="D278" s="631"/>
      <c r="E278" s="201"/>
      <c r="F278" s="239" t="s">
        <v>40</v>
      </c>
      <c r="G278" s="143" t="str">
        <f>$G$139</f>
        <v>0-15</v>
      </c>
      <c r="H278" s="240">
        <f t="array" ref="H278">IF(H251=0,"-",SUMPRODUCT(H257:H277,H230:H250)/H251)</f>
        <v>71.88</v>
      </c>
      <c r="I278" s="240">
        <f t="array" ref="I278">IF(I251=0,"-",SUMPRODUCT(I257:I277,I230:I250)/I251)</f>
        <v>71.88</v>
      </c>
      <c r="J278" s="240">
        <f t="array" ref="J278">IF(J251=0,"-",SUMPRODUCT(J257:J277,J230:J250)/J251)</f>
        <v>71.88</v>
      </c>
      <c r="K278" s="240">
        <f t="array" ref="K278">IF(K251=0,"-",SUMPRODUCT(K257:K277,K230:K250)/K251)</f>
        <v>71.88</v>
      </c>
      <c r="L278" s="240">
        <f t="array" ref="L278">IF(L251=0,"-",SUMPRODUCT(L257:L277,L230:L250)/L251)</f>
        <v>71.88</v>
      </c>
      <c r="M278" s="240">
        <f t="array" ref="M278">IF(M251=0,"-",SUMPRODUCT(M257:M277,M230:M250)/M251)</f>
        <v>71.88</v>
      </c>
      <c r="N278" s="240">
        <f t="array" ref="N278">IF(N251=0,"-",SUMPRODUCT(N257:N277,N230:N250)/N251)</f>
        <v>71.88</v>
      </c>
      <c r="O278" s="240">
        <f t="array" ref="O278">IF(O251=0,"-",SUMPRODUCT(O257:O277,O230:O250)/O251)</f>
        <v>71.88</v>
      </c>
      <c r="P278" s="458">
        <f>SUMPRODUCT(P257:P277,P230:P250)/P251</f>
        <v>71.88</v>
      </c>
      <c r="Q278" s="181"/>
      <c r="R278" s="138"/>
      <c r="S278" s="138"/>
      <c r="T278" s="138"/>
      <c r="U278" s="138"/>
      <c r="V278" s="138"/>
      <c r="W278" s="13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D278" s="11"/>
      <c r="BE278" s="11"/>
      <c r="BF278" s="11"/>
      <c r="BG278" s="11"/>
      <c r="BH278" s="11"/>
      <c r="BI278" s="11"/>
      <c r="BJ278" s="11"/>
      <c r="BK278" s="11"/>
      <c r="BL278" s="11"/>
      <c r="BM278" s="11"/>
      <c r="BN278" s="11"/>
      <c r="BO278" s="11"/>
      <c r="BP278" s="11"/>
      <c r="BQ278" s="11"/>
      <c r="BR278" s="11"/>
      <c r="BS278" s="11"/>
    </row>
    <row r="279" spans="1:71" ht="12.75" customHeight="1">
      <c r="A279" s="18"/>
      <c r="B279" s="18"/>
      <c r="C279" s="89"/>
      <c r="E279" s="124"/>
      <c r="F279" s="124"/>
      <c r="G279" s="117"/>
      <c r="H279" s="194"/>
      <c r="I279" s="194"/>
      <c r="J279" s="194"/>
      <c r="K279" s="117"/>
      <c r="L279" s="117"/>
      <c r="M279" s="117"/>
      <c r="N279" s="117"/>
      <c r="O279" s="117"/>
      <c r="P279" s="228"/>
      <c r="Q279" s="7"/>
      <c r="R279" s="138"/>
      <c r="S279" s="138"/>
      <c r="T279" s="138"/>
      <c r="U279" s="138"/>
      <c r="V279" s="138"/>
      <c r="W279" s="13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D279" s="11"/>
      <c r="BE279" s="11"/>
      <c r="BF279" s="11"/>
      <c r="BG279" s="11"/>
      <c r="BH279" s="11"/>
      <c r="BI279" s="11"/>
      <c r="BJ279" s="11"/>
      <c r="BK279" s="11"/>
      <c r="BL279" s="11"/>
      <c r="BM279" s="11"/>
      <c r="BN279" s="11"/>
      <c r="BO279" s="11"/>
      <c r="BP279" s="11"/>
      <c r="BQ279" s="11"/>
      <c r="BR279" s="11"/>
      <c r="BS279" s="11"/>
    </row>
    <row r="280" spans="1:71" ht="12.75" customHeight="1">
      <c r="A280" s="18"/>
      <c r="B280" s="18"/>
      <c r="C280" s="89"/>
      <c r="E280" s="124"/>
      <c r="F280" s="124"/>
      <c r="G280" s="117"/>
      <c r="H280" s="194"/>
      <c r="I280" s="194"/>
      <c r="J280" s="194"/>
      <c r="K280" s="117"/>
      <c r="L280" s="117"/>
      <c r="M280" s="117"/>
      <c r="N280" s="117"/>
      <c r="O280" s="117"/>
      <c r="P280" s="228"/>
      <c r="Q280" s="7"/>
      <c r="R280" s="138"/>
      <c r="S280" s="138"/>
      <c r="T280" s="138"/>
      <c r="U280" s="138"/>
      <c r="V280" s="138"/>
      <c r="W280" s="13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D280" s="11"/>
      <c r="BE280" s="11"/>
      <c r="BF280" s="11"/>
      <c r="BG280" s="11"/>
      <c r="BH280" s="11"/>
      <c r="BI280" s="11"/>
      <c r="BJ280" s="11"/>
      <c r="BK280" s="11"/>
      <c r="BL280" s="11"/>
      <c r="BM280" s="11"/>
      <c r="BN280" s="11"/>
      <c r="BO280" s="11"/>
      <c r="BP280" s="11"/>
      <c r="BQ280" s="11"/>
      <c r="BR280" s="11"/>
      <c r="BS280" s="11"/>
    </row>
    <row r="281" spans="1:71" ht="12.75" customHeight="1">
      <c r="A281" s="18"/>
      <c r="B281" s="18"/>
      <c r="C281" s="89"/>
      <c r="E281" s="117"/>
      <c r="F281" s="117"/>
      <c r="G281" s="118" t="str">
        <f>IF(P3="modal","Inter-reader bias test and reader against MODAL age bias test","Inter-reader bias test and reader against ACTUAL age bias test")</f>
        <v>Inter-reader bias test and reader against MODAL age bias test</v>
      </c>
      <c r="H281" s="180"/>
      <c r="I281" s="180"/>
      <c r="J281" s="180"/>
      <c r="K281" s="180"/>
      <c r="L281" s="180"/>
      <c r="M281" s="180"/>
      <c r="N281" s="180"/>
      <c r="O281" s="180"/>
      <c r="P281" s="228"/>
      <c r="Q281" s="67"/>
      <c r="R281" s="241"/>
      <c r="S281" s="241"/>
      <c r="T281" s="241"/>
      <c r="U281" s="138"/>
      <c r="V281" s="138"/>
      <c r="W281" s="13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D281" s="11"/>
      <c r="BE281" s="11"/>
      <c r="BF281" s="11"/>
      <c r="BG281" s="11"/>
      <c r="BH281" s="11"/>
      <c r="BI281" s="11"/>
      <c r="BJ281" s="11"/>
      <c r="BK281" s="11"/>
      <c r="BL281" s="11"/>
      <c r="BM281" s="11"/>
      <c r="BN281" s="11"/>
      <c r="BO281" s="11"/>
      <c r="BP281" s="11"/>
      <c r="BQ281" s="11"/>
      <c r="BR281" s="11"/>
      <c r="BS281" s="11"/>
    </row>
    <row r="282" spans="1:71" ht="24.75" customHeight="1">
      <c r="A282" s="18"/>
      <c r="B282" s="18"/>
      <c r="C282" s="89"/>
      <c r="E282" s="117"/>
      <c r="F282" s="160"/>
      <c r="G282" s="165"/>
      <c r="H282" s="456" t="str">
        <f t="shared" ref="H282:K283" si="126">H3</f>
        <v>Harald</v>
      </c>
      <c r="I282" s="456" t="str">
        <f t="shared" si="126"/>
        <v>Lisbet</v>
      </c>
      <c r="J282" s="456"/>
      <c r="K282" s="456" t="str">
        <f t="shared" si="126"/>
        <v>Janicke</v>
      </c>
      <c r="L282" s="456"/>
      <c r="M282" s="456"/>
      <c r="N282" s="456"/>
      <c r="O282" s="456"/>
      <c r="P282" s="457"/>
      <c r="Q282" s="67"/>
      <c r="R282" s="241"/>
      <c r="S282" s="241"/>
      <c r="T282" s="241"/>
      <c r="U282" s="138"/>
      <c r="V282" s="138"/>
      <c r="W282" s="13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D282" s="11"/>
      <c r="BE282" s="11"/>
      <c r="BF282" s="11"/>
      <c r="BG282" s="11"/>
      <c r="BH282" s="11"/>
      <c r="BI282" s="11"/>
      <c r="BJ282" s="11"/>
      <c r="BK282" s="11"/>
      <c r="BL282" s="11"/>
      <c r="BM282" s="11"/>
      <c r="BN282" s="11"/>
      <c r="BO282" s="11"/>
      <c r="BP282" s="11"/>
      <c r="BQ282" s="11"/>
      <c r="BR282" s="11"/>
      <c r="BS282" s="11"/>
    </row>
    <row r="283" spans="1:71" ht="12.75" customHeight="1">
      <c r="A283" s="18"/>
      <c r="B283" s="18"/>
      <c r="C283" s="89"/>
      <c r="E283" s="117"/>
      <c r="F283" s="160"/>
      <c r="G283" s="179"/>
      <c r="H283" s="27">
        <f t="shared" si="126"/>
        <v>1</v>
      </c>
      <c r="I283" s="27">
        <f t="shared" si="126"/>
        <v>2</v>
      </c>
      <c r="J283" s="27"/>
      <c r="K283" s="27">
        <f t="shared" si="126"/>
        <v>4</v>
      </c>
      <c r="L283" s="27"/>
      <c r="M283" s="27"/>
      <c r="N283" s="27"/>
      <c r="O283" s="27"/>
      <c r="P283" s="457"/>
      <c r="Q283" s="67"/>
      <c r="R283" s="241"/>
      <c r="S283" s="241"/>
      <c r="T283" s="241"/>
      <c r="U283" s="138"/>
      <c r="V283" s="138"/>
      <c r="W283" s="13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D283" s="11"/>
      <c r="BE283" s="11"/>
      <c r="BF283" s="11"/>
      <c r="BG283" s="11"/>
      <c r="BH283" s="11"/>
      <c r="BI283" s="11"/>
      <c r="BJ283" s="11"/>
      <c r="BK283" s="11"/>
      <c r="BL283" s="11"/>
      <c r="BM283" s="11"/>
      <c r="BN283" s="11"/>
      <c r="BO283" s="11"/>
      <c r="BP283" s="11"/>
      <c r="BQ283" s="11"/>
      <c r="BR283" s="11"/>
      <c r="BS283" s="11"/>
    </row>
    <row r="284" spans="1:71" ht="12.75" customHeight="1">
      <c r="A284" s="18"/>
      <c r="B284" s="18"/>
      <c r="C284" s="89"/>
      <c r="E284" s="117"/>
      <c r="F284" s="243">
        <f>H$4</f>
        <v>1</v>
      </c>
      <c r="G284" s="244"/>
      <c r="H284" s="245"/>
      <c r="I284" s="249"/>
      <c r="J284" s="249"/>
      <c r="K284" s="246"/>
      <c r="L284" s="246"/>
      <c r="M284" s="246"/>
      <c r="N284" s="246"/>
      <c r="O284" s="246"/>
      <c r="P284" s="242"/>
      <c r="Q284" s="67"/>
      <c r="R284" s="241"/>
      <c r="S284" s="241"/>
      <c r="T284" s="241"/>
      <c r="U284" s="138"/>
      <c r="V284" s="138"/>
      <c r="W284" s="13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D284" s="11"/>
      <c r="BE284" s="11"/>
      <c r="BF284" s="11"/>
      <c r="BG284" s="11"/>
      <c r="BH284" s="11"/>
      <c r="BI284" s="11"/>
      <c r="BJ284" s="11"/>
      <c r="BK284" s="11"/>
      <c r="BL284" s="11"/>
      <c r="BM284" s="11"/>
      <c r="BN284" s="11"/>
      <c r="BO284" s="11"/>
      <c r="BP284" s="11"/>
      <c r="BQ284" s="11"/>
      <c r="BR284" s="11"/>
      <c r="BS284" s="11"/>
    </row>
    <row r="285" spans="1:71" ht="12.75" customHeight="1">
      <c r="A285" s="18"/>
      <c r="B285" s="18"/>
      <c r="C285" s="89"/>
      <c r="E285" s="117"/>
      <c r="F285" s="243">
        <f>I$4</f>
        <v>2</v>
      </c>
      <c r="G285" s="248"/>
      <c r="H285" s="246" t="s">
        <v>19</v>
      </c>
      <c r="I285" s="245"/>
      <c r="J285" s="245"/>
      <c r="K285" s="246"/>
      <c r="L285" s="246"/>
      <c r="M285" s="246"/>
      <c r="N285" s="246"/>
      <c r="O285" s="246"/>
      <c r="P285" s="242"/>
      <c r="Q285" s="67"/>
      <c r="R285" s="241"/>
      <c r="S285" s="241"/>
      <c r="T285" s="241"/>
      <c r="U285" s="138"/>
      <c r="V285" s="138"/>
      <c r="W285" s="13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D285" s="11"/>
      <c r="BE285" s="11"/>
      <c r="BF285" s="11"/>
      <c r="BG285" s="11"/>
      <c r="BH285" s="11"/>
      <c r="BI285" s="11"/>
      <c r="BJ285" s="11"/>
      <c r="BK285" s="11"/>
      <c r="BL285" s="11"/>
      <c r="BM285" s="11"/>
      <c r="BN285" s="11"/>
      <c r="BO285" s="11"/>
      <c r="BP285" s="11"/>
      <c r="BQ285" s="11"/>
      <c r="BR285" s="11"/>
      <c r="BS285" s="11"/>
    </row>
    <row r="286" spans="1:71" ht="12.75" customHeight="1">
      <c r="A286" s="18"/>
      <c r="B286" s="18"/>
      <c r="C286" s="89"/>
      <c r="E286" s="117"/>
      <c r="F286" s="247">
        <f>K$4</f>
        <v>4</v>
      </c>
      <c r="G286" s="248"/>
      <c r="H286" s="246" t="s">
        <v>124</v>
      </c>
      <c r="I286" s="246" t="s">
        <v>19</v>
      </c>
      <c r="J286" s="246"/>
      <c r="K286" s="245"/>
      <c r="L286" s="245"/>
      <c r="M286" s="245"/>
      <c r="N286" s="245"/>
      <c r="O286" s="245"/>
      <c r="P286" s="242"/>
      <c r="Q286" s="67"/>
      <c r="R286" s="241"/>
      <c r="S286" s="241"/>
      <c r="T286" s="241"/>
      <c r="U286" s="138"/>
      <c r="V286" s="138"/>
      <c r="W286" s="13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D286" s="11"/>
      <c r="BE286" s="11"/>
      <c r="BF286" s="11"/>
      <c r="BG286" s="11"/>
      <c r="BH286" s="11"/>
      <c r="BI286" s="11"/>
      <c r="BJ286" s="11"/>
      <c r="BK286" s="11"/>
      <c r="BL286" s="11"/>
      <c r="BM286" s="11"/>
      <c r="BN286" s="11"/>
      <c r="BO286" s="11"/>
      <c r="BP286" s="11"/>
      <c r="BQ286" s="11"/>
      <c r="BR286" s="11"/>
      <c r="BS286" s="11"/>
    </row>
    <row r="287" spans="1:71" ht="12.75" customHeight="1">
      <c r="A287" s="18"/>
      <c r="B287" s="18"/>
      <c r="C287" s="89"/>
      <c r="E287" s="117"/>
      <c r="F287" s="247" t="e">
        <f>#REF!</f>
        <v>#REF!</v>
      </c>
      <c r="G287" s="248"/>
      <c r="H287" s="246" t="s">
        <v>124</v>
      </c>
      <c r="I287" s="246" t="s">
        <v>19</v>
      </c>
      <c r="J287" s="246"/>
      <c r="K287" s="246" t="s">
        <v>19</v>
      </c>
      <c r="L287" s="246"/>
      <c r="M287" s="246"/>
      <c r="N287" s="246"/>
      <c r="O287" s="246"/>
      <c r="P287" s="242"/>
      <c r="Q287" s="67"/>
      <c r="R287" s="241"/>
      <c r="S287" s="241"/>
      <c r="T287" s="241"/>
      <c r="U287" s="138"/>
      <c r="V287" s="138"/>
      <c r="W287" s="13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D287" s="11"/>
      <c r="BE287" s="11"/>
      <c r="BF287" s="11"/>
      <c r="BG287" s="11"/>
      <c r="BH287" s="11"/>
      <c r="BI287" s="11"/>
      <c r="BJ287" s="11"/>
      <c r="BK287" s="11"/>
      <c r="BL287" s="11"/>
      <c r="BM287" s="11"/>
      <c r="BN287" s="11"/>
      <c r="BO287" s="11"/>
      <c r="BP287" s="11"/>
      <c r="BQ287" s="11"/>
      <c r="BR287" s="11"/>
      <c r="BS287" s="11"/>
    </row>
    <row r="288" spans="1:71" ht="12.75" customHeight="1">
      <c r="A288" s="18"/>
      <c r="B288" s="18"/>
      <c r="C288" s="89"/>
      <c r="E288" s="117"/>
      <c r="F288" s="247">
        <f>N$4</f>
        <v>7</v>
      </c>
      <c r="G288" s="248"/>
      <c r="H288" s="246" t="s">
        <v>124</v>
      </c>
      <c r="I288" s="246" t="s">
        <v>55</v>
      </c>
      <c r="J288" s="246"/>
      <c r="K288" s="246" t="s">
        <v>19</v>
      </c>
      <c r="L288" s="246"/>
      <c r="M288" s="246"/>
      <c r="N288" s="246"/>
      <c r="O288" s="246"/>
      <c r="P288" s="242"/>
      <c r="Q288" s="67"/>
      <c r="R288" s="241"/>
      <c r="S288" s="241"/>
      <c r="T288" s="241"/>
      <c r="U288" s="138"/>
      <c r="V288" s="138"/>
      <c r="W288" s="13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D288" s="11"/>
      <c r="BE288" s="11"/>
      <c r="BF288" s="11"/>
      <c r="BG288" s="11"/>
      <c r="BH288" s="11"/>
      <c r="BI288" s="11"/>
      <c r="BJ288" s="11"/>
      <c r="BK288" s="11"/>
      <c r="BL288" s="11"/>
      <c r="BM288" s="11"/>
      <c r="BN288" s="11"/>
      <c r="BO288" s="11"/>
      <c r="BP288" s="11"/>
      <c r="BQ288" s="11"/>
      <c r="BR288" s="11"/>
      <c r="BS288" s="11"/>
    </row>
    <row r="289" spans="1:71" ht="12.75" customHeight="1">
      <c r="A289" s="18"/>
      <c r="B289" s="18"/>
      <c r="C289" s="89"/>
      <c r="E289" s="117"/>
      <c r="F289" s="247">
        <f>O4</f>
        <v>8</v>
      </c>
      <c r="G289" s="248"/>
      <c r="H289" s="246" t="s">
        <v>19</v>
      </c>
      <c r="I289" s="246" t="s">
        <v>19</v>
      </c>
      <c r="J289" s="246"/>
      <c r="K289" s="246" t="s">
        <v>19</v>
      </c>
      <c r="L289" s="246"/>
      <c r="M289" s="246"/>
      <c r="N289" s="246"/>
      <c r="O289" s="246"/>
      <c r="P289" s="242"/>
      <c r="Q289" s="67"/>
      <c r="R289" s="241"/>
      <c r="S289" s="241"/>
      <c r="T289" s="241"/>
      <c r="U289" s="138"/>
      <c r="V289" s="138"/>
      <c r="W289" s="13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D289" s="11"/>
      <c r="BE289" s="11"/>
      <c r="BF289" s="11"/>
      <c r="BG289" s="11"/>
      <c r="BH289" s="11"/>
      <c r="BI289" s="11"/>
      <c r="BJ289" s="11"/>
      <c r="BK289" s="11"/>
      <c r="BL289" s="11"/>
      <c r="BM289" s="11"/>
      <c r="BN289" s="11"/>
      <c r="BO289" s="11"/>
      <c r="BP289" s="11"/>
      <c r="BQ289" s="11"/>
      <c r="BR289" s="11"/>
      <c r="BS289" s="11"/>
    </row>
    <row r="290" spans="1:71" ht="12.75" customHeight="1">
      <c r="A290" s="18"/>
      <c r="B290" s="18"/>
      <c r="C290" s="89"/>
      <c r="E290" s="117"/>
      <c r="F290" s="117"/>
      <c r="G290" s="117"/>
      <c r="H290" s="250"/>
      <c r="I290" s="250"/>
      <c r="J290" s="250"/>
      <c r="K290" s="251"/>
      <c r="L290" s="251"/>
      <c r="M290" s="251"/>
      <c r="N290" s="251"/>
      <c r="O290" s="251"/>
      <c r="P290" s="117"/>
      <c r="Q290" s="67"/>
      <c r="R290" s="67"/>
      <c r="S290" s="67"/>
      <c r="T290" s="67"/>
      <c r="U290" s="138"/>
      <c r="V290" s="138"/>
      <c r="W290" s="13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D290" s="11"/>
      <c r="BE290" s="11"/>
      <c r="BF290" s="11"/>
      <c r="BG290" s="11"/>
      <c r="BH290" s="11"/>
      <c r="BI290" s="11"/>
      <c r="BJ290" s="11"/>
      <c r="BK290" s="11"/>
      <c r="BL290" s="11"/>
      <c r="BM290" s="11"/>
      <c r="BN290" s="11"/>
      <c r="BO290" s="11"/>
      <c r="BP290" s="11"/>
      <c r="BQ290" s="11"/>
      <c r="BR290" s="11"/>
      <c r="BS290" s="11"/>
    </row>
    <row r="291" spans="1:71" ht="12.75" customHeight="1">
      <c r="A291" s="18"/>
      <c r="B291" s="18"/>
      <c r="C291" s="89"/>
      <c r="E291" s="252"/>
      <c r="F291" s="253" t="str">
        <f>P3</f>
        <v>MODAL</v>
      </c>
      <c r="G291" s="254" t="str">
        <f>P4</f>
        <v>(R1-R5)</v>
      </c>
      <c r="H291" s="246" t="s">
        <v>19</v>
      </c>
      <c r="I291" s="246" t="s">
        <v>19</v>
      </c>
      <c r="J291" s="246"/>
      <c r="K291" s="246" t="s">
        <v>55</v>
      </c>
      <c r="L291" s="246"/>
      <c r="M291" s="246"/>
      <c r="N291" s="246"/>
      <c r="O291" s="246"/>
      <c r="P291" s="242"/>
      <c r="Q291" s="67"/>
      <c r="R291" s="67"/>
      <c r="S291" s="67"/>
      <c r="T291" s="67"/>
      <c r="U291" s="138"/>
      <c r="V291" s="138"/>
      <c r="W291" s="13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D291" s="11"/>
      <c r="BE291" s="11"/>
      <c r="BF291" s="11"/>
      <c r="BG291" s="11"/>
      <c r="BH291" s="11"/>
      <c r="BI291" s="11"/>
      <c r="BJ291" s="11"/>
      <c r="BK291" s="11"/>
      <c r="BL291" s="11"/>
      <c r="BM291" s="11"/>
      <c r="BN291" s="11"/>
      <c r="BO291" s="11"/>
      <c r="BP291" s="11"/>
      <c r="BQ291" s="11"/>
      <c r="BR291" s="11"/>
      <c r="BS291" s="11"/>
    </row>
    <row r="292" spans="1:71" ht="12.75" customHeight="1">
      <c r="A292" s="18"/>
      <c r="B292" s="18"/>
      <c r="C292" s="89"/>
      <c r="E292" s="255"/>
      <c r="F292" s="255"/>
      <c r="G292" s="256"/>
      <c r="H292" s="256"/>
      <c r="I292" s="256"/>
      <c r="J292" s="256"/>
      <c r="K292" s="256"/>
      <c r="L292" s="256"/>
      <c r="M292" s="256"/>
      <c r="N292" s="256"/>
      <c r="O292" s="256"/>
      <c r="P292" s="228"/>
      <c r="Q292" s="67"/>
      <c r="R292" s="67"/>
      <c r="S292" s="67"/>
      <c r="T292" s="67"/>
      <c r="U292" s="138"/>
      <c r="V292" s="138"/>
      <c r="W292" s="13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D292" s="11"/>
      <c r="BE292" s="11"/>
      <c r="BF292" s="11"/>
      <c r="BG292" s="11"/>
      <c r="BH292" s="11"/>
      <c r="BI292" s="11"/>
      <c r="BJ292" s="11"/>
      <c r="BK292" s="11"/>
      <c r="BL292" s="11"/>
      <c r="BM292" s="11"/>
      <c r="BN292" s="11"/>
      <c r="BO292" s="11"/>
      <c r="BP292" s="11"/>
      <c r="BQ292" s="11"/>
      <c r="BR292" s="11"/>
      <c r="BS292" s="11"/>
    </row>
    <row r="293" spans="1:71" ht="12.75" customHeight="1">
      <c r="A293" s="18"/>
      <c r="B293" s="18"/>
      <c r="C293" s="89"/>
      <c r="E293" s="117"/>
      <c r="F293" s="117"/>
      <c r="G293" s="117"/>
      <c r="H293" s="117"/>
      <c r="I293" s="117"/>
      <c r="J293" s="117"/>
      <c r="K293" s="249" t="s">
        <v>19</v>
      </c>
      <c r="L293" s="554"/>
      <c r="M293" s="554"/>
      <c r="N293" s="554"/>
      <c r="O293" s="554"/>
      <c r="P293" s="117"/>
      <c r="Q293" s="67"/>
      <c r="R293" s="67"/>
      <c r="S293" s="67"/>
      <c r="T293" s="67"/>
      <c r="U293" s="138"/>
      <c r="V293" s="138"/>
      <c r="W293" s="13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D293" s="11"/>
      <c r="BE293" s="11"/>
      <c r="BF293" s="11"/>
      <c r="BG293" s="11"/>
      <c r="BH293" s="11"/>
      <c r="BI293" s="11"/>
      <c r="BJ293" s="11"/>
      <c r="BK293" s="11"/>
      <c r="BL293" s="11"/>
      <c r="BM293" s="11"/>
      <c r="BN293" s="11"/>
      <c r="BO293" s="11"/>
      <c r="BP293" s="11"/>
      <c r="BQ293" s="11"/>
      <c r="BR293" s="11"/>
      <c r="BS293" s="11"/>
    </row>
    <row r="294" spans="1:71" ht="12.75" customHeight="1">
      <c r="A294" s="18"/>
      <c r="B294" s="18"/>
      <c r="C294" s="89"/>
      <c r="E294" s="117"/>
      <c r="F294" s="117"/>
      <c r="G294" s="117"/>
      <c r="H294" s="117"/>
      <c r="I294" s="117"/>
      <c r="J294" s="117"/>
      <c r="K294" s="246" t="s">
        <v>55</v>
      </c>
      <c r="L294" s="555"/>
      <c r="M294" s="555"/>
      <c r="N294" s="555"/>
      <c r="O294" s="555"/>
      <c r="P294" s="117"/>
      <c r="Q294" s="67"/>
      <c r="R294" s="67"/>
      <c r="S294" s="67"/>
      <c r="T294" s="67"/>
      <c r="U294" s="138"/>
      <c r="V294" s="138"/>
      <c r="W294" s="13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D294" s="11"/>
      <c r="BE294" s="11"/>
      <c r="BF294" s="11"/>
      <c r="BG294" s="11"/>
      <c r="BH294" s="11"/>
      <c r="BI294" s="11"/>
      <c r="BJ294" s="11"/>
      <c r="BK294" s="11"/>
      <c r="BL294" s="11"/>
      <c r="BM294" s="11"/>
      <c r="BN294" s="11"/>
      <c r="BO294" s="11"/>
      <c r="BP294" s="11"/>
      <c r="BQ294" s="11"/>
      <c r="BR294" s="11"/>
      <c r="BS294" s="11"/>
    </row>
    <row r="295" spans="1:71" ht="12.75" customHeight="1">
      <c r="A295" s="18"/>
      <c r="B295" s="18"/>
      <c r="C295" s="89"/>
      <c r="E295" s="117"/>
      <c r="F295" s="117"/>
      <c r="G295" s="117"/>
      <c r="H295" s="117"/>
      <c r="I295" s="117"/>
      <c r="J295" s="117"/>
      <c r="K295" s="246" t="s">
        <v>56</v>
      </c>
      <c r="L295" s="555"/>
      <c r="M295" s="555"/>
      <c r="N295" s="555"/>
      <c r="O295" s="555"/>
      <c r="P295" s="117"/>
      <c r="Q295" s="67"/>
      <c r="R295" s="67"/>
      <c r="S295" s="67"/>
      <c r="T295" s="67"/>
      <c r="U295" s="138"/>
      <c r="V295" s="138"/>
      <c r="W295" s="13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D295" s="11"/>
      <c r="BE295" s="11"/>
      <c r="BF295" s="11"/>
      <c r="BG295" s="11"/>
      <c r="BH295" s="11"/>
      <c r="BI295" s="11"/>
      <c r="BJ295" s="11"/>
      <c r="BK295" s="11"/>
      <c r="BL295" s="11"/>
      <c r="BM295" s="11"/>
      <c r="BN295" s="11"/>
      <c r="BO295" s="11"/>
      <c r="BP295" s="11"/>
      <c r="BQ295" s="11"/>
      <c r="BR295" s="11"/>
      <c r="BS295" s="11"/>
    </row>
    <row r="296" spans="1:71" ht="12.75" customHeight="1">
      <c r="A296" s="18"/>
      <c r="B296" s="18"/>
      <c r="C296" s="89"/>
      <c r="E296" s="88"/>
      <c r="F296" s="88"/>
      <c r="G296" s="18"/>
      <c r="H296" s="89"/>
      <c r="I296" s="89"/>
      <c r="J296" s="89"/>
      <c r="K296" s="18"/>
      <c r="L296" s="18"/>
      <c r="M296" s="18"/>
      <c r="N296" s="18"/>
      <c r="O296" s="18"/>
      <c r="P296" s="138"/>
      <c r="Q296" s="67"/>
      <c r="R296" s="67"/>
      <c r="S296" s="67"/>
      <c r="T296" s="67"/>
      <c r="U296" s="138"/>
      <c r="V296" s="138"/>
      <c r="W296" s="13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D296" s="11"/>
      <c r="BE296" s="11"/>
      <c r="BF296" s="11"/>
      <c r="BG296" s="11"/>
      <c r="BH296" s="11"/>
      <c r="BI296" s="11"/>
      <c r="BJ296" s="11"/>
      <c r="BK296" s="11"/>
      <c r="BL296" s="11"/>
      <c r="BM296" s="11"/>
      <c r="BN296" s="11"/>
      <c r="BO296" s="11"/>
      <c r="BP296" s="11"/>
      <c r="BQ296" s="11"/>
      <c r="BR296" s="11"/>
      <c r="BS296" s="11"/>
    </row>
    <row r="297" spans="1:71" ht="12.75" customHeight="1">
      <c r="A297" s="18"/>
      <c r="B297" s="18"/>
      <c r="C297" s="18"/>
      <c r="E297" s="88"/>
      <c r="F297" s="88"/>
      <c r="G297" s="18"/>
      <c r="H297" s="89"/>
      <c r="I297" s="89"/>
      <c r="J297" s="89"/>
      <c r="K297" s="18"/>
      <c r="L297" s="18"/>
      <c r="M297" s="18"/>
      <c r="N297" s="18"/>
      <c r="O297" s="18"/>
      <c r="P297" s="138"/>
      <c r="Q297" s="7"/>
      <c r="R297" s="138"/>
      <c r="S297" s="138"/>
      <c r="T297" s="138"/>
      <c r="U297" s="138"/>
      <c r="V297" s="138"/>
      <c r="W297" s="13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D297" s="11"/>
      <c r="BE297" s="11"/>
      <c r="BF297" s="11"/>
      <c r="BG297" s="11"/>
      <c r="BH297" s="11"/>
      <c r="BI297" s="11"/>
      <c r="BJ297" s="11"/>
      <c r="BK297" s="11"/>
      <c r="BL297" s="11"/>
      <c r="BM297" s="11"/>
      <c r="BN297" s="11"/>
      <c r="BO297" s="11"/>
      <c r="BP297" s="11"/>
      <c r="BQ297" s="11"/>
      <c r="BR297" s="11"/>
      <c r="BS297" s="11"/>
    </row>
    <row r="298" spans="1:71" ht="22.5" customHeight="1">
      <c r="A298" s="18"/>
      <c r="B298" s="18"/>
      <c r="C298" s="18"/>
      <c r="D298" s="634" t="s">
        <v>57</v>
      </c>
      <c r="E298" s="257"/>
      <c r="F298" s="257"/>
      <c r="G298" s="257"/>
      <c r="H298" s="258" t="s">
        <v>58</v>
      </c>
      <c r="I298" s="258"/>
      <c r="J298" s="258"/>
      <c r="K298" s="259"/>
      <c r="L298" s="259"/>
      <c r="M298" s="259"/>
      <c r="N298" s="259"/>
      <c r="O298" s="259"/>
      <c r="P298" s="228"/>
      <c r="Q298" s="7"/>
      <c r="R298" s="138"/>
      <c r="S298" s="138"/>
      <c r="T298" s="138"/>
      <c r="U298" s="138"/>
      <c r="V298" s="138"/>
      <c r="W298" s="138"/>
      <c r="X298" s="260"/>
      <c r="Y298" s="260"/>
      <c r="Z298" s="18"/>
      <c r="AA298" s="18"/>
      <c r="AB298" s="18"/>
      <c r="AC298" s="18"/>
      <c r="AD298" s="18"/>
      <c r="AE298" s="18"/>
      <c r="AF298" s="18"/>
      <c r="AG298" s="18"/>
      <c r="AH298" s="18"/>
      <c r="AI298" s="18"/>
      <c r="AJ298" s="18"/>
      <c r="AK298" s="18"/>
      <c r="AL298" s="18"/>
      <c r="AM298" s="18"/>
      <c r="AN298" s="18"/>
      <c r="AO298" s="18"/>
      <c r="AP298" s="18"/>
      <c r="AQ298" s="18"/>
      <c r="AR298" s="260"/>
      <c r="AS298" s="260"/>
      <c r="AT298" s="18"/>
      <c r="AU298" s="18"/>
      <c r="AV298" s="18"/>
      <c r="AW298" s="18"/>
      <c r="AX298" s="18"/>
      <c r="AY298" s="18"/>
      <c r="AZ298" s="18"/>
      <c r="BA298" s="18"/>
      <c r="BD298" s="11"/>
      <c r="BE298" s="11"/>
      <c r="BF298" s="11"/>
      <c r="BG298" s="11"/>
      <c r="BH298" s="11"/>
      <c r="BI298" s="11"/>
      <c r="BJ298" s="11"/>
      <c r="BK298" s="11"/>
      <c r="BL298" s="11"/>
      <c r="BM298" s="11"/>
      <c r="BN298" s="11"/>
      <c r="BO298" s="11"/>
      <c r="BP298" s="11"/>
      <c r="BQ298" s="11"/>
      <c r="BR298" s="11"/>
      <c r="BS298" s="11"/>
    </row>
    <row r="299" spans="1:71" s="265" customFormat="1" ht="12.75" customHeight="1">
      <c r="A299" s="18"/>
      <c r="B299" s="18"/>
      <c r="C299" s="18"/>
      <c r="D299" s="635"/>
      <c r="E299" s="258"/>
      <c r="F299" s="258"/>
      <c r="G299" s="258"/>
      <c r="H299" s="258"/>
      <c r="I299" s="258"/>
      <c r="J299" s="258"/>
      <c r="K299" s="258"/>
      <c r="L299" s="258"/>
      <c r="M299" s="258"/>
      <c r="N299" s="258"/>
      <c r="O299" s="258"/>
      <c r="P299" s="262"/>
      <c r="Q299" s="7"/>
      <c r="R299" s="263"/>
      <c r="S299" s="263"/>
      <c r="T299" s="263"/>
      <c r="U299" s="263"/>
      <c r="V299" s="263"/>
      <c r="W299" s="138"/>
      <c r="X299" s="260"/>
      <c r="Y299" s="260"/>
      <c r="Z299" s="260"/>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4"/>
      <c r="BC299" s="264"/>
      <c r="BD299" s="11"/>
      <c r="BE299" s="11"/>
      <c r="BF299" s="11"/>
      <c r="BG299" s="11"/>
      <c r="BH299" s="11"/>
      <c r="BI299" s="11"/>
      <c r="BJ299" s="11"/>
      <c r="BK299" s="11"/>
      <c r="BL299" s="11"/>
      <c r="BM299" s="11"/>
      <c r="BN299" s="11"/>
      <c r="BO299" s="11"/>
      <c r="BP299" s="11"/>
      <c r="BQ299" s="11"/>
      <c r="BR299" s="11"/>
      <c r="BS299" s="11"/>
    </row>
    <row r="300" spans="1:71" s="109" customFormat="1" ht="26.25" customHeight="1">
      <c r="A300" s="18"/>
      <c r="B300" s="18"/>
      <c r="C300" s="18"/>
      <c r="D300" s="620" t="str">
        <f>$H$1</f>
        <v>Seilesing HI 2016, GYTEALDER</v>
      </c>
      <c r="E300" s="105"/>
      <c r="F300" s="105"/>
      <c r="G300" s="105"/>
      <c r="H300" s="105"/>
      <c r="I300" s="105"/>
      <c r="J300" s="105"/>
      <c r="K300" s="105"/>
      <c r="L300" s="105"/>
      <c r="M300" s="105"/>
      <c r="N300" s="105"/>
      <c r="O300" s="105"/>
      <c r="P300" s="105"/>
      <c r="Q300" s="7"/>
      <c r="R300" s="106"/>
      <c r="S300" s="106"/>
      <c r="T300" s="106"/>
      <c r="U300" s="106"/>
      <c r="V300" s="106"/>
      <c r="W300" s="90"/>
      <c r="X300" s="107"/>
      <c r="Y300" s="107"/>
      <c r="Z300" s="107"/>
      <c r="AA300" s="107"/>
      <c r="AB300" s="107"/>
      <c r="AC300" s="107"/>
      <c r="AD300" s="107"/>
      <c r="AE300" s="107"/>
      <c r="AF300" s="107"/>
      <c r="AG300" s="107"/>
      <c r="AH300" s="107"/>
      <c r="AI300" s="107"/>
      <c r="AJ300" s="107"/>
      <c r="AK300" s="107"/>
      <c r="AL300" s="107"/>
      <c r="AM300" s="107"/>
      <c r="AN300" s="107"/>
      <c r="AO300" s="107"/>
      <c r="AP300" s="107"/>
      <c r="AQ300" s="107"/>
      <c r="AR300" s="107"/>
      <c r="AS300" s="107"/>
      <c r="AT300" s="107"/>
      <c r="AU300" s="107"/>
      <c r="AV300" s="106"/>
      <c r="AW300" s="106"/>
      <c r="AX300" s="106"/>
      <c r="AY300" s="106"/>
      <c r="AZ300" s="106"/>
      <c r="BA300" s="106"/>
      <c r="BB300" s="108"/>
      <c r="BC300" s="108"/>
      <c r="BD300" s="11"/>
      <c r="BE300" s="11"/>
      <c r="BF300" s="11"/>
      <c r="BG300" s="11"/>
      <c r="BH300" s="11"/>
      <c r="BI300" s="11"/>
      <c r="BJ300" s="11"/>
      <c r="BK300" s="11"/>
      <c r="BL300" s="11"/>
      <c r="BM300" s="11"/>
      <c r="BN300" s="11"/>
      <c r="BO300" s="11"/>
      <c r="BP300" s="11"/>
      <c r="BQ300" s="11"/>
      <c r="BR300" s="11"/>
      <c r="BS300" s="11"/>
    </row>
    <row r="301" spans="1:71" s="265" customFormat="1" ht="12.75" customHeight="1">
      <c r="A301" s="18"/>
      <c r="B301" s="18"/>
      <c r="C301" s="18"/>
      <c r="D301" s="635"/>
      <c r="E301" s="258"/>
      <c r="F301" s="258"/>
      <c r="G301" s="258"/>
      <c r="H301" s="258"/>
      <c r="I301" s="258"/>
      <c r="J301" s="258"/>
      <c r="K301" s="258"/>
      <c r="L301" s="258"/>
      <c r="M301" s="258"/>
      <c r="N301" s="258"/>
      <c r="O301" s="258"/>
      <c r="P301" s="262"/>
      <c r="Q301" s="7"/>
      <c r="R301" s="263"/>
      <c r="S301" s="263"/>
      <c r="T301" s="263"/>
      <c r="U301" s="263"/>
      <c r="V301" s="263"/>
      <c r="W301" s="138"/>
      <c r="X301" s="260"/>
      <c r="Y301" s="260"/>
      <c r="Z301" s="260"/>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4"/>
      <c r="BC301" s="264"/>
      <c r="BD301" s="11"/>
      <c r="BE301" s="11"/>
      <c r="BF301" s="11"/>
      <c r="BG301" s="11"/>
      <c r="BH301" s="11"/>
      <c r="BI301" s="11"/>
      <c r="BJ301" s="11"/>
      <c r="BK301" s="11"/>
      <c r="BL301" s="11"/>
      <c r="BM301" s="11"/>
      <c r="BN301" s="11"/>
      <c r="BO301" s="11"/>
      <c r="BP301" s="11"/>
      <c r="BQ301" s="11"/>
      <c r="BR301" s="11"/>
      <c r="BS301" s="11"/>
    </row>
    <row r="302" spans="1:71" s="265" customFormat="1" ht="18" customHeight="1">
      <c r="A302" s="18"/>
      <c r="B302" s="18"/>
      <c r="C302" s="18"/>
      <c r="D302" s="635"/>
      <c r="E302" s="261"/>
      <c r="F302" s="261"/>
      <c r="G302" s="266" t="s">
        <v>59</v>
      </c>
      <c r="H302" s="267"/>
      <c r="I302" s="522"/>
      <c r="J302" s="522"/>
      <c r="K302" s="258"/>
      <c r="L302" s="258"/>
      <c r="M302" s="258"/>
      <c r="N302" s="258"/>
      <c r="O302" s="258"/>
      <c r="P302" s="262"/>
      <c r="Q302" s="73" t="s">
        <v>60</v>
      </c>
      <c r="R302" s="263"/>
      <c r="S302" s="263"/>
      <c r="T302" s="263"/>
      <c r="U302" s="263"/>
      <c r="V302" s="263"/>
      <c r="W302" s="138"/>
      <c r="X302" s="268"/>
      <c r="Y302" s="260"/>
      <c r="Z302" s="260"/>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4"/>
      <c r="BC302" s="264"/>
      <c r="BD302" s="11"/>
      <c r="BE302" s="11"/>
      <c r="BF302" s="11"/>
      <c r="BG302" s="11"/>
      <c r="BH302" s="11"/>
      <c r="BI302" s="11"/>
      <c r="BJ302" s="11"/>
      <c r="BK302" s="11"/>
      <c r="BL302" s="11"/>
      <c r="BM302" s="11"/>
      <c r="BN302" s="11"/>
      <c r="BO302" s="11"/>
      <c r="BP302" s="11"/>
      <c r="BQ302" s="11"/>
      <c r="BR302" s="11"/>
      <c r="BS302" s="11"/>
    </row>
    <row r="303" spans="1:71" s="276" customFormat="1" ht="31.5" customHeight="1">
      <c r="A303" s="18"/>
      <c r="B303" s="18"/>
      <c r="C303" s="18"/>
      <c r="D303" s="625"/>
      <c r="E303" s="269"/>
      <c r="F303" s="269"/>
      <c r="G303" s="134" t="str">
        <f>P3</f>
        <v>MODAL</v>
      </c>
      <c r="H303" s="454" t="str">
        <f t="shared" ref="H303:H304" si="127">H3</f>
        <v>Harald</v>
      </c>
      <c r="I303" s="454" t="str">
        <f t="shared" ref="I303:L303" si="128">I3</f>
        <v>Lisbet</v>
      </c>
      <c r="J303" s="454" t="str">
        <f t="shared" si="128"/>
        <v>Stian</v>
      </c>
      <c r="K303" s="454" t="str">
        <f t="shared" si="128"/>
        <v>Janicke</v>
      </c>
      <c r="L303" s="454" t="str">
        <f t="shared" si="128"/>
        <v>Merete</v>
      </c>
      <c r="M303" s="454" t="str">
        <f t="shared" ref="M303:O303" si="129">M3</f>
        <v>Silje</v>
      </c>
      <c r="N303" s="454" t="str">
        <f t="shared" si="129"/>
        <v>Trine</v>
      </c>
      <c r="O303" s="454" t="str">
        <f t="shared" si="129"/>
        <v>Else</v>
      </c>
      <c r="P303" s="513" t="s">
        <v>59</v>
      </c>
      <c r="Q303" s="270" t="s">
        <v>61</v>
      </c>
      <c r="R303" s="263"/>
      <c r="S303" s="271"/>
      <c r="T303" s="271"/>
      <c r="U303" s="271"/>
      <c r="V303" s="271"/>
      <c r="W303" s="272"/>
      <c r="X303" s="273"/>
      <c r="Y303" s="273"/>
      <c r="Z303" s="273"/>
      <c r="AA303" s="273"/>
      <c r="AB303" s="273"/>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c r="AW303" s="273"/>
      <c r="AX303" s="273"/>
      <c r="AY303" s="273"/>
      <c r="AZ303" s="273"/>
      <c r="BA303" s="273"/>
      <c r="BB303" s="274"/>
      <c r="BC303" s="274"/>
      <c r="BD303" s="275"/>
      <c r="BE303" s="275"/>
      <c r="BF303" s="275"/>
      <c r="BG303" s="275"/>
      <c r="BH303" s="275"/>
      <c r="BI303" s="275"/>
      <c r="BJ303" s="275"/>
      <c r="BK303" s="275"/>
      <c r="BL303" s="275"/>
      <c r="BM303" s="275"/>
      <c r="BN303" s="275"/>
      <c r="BO303" s="275"/>
      <c r="BP303" s="275"/>
      <c r="BQ303" s="275"/>
      <c r="BR303" s="275"/>
      <c r="BS303" s="275"/>
    </row>
    <row r="304" spans="1:71" s="276" customFormat="1" ht="12.75" customHeight="1">
      <c r="A304" s="18"/>
      <c r="B304" s="18"/>
      <c r="C304" s="18"/>
      <c r="D304" s="625"/>
      <c r="E304" s="269"/>
      <c r="F304" s="269"/>
      <c r="G304" s="140" t="str">
        <f>P4</f>
        <v>(R1-R5)</v>
      </c>
      <c r="H304" s="277">
        <f t="shared" si="127"/>
        <v>1</v>
      </c>
      <c r="I304" s="277">
        <f t="shared" ref="I304:L304" si="130">I4</f>
        <v>2</v>
      </c>
      <c r="J304" s="277">
        <f t="shared" si="130"/>
        <v>3</v>
      </c>
      <c r="K304" s="277">
        <f t="shared" si="130"/>
        <v>4</v>
      </c>
      <c r="L304" s="277">
        <f t="shared" si="130"/>
        <v>5</v>
      </c>
      <c r="M304" s="277">
        <f t="shared" ref="M304:O304" si="131">M4</f>
        <v>6</v>
      </c>
      <c r="N304" s="277">
        <f t="shared" si="131"/>
        <v>7</v>
      </c>
      <c r="O304" s="277">
        <f t="shared" si="131"/>
        <v>8</v>
      </c>
      <c r="P304" s="278" t="s">
        <v>38</v>
      </c>
      <c r="Q304" s="279" t="s">
        <v>38</v>
      </c>
      <c r="R304" s="263"/>
      <c r="S304" s="271"/>
      <c r="T304" s="271"/>
      <c r="U304" s="271"/>
      <c r="V304" s="271"/>
      <c r="W304" s="272"/>
      <c r="X304" s="273"/>
      <c r="Y304" s="273"/>
      <c r="Z304" s="273"/>
      <c r="AA304" s="273"/>
      <c r="AB304" s="273"/>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c r="AW304" s="273"/>
      <c r="AX304" s="273"/>
      <c r="AY304" s="273"/>
      <c r="AZ304" s="273"/>
      <c r="BA304" s="273"/>
      <c r="BB304" s="274"/>
      <c r="BC304" s="274"/>
      <c r="BD304" s="275"/>
      <c r="BE304" s="275"/>
      <c r="BF304" s="275"/>
      <c r="BG304" s="275"/>
      <c r="BH304" s="275"/>
      <c r="BI304" s="275"/>
      <c r="BJ304" s="275"/>
      <c r="BK304" s="275"/>
      <c r="BL304" s="275"/>
      <c r="BM304" s="275"/>
      <c r="BN304" s="275"/>
      <c r="BO304" s="275"/>
      <c r="BP304" s="275"/>
      <c r="BQ304" s="275"/>
      <c r="BR304" s="275"/>
      <c r="BS304" s="275"/>
    </row>
    <row r="305" spans="1:71" s="265" customFormat="1" ht="12.75" customHeight="1">
      <c r="A305" s="18"/>
      <c r="B305" s="18"/>
      <c r="C305" s="18"/>
      <c r="D305" s="619"/>
      <c r="E305" s="133"/>
      <c r="F305" s="133"/>
      <c r="G305" s="147">
        <v>0</v>
      </c>
      <c r="H305" s="280">
        <f t="array" ref="H305">IF(H123="-","-",IF( H123&gt;1,2*STDEV(IF($P$5:$P$104=$G305,H$5:H$104,"-")),"-"))</f>
        <v>5.4650404085117854</v>
      </c>
      <c r="I305" s="280">
        <f t="array" ref="I305">IF(I123="-","-",IF( I123&gt;1,2*STDEV(IF($P$5:$P$104=$G305,I$5:I$104,"-")),"-"))</f>
        <v>3.7859388972001824</v>
      </c>
      <c r="J305" s="280">
        <f t="array" ref="J305">IF(J123="-","-",IF( J123&gt;1,2*STDEV(IF($P$5:$P$104=$G305,J$5:J$104,"-")),"-"))</f>
        <v>5.1575187832910512</v>
      </c>
      <c r="K305" s="280">
        <f t="array" ref="K305">IF(K123="-","-",IF( K123&gt;1,2*STDEV(IF($P$5:$P$104=$G305,K$5:K$104,"-")),"-"))</f>
        <v>4.7169905660283016</v>
      </c>
      <c r="L305" s="280">
        <f t="array" ref="L305">IF(L123="-","-",IF( L123&gt;1,2*STDEV(IF($P$5:$P$104=$G305,L$5:L$104,"-")),"-"))</f>
        <v>0</v>
      </c>
      <c r="M305" s="280">
        <f t="array" ref="M305">IF(M123="-","-",IF( M123&gt;1,2*STDEV(IF($P$5:$P$104=$G305,M$5:M$104,"-")),"-"))</f>
        <v>2.5</v>
      </c>
      <c r="N305" s="280">
        <f t="array" ref="N305">IF(N123="-","-",IF( N123&gt;1,2*STDEV(IF($P$5:$P$104=$G305,N$5:N$104,"-")),"-"))</f>
        <v>4.3817804600413286</v>
      </c>
      <c r="O305" s="280">
        <f t="array" ref="O305">IF(O123="-","-",IF( O123&gt;1,2*STDEV(IF($P$5:$P$104=$G305,O$5:O$104,"-")),"-"))</f>
        <v>3.3065591380365986</v>
      </c>
      <c r="P305" s="281">
        <f t="array" ref="P305">IF( H123="-","-",2*STDEV(IF($P$5:$P$104=$G305,H$5:O$104,"-")))</f>
        <v>4.1239410475635472</v>
      </c>
      <c r="Q305" s="282">
        <f t="array" ref="Q305">IF(P305="-","-",0.5*P305)</f>
        <v>2.0619705237817736</v>
      </c>
      <c r="R305" s="263"/>
      <c r="S305" s="263"/>
      <c r="T305" s="263"/>
      <c r="U305" s="263"/>
      <c r="V305" s="263"/>
      <c r="W305" s="138"/>
      <c r="X305" s="260"/>
      <c r="Y305" s="260"/>
      <c r="Z305" s="260"/>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4"/>
      <c r="BC305" s="264"/>
      <c r="BD305" s="11"/>
      <c r="BE305" s="11"/>
      <c r="BF305" s="11"/>
      <c r="BG305" s="11"/>
      <c r="BH305" s="11"/>
      <c r="BI305" s="11"/>
      <c r="BJ305" s="11"/>
      <c r="BK305" s="11"/>
      <c r="BL305" s="11"/>
      <c r="BM305" s="11"/>
      <c r="BN305" s="11"/>
      <c r="BO305" s="11"/>
      <c r="BP305" s="11"/>
      <c r="BQ305" s="11"/>
      <c r="BR305" s="11"/>
      <c r="BS305" s="11"/>
    </row>
    <row r="306" spans="1:71" s="265" customFormat="1" ht="12.75" customHeight="1">
      <c r="A306" s="18"/>
      <c r="B306" s="18"/>
      <c r="C306" s="18"/>
      <c r="D306" s="619"/>
      <c r="E306" s="133"/>
      <c r="F306" s="133"/>
      <c r="G306" s="150">
        <f t="shared" ref="G306:G320" si="132">G305+1</f>
        <v>1</v>
      </c>
      <c r="H306" s="283" t="str">
        <f t="array" ref="H306">IF(H124="-","-",IF( H124&gt;1,2*STDEV(IF($P$5:$P$104=$G306,H$5:H$104,"-")),"-"))</f>
        <v>-</v>
      </c>
      <c r="I306" s="283" t="str">
        <f t="array" ref="I306">IF(I124="-","-",IF( I124&gt;1,2*STDEV(IF($P$5:$P$104=$G306,I$5:I$104,"-")),"-"))</f>
        <v>-</v>
      </c>
      <c r="J306" s="283" t="str">
        <f t="array" ref="J306">IF(J124="-","-",IF( J124&gt;1,2*STDEV(IF($P$5:$P$104=$G306,J$5:J$104,"-")),"-"))</f>
        <v>-</v>
      </c>
      <c r="K306" s="283" t="str">
        <f t="array" ref="K306">IF(K124="-","-",IF( K124&gt;1,2*STDEV(IF($P$5:$P$104=$G306,K$5:K$104,"-")),"-"))</f>
        <v>-</v>
      </c>
      <c r="L306" s="283" t="str">
        <f t="array" ref="L306">IF(L124="-","-",IF( L124&gt;1,2*STDEV(IF($P$5:$P$104=$G306,L$5:L$104,"-")),"-"))</f>
        <v>-</v>
      </c>
      <c r="M306" s="283" t="str">
        <f t="array" ref="M306">IF(M124="-","-",IF( M124&gt;1,2*STDEV(IF($P$5:$P$104=$G306,M$5:M$104,"-")),"-"))</f>
        <v>-</v>
      </c>
      <c r="N306" s="283" t="str">
        <f t="array" ref="N306">IF(N124="-","-",IF( N124&gt;1,2*STDEV(IF($P$5:$P$104=$G306,N$5:N$104,"-")),"-"))</f>
        <v>-</v>
      </c>
      <c r="O306" s="283" t="str">
        <f t="array" ref="O306">IF(O124="-","-",IF( O124&gt;1,2*STDEV(IF($P$5:$P$104=$G306,O$5:O$104,"-")),"-"))</f>
        <v>-</v>
      </c>
      <c r="P306" s="284" t="str">
        <f t="array" ref="P306">IF( H124="-","-",2*STDEV(IF($P$5:$P$104=$G306,H$5:O$104,"-")))</f>
        <v>-</v>
      </c>
      <c r="Q306" s="285" t="str">
        <f t="array" ref="Q306">IF(P306="-","-",0.5*P306)</f>
        <v>-</v>
      </c>
      <c r="R306" s="263"/>
      <c r="S306" s="263"/>
      <c r="T306" s="263"/>
      <c r="U306" s="263"/>
      <c r="V306" s="263"/>
      <c r="W306" s="138"/>
      <c r="X306" s="260"/>
      <c r="Y306" s="260"/>
      <c r="Z306" s="260"/>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4"/>
      <c r="BC306" s="264"/>
      <c r="BD306" s="11"/>
      <c r="BE306" s="11"/>
      <c r="BF306" s="11"/>
      <c r="BG306" s="11"/>
      <c r="BH306" s="11"/>
      <c r="BI306" s="11"/>
      <c r="BJ306" s="11"/>
      <c r="BK306" s="11"/>
      <c r="BL306" s="11"/>
      <c r="BM306" s="11"/>
      <c r="BN306" s="11"/>
      <c r="BO306" s="11"/>
      <c r="BP306" s="11"/>
      <c r="BQ306" s="11"/>
      <c r="BR306" s="11"/>
      <c r="BS306" s="11"/>
    </row>
    <row r="307" spans="1:71" s="265" customFormat="1" ht="12.75" customHeight="1">
      <c r="A307" s="18"/>
      <c r="B307" s="18"/>
      <c r="C307" s="18"/>
      <c r="D307" s="619"/>
      <c r="E307" s="133"/>
      <c r="F307" s="133"/>
      <c r="G307" s="150">
        <f t="shared" si="132"/>
        <v>2</v>
      </c>
      <c r="H307" s="283" t="str">
        <f t="array" ref="H307">IF(H125="-","-",IF( H125&gt;1,2*STDEV(IF($P$5:$P$104=$G307,H$5:H$104,"-")),"-"))</f>
        <v>-</v>
      </c>
      <c r="I307" s="283" t="str">
        <f t="array" ref="I307">IF(I125="-","-",IF( I125&gt;1,2*STDEV(IF($P$5:$P$104=$G307,I$5:I$104,"-")),"-"))</f>
        <v>-</v>
      </c>
      <c r="J307" s="283" t="str">
        <f t="array" ref="J307">IF(J125="-","-",IF( J125&gt;1,2*STDEV(IF($P$5:$P$104=$G307,J$5:J$104,"-")),"-"))</f>
        <v>-</v>
      </c>
      <c r="K307" s="283" t="str">
        <f t="array" ref="K307">IF(K125="-","-",IF( K125&gt;1,2*STDEV(IF($P$5:$P$104=$G307,K$5:K$104,"-")),"-"))</f>
        <v>-</v>
      </c>
      <c r="L307" s="283" t="str">
        <f t="array" ref="L307">IF(L125="-","-",IF( L125&gt;1,2*STDEV(IF($P$5:$P$104=$G307,L$5:L$104,"-")),"-"))</f>
        <v>-</v>
      </c>
      <c r="M307" s="283" t="str">
        <f t="array" ref="M307">IF(M125="-","-",IF( M125&gt;1,2*STDEV(IF($P$5:$P$104=$G307,M$5:M$104,"-")),"-"))</f>
        <v>-</v>
      </c>
      <c r="N307" s="283" t="str">
        <f t="array" ref="N307">IF(N125="-","-",IF( N125&gt;1,2*STDEV(IF($P$5:$P$104=$G307,N$5:N$104,"-")),"-"))</f>
        <v>-</v>
      </c>
      <c r="O307" s="283" t="str">
        <f t="array" ref="O307">IF(O125="-","-",IF( O125&gt;1,2*STDEV(IF($P$5:$P$104=$G307,O$5:O$104,"-")),"-"))</f>
        <v>-</v>
      </c>
      <c r="P307" s="284" t="str">
        <f t="array" ref="P307">IF( H125="-","-",2*STDEV(IF($P$5:$P$104=$G307,H$5:O$104,"-")))</f>
        <v>-</v>
      </c>
      <c r="Q307" s="285" t="str">
        <f t="array" ref="Q307">IF(P307="-","-",0.5*P307)</f>
        <v>-</v>
      </c>
      <c r="R307" s="263"/>
      <c r="S307" s="263"/>
      <c r="T307" s="263"/>
      <c r="U307" s="263"/>
      <c r="V307" s="263"/>
      <c r="W307" s="138"/>
      <c r="X307" s="260"/>
      <c r="Y307" s="260"/>
      <c r="Z307" s="260"/>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4"/>
      <c r="BC307" s="264"/>
      <c r="BD307" s="11"/>
      <c r="BE307" s="11"/>
      <c r="BF307" s="11"/>
      <c r="BG307" s="11"/>
      <c r="BH307" s="11"/>
      <c r="BI307" s="11"/>
      <c r="BJ307" s="11"/>
      <c r="BK307" s="11"/>
      <c r="BL307" s="11"/>
      <c r="BM307" s="11"/>
      <c r="BN307" s="11"/>
      <c r="BO307" s="11"/>
      <c r="BP307" s="11"/>
      <c r="BQ307" s="11"/>
      <c r="BR307" s="11"/>
      <c r="BS307" s="11"/>
    </row>
    <row r="308" spans="1:71" s="265" customFormat="1" ht="12.75" customHeight="1">
      <c r="A308" s="18"/>
      <c r="B308" s="18"/>
      <c r="C308" s="18"/>
      <c r="D308" s="619"/>
      <c r="E308" s="133"/>
      <c r="F308" s="133"/>
      <c r="G308" s="150">
        <f t="shared" si="132"/>
        <v>3</v>
      </c>
      <c r="H308" s="283" t="str">
        <f t="array" ref="H308">IF(H126="-","-",IF( H126&gt;1,2*STDEV(IF($P$5:$P$104=$G308,H$5:H$104,"-")),"-"))</f>
        <v>-</v>
      </c>
      <c r="I308" s="283" t="str">
        <f t="array" ref="I308">IF(I126="-","-",IF( I126&gt;1,2*STDEV(IF($P$5:$P$104=$G308,I$5:I$104,"-")),"-"))</f>
        <v>-</v>
      </c>
      <c r="J308" s="283" t="str">
        <f t="array" ref="J308">IF(J126="-","-",IF( J126&gt;1,2*STDEV(IF($P$5:$P$104=$G308,J$5:J$104,"-")),"-"))</f>
        <v>-</v>
      </c>
      <c r="K308" s="283" t="str">
        <f t="array" ref="K308">IF(K126="-","-",IF( K126&gt;1,2*STDEV(IF($P$5:$P$104=$G308,K$5:K$104,"-")),"-"))</f>
        <v>-</v>
      </c>
      <c r="L308" s="283" t="str">
        <f t="array" ref="L308">IF(L126="-","-",IF( L126&gt;1,2*STDEV(IF($P$5:$P$104=$G308,L$5:L$104,"-")),"-"))</f>
        <v>-</v>
      </c>
      <c r="M308" s="283" t="str">
        <f t="array" ref="M308">IF(M126="-","-",IF( M126&gt;1,2*STDEV(IF($P$5:$P$104=$G308,M$5:M$104,"-")),"-"))</f>
        <v>-</v>
      </c>
      <c r="N308" s="283" t="str">
        <f t="array" ref="N308">IF(N126="-","-",IF( N126&gt;1,2*STDEV(IF($P$5:$P$104=$G308,N$5:N$104,"-")),"-"))</f>
        <v>-</v>
      </c>
      <c r="O308" s="283" t="str">
        <f t="array" ref="O308">IF(O126="-","-",IF( O126&gt;1,2*STDEV(IF($P$5:$P$104=$G308,O$5:O$104,"-")),"-"))</f>
        <v>-</v>
      </c>
      <c r="P308" s="284">
        <f t="array" ref="P308">IF( H126="-","-",2*STDEV(IF($P$5:$P$104=$G308,H$5:O$104,"-")))</f>
        <v>3.3806170189140663</v>
      </c>
      <c r="Q308" s="285">
        <f t="array" ref="Q308">IF(P308="-","-",0.5*P308)</f>
        <v>1.6903085094570331</v>
      </c>
      <c r="R308" s="263"/>
      <c r="S308" s="263"/>
      <c r="T308" s="263"/>
      <c r="U308" s="263"/>
      <c r="V308" s="263"/>
      <c r="W308" s="138"/>
      <c r="X308" s="260"/>
      <c r="Y308" s="260"/>
      <c r="Z308" s="260"/>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4"/>
      <c r="BC308" s="264"/>
      <c r="BD308" s="11"/>
      <c r="BE308" s="11"/>
      <c r="BF308" s="11"/>
      <c r="BG308" s="11"/>
      <c r="BH308" s="11"/>
      <c r="BI308" s="11"/>
      <c r="BJ308" s="11"/>
      <c r="BK308" s="11"/>
      <c r="BL308" s="11"/>
      <c r="BM308" s="11"/>
      <c r="BN308" s="11"/>
      <c r="BO308" s="11"/>
      <c r="BP308" s="11"/>
      <c r="BQ308" s="11"/>
      <c r="BR308" s="11"/>
      <c r="BS308" s="11"/>
    </row>
    <row r="309" spans="1:71" s="265" customFormat="1" ht="12.75" customHeight="1">
      <c r="A309" s="18"/>
      <c r="B309" s="18"/>
      <c r="C309" s="18"/>
      <c r="D309" s="619"/>
      <c r="E309" s="133"/>
      <c r="F309" s="133"/>
      <c r="G309" s="150">
        <f t="shared" si="132"/>
        <v>4</v>
      </c>
      <c r="H309" s="283">
        <f t="array" ref="H309">IF(H127="-","-",IF( H127&gt;1,2*STDEV(IF($P$5:$P$104=$G309,H$5:H$104,"-")),"-"))</f>
        <v>1.4142135623730951</v>
      </c>
      <c r="I309" s="283">
        <f t="array" ref="I309">IF(I127="-","-",IF( I127&gt;1,2*STDEV(IF($P$5:$P$104=$G309,I$5:I$104,"-")),"-"))</f>
        <v>4.1365578819969526</v>
      </c>
      <c r="J309" s="283">
        <f t="array" ref="J309">IF(J127="-","-",IF( J127&gt;1,2*STDEV(IF($P$5:$P$104=$G309,J$5:J$104,"-")),"-"))</f>
        <v>2.1858128414339988</v>
      </c>
      <c r="K309" s="283">
        <f t="array" ref="K309">IF(K127="-","-",IF( K127&gt;1,2*STDEV(IF($P$5:$P$104=$G309,K$5:K$104,"-")),"-"))</f>
        <v>1.0540925533894612</v>
      </c>
      <c r="L309" s="283">
        <f t="array" ref="L309">IF(L127="-","-",IF( L127&gt;1,2*STDEV(IF($P$5:$P$104=$G309,L$5:L$104,"-")),"-"))</f>
        <v>5.196152422706632</v>
      </c>
      <c r="M309" s="283">
        <f t="array" ref="M309">IF(M127="-","-",IF( M127&gt;1,2*STDEV(IF($P$5:$P$104=$G309,M$5:M$104,"-")),"-"))</f>
        <v>3.4641016151377544</v>
      </c>
      <c r="N309" s="283">
        <f t="array" ref="N309">IF(N127="-","-",IF( N127&gt;1,2*STDEV(IF($P$5:$P$104=$G309,N$5:N$104,"-")),"-"))</f>
        <v>1</v>
      </c>
      <c r="O309" s="283">
        <f t="array" ref="O309">IF(O127="-","-",IF( O127&gt;1,2*STDEV(IF($P$5:$P$104=$G309,O$5:O$104,"-")),"-"))</f>
        <v>4</v>
      </c>
      <c r="P309" s="284">
        <f t="array" ref="P309">IF( H127="-","-",2*STDEV(IF($P$5:$P$104=$G309,H$5:O$104,"-")))</f>
        <v>3.2016232189791984</v>
      </c>
      <c r="Q309" s="285">
        <f t="array" ref="Q309">IF(P309="-","-",0.5*P309)</f>
        <v>1.6008116094895992</v>
      </c>
      <c r="R309" s="263"/>
      <c r="S309" s="263"/>
      <c r="T309" s="263"/>
      <c r="U309" s="263"/>
      <c r="V309" s="263"/>
      <c r="W309" s="138"/>
      <c r="X309" s="260"/>
      <c r="Y309" s="260"/>
      <c r="Z309" s="260"/>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4"/>
      <c r="BC309" s="264"/>
      <c r="BD309" s="11"/>
      <c r="BE309" s="11"/>
      <c r="BF309" s="11"/>
      <c r="BG309" s="11"/>
      <c r="BH309" s="11"/>
      <c r="BI309" s="11"/>
      <c r="BJ309" s="11"/>
      <c r="BK309" s="11"/>
      <c r="BL309" s="11"/>
      <c r="BM309" s="11"/>
      <c r="BN309" s="11"/>
      <c r="BO309" s="11"/>
      <c r="BP309" s="11"/>
      <c r="BQ309" s="11"/>
      <c r="BR309" s="11"/>
      <c r="BS309" s="11"/>
    </row>
    <row r="310" spans="1:71" s="265" customFormat="1" ht="12.75" customHeight="1">
      <c r="A310" s="18"/>
      <c r="B310" s="18"/>
      <c r="C310" s="18"/>
      <c r="D310" s="619"/>
      <c r="E310" s="133"/>
      <c r="F310" s="133"/>
      <c r="G310" s="150">
        <f t="shared" si="132"/>
        <v>5</v>
      </c>
      <c r="H310" s="283">
        <f t="array" ref="H310">IF(H128="-","-",IF( H128&gt;1,2*STDEV(IF($P$5:$P$104=$G310,H$5:H$104,"-")),"-"))</f>
        <v>3.2989681543159652</v>
      </c>
      <c r="I310" s="283">
        <f t="array" ref="I310">IF(I128="-","-",IF( I128&gt;1,2*STDEV(IF($P$5:$P$104=$G310,I$5:I$104,"-")),"-"))</f>
        <v>1.5689290811054724</v>
      </c>
      <c r="J310" s="283">
        <f t="array" ref="J310">IF(J128="-","-",IF( J128&gt;1,2*STDEV(IF($P$5:$P$104=$G310,J$5:J$104,"-")),"-"))</f>
        <v>2.1589276645984836</v>
      </c>
      <c r="K310" s="283">
        <f t="array" ref="K310">IF(K128="-","-",IF( K128&gt;1,2*STDEV(IF($P$5:$P$104=$G310,K$5:K$104,"-")),"-"))</f>
        <v>1.4121975762272041</v>
      </c>
      <c r="L310" s="283">
        <f t="array" ref="L310">IF(L128="-","-",IF( L128&gt;1,2*STDEV(IF($P$5:$P$104=$G310,L$5:L$104,"-")),"-"))</f>
        <v>5.8441292040684862</v>
      </c>
      <c r="M310" s="283">
        <f t="array" ref="M310">IF(M128="-","-",IF( M128&gt;1,2*STDEV(IF($P$5:$P$104=$G310,M$5:M$104,"-")),"-"))</f>
        <v>5.7467939780055657</v>
      </c>
      <c r="N310" s="283">
        <f t="array" ref="N310">IF(N128="-","-",IF( N128&gt;1,2*STDEV(IF($P$5:$P$104=$G310,N$5:N$104,"-")),"-"))</f>
        <v>2.4760965512382853</v>
      </c>
      <c r="O310" s="283">
        <f t="array" ref="O310">IF(O128="-","-",IF( O128&gt;1,2*STDEV(IF($P$5:$P$104=$G310,O$5:O$104,"-")),"-"))</f>
        <v>3.0457106356896873</v>
      </c>
      <c r="P310" s="284">
        <f t="array" ref="P310">IF( H128="-","-",2*STDEV(IF($P$5:$P$104=$G310,H$5:O$104,"-")))</f>
        <v>3.8710369137031448</v>
      </c>
      <c r="Q310" s="285">
        <f t="array" ref="Q310">IF(P310="-","-",0.5*P310)</f>
        <v>1.9355184568515724</v>
      </c>
      <c r="R310" s="263"/>
      <c r="S310" s="263"/>
      <c r="T310" s="263"/>
      <c r="U310" s="263"/>
      <c r="V310" s="263"/>
      <c r="W310" s="138"/>
      <c r="X310" s="260"/>
      <c r="Y310" s="260"/>
      <c r="Z310" s="260"/>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4"/>
      <c r="BC310" s="264"/>
      <c r="BD310" s="11"/>
      <c r="BE310" s="11"/>
      <c r="BF310" s="11"/>
      <c r="BG310" s="11"/>
      <c r="BH310" s="11"/>
      <c r="BI310" s="11"/>
      <c r="BJ310" s="11"/>
      <c r="BK310" s="11"/>
      <c r="BL310" s="11"/>
      <c r="BM310" s="11"/>
      <c r="BN310" s="11"/>
      <c r="BO310" s="11"/>
      <c r="BP310" s="11"/>
      <c r="BQ310" s="11"/>
      <c r="BR310" s="11"/>
      <c r="BS310" s="11"/>
    </row>
    <row r="311" spans="1:71" s="265" customFormat="1" ht="12.75" customHeight="1">
      <c r="A311" s="18"/>
      <c r="B311" s="18"/>
      <c r="C311" s="18"/>
      <c r="D311" s="619"/>
      <c r="E311" s="133"/>
      <c r="F311" s="133"/>
      <c r="G311" s="150">
        <f t="shared" si="132"/>
        <v>6</v>
      </c>
      <c r="H311" s="283">
        <f t="array" ref="H311">IF(H129="-","-",IF( H129&gt;1,2*STDEV(IF($P$5:$P$104=$G311,H$5:H$104,"-")),"-"))</f>
        <v>4.2817441928883762</v>
      </c>
      <c r="I311" s="283">
        <f t="array" ref="I311">IF(I129="-","-",IF( I129&gt;1,2*STDEV(IF($P$5:$P$104=$G311,I$5:I$104,"-")),"-"))</f>
        <v>1.5143755588800725</v>
      </c>
      <c r="J311" s="283">
        <f t="array" ref="J311">IF(J129="-","-",IF( J129&gt;1,2*STDEV(IF($P$5:$P$104=$G311,J$5:J$104,"-")),"-"))</f>
        <v>1.3266499161421565</v>
      </c>
      <c r="K311" s="283">
        <f t="array" ref="K311">IF(K129="-","-",IF( K129&gt;1,2*STDEV(IF($P$5:$P$104=$G311,K$5:K$104,"-")),"-"))</f>
        <v>1.4142135623730951</v>
      </c>
      <c r="L311" s="283">
        <f t="array" ref="L311">IF(L129="-","-",IF( L129&gt;1,2*STDEV(IF($P$5:$P$104=$G311,L$5:L$104,"-")),"-"))</f>
        <v>4.7356801693808102</v>
      </c>
      <c r="M311" s="283">
        <f t="array" ref="M311">IF(M129="-","-",IF( M129&gt;1,2*STDEV(IF($P$5:$P$104=$G311,M$5:M$104,"-")),"-"))</f>
        <v>3.5646411694119604</v>
      </c>
      <c r="N311" s="283">
        <f t="array" ref="N311">IF(N129="-","-",IF( N129&gt;1,2*STDEV(IF($P$5:$P$104=$G311,N$5:N$104,"-")),"-"))</f>
        <v>1.2909944487358056</v>
      </c>
      <c r="O311" s="283">
        <f t="array" ref="O311">IF(O129="-","-",IF( O129&gt;1,2*STDEV(IF($P$5:$P$104=$G311,O$5:O$104,"-")),"-"))</f>
        <v>2.6457513110645907</v>
      </c>
      <c r="P311" s="284">
        <f t="array" ref="P311">IF( H129="-","-",2*STDEV(IF($P$5:$P$104=$G311,H$5:O$104,"-")))</f>
        <v>2.9207110031324741</v>
      </c>
      <c r="Q311" s="285">
        <f t="array" ref="Q311">IF(P311="-","-",0.5*P311)</f>
        <v>1.4603555015662371</v>
      </c>
      <c r="R311" s="263"/>
      <c r="S311" s="263"/>
      <c r="T311" s="263"/>
      <c r="U311" s="263"/>
      <c r="V311" s="263"/>
      <c r="W311" s="138"/>
      <c r="X311" s="260"/>
      <c r="Y311" s="260"/>
      <c r="Z311" s="260"/>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4"/>
      <c r="BC311" s="264"/>
      <c r="BD311" s="11"/>
      <c r="BE311" s="11"/>
      <c r="BF311" s="11"/>
      <c r="BG311" s="11"/>
      <c r="BH311" s="11"/>
      <c r="BI311" s="11"/>
      <c r="BJ311" s="11"/>
      <c r="BK311" s="11"/>
      <c r="BL311" s="11"/>
      <c r="BM311" s="11"/>
      <c r="BN311" s="11"/>
      <c r="BO311" s="11"/>
      <c r="BP311" s="11"/>
      <c r="BQ311" s="11"/>
      <c r="BR311" s="11"/>
      <c r="BS311" s="11"/>
    </row>
    <row r="312" spans="1:71" s="265" customFormat="1" ht="12.75" customHeight="1">
      <c r="A312" s="18"/>
      <c r="B312" s="18"/>
      <c r="C312" s="18"/>
      <c r="D312" s="619"/>
      <c r="E312" s="133"/>
      <c r="F312" s="133"/>
      <c r="G312" s="150">
        <f t="shared" si="132"/>
        <v>7</v>
      </c>
      <c r="H312" s="283">
        <f t="array" ref="H312">IF(H130="-","-",IF( H130&gt;1,2*STDEV(IF($P$5:$P$104=$G312,H$5:H$104,"-")),"-"))</f>
        <v>4.308607961291278</v>
      </c>
      <c r="I312" s="283">
        <f t="array" ref="I312">IF(I130="-","-",IF( I130&gt;1,2*STDEV(IF($P$5:$P$104=$G312,I$5:I$104,"-")),"-"))</f>
        <v>2.396578758061116</v>
      </c>
      <c r="J312" s="283">
        <f t="array" ref="J312">IF(J130="-","-",IF( J130&gt;1,2*STDEV(IF($P$5:$P$104=$G312,J$5:J$104,"-")),"-"))</f>
        <v>1.5525000516123753</v>
      </c>
      <c r="K312" s="283">
        <f t="array" ref="K312">IF(K130="-","-",IF( K130&gt;1,2*STDEV(IF($P$5:$P$104=$G312,K$5:K$104,"-")),"-"))</f>
        <v>2.3642638578939517</v>
      </c>
      <c r="L312" s="283">
        <f t="array" ref="L312">IF(L130="-","-",IF( L130&gt;1,2*STDEV(IF($P$5:$P$104=$G312,L$5:L$104,"-")),"-"))</f>
        <v>7.7691038324232968</v>
      </c>
      <c r="M312" s="283">
        <f t="array" ref="M312">IF(M130="-","-",IF( M130&gt;1,2*STDEV(IF($P$5:$P$104=$G312,M$5:M$104,"-")),"-"))</f>
        <v>5.3011851601848532</v>
      </c>
      <c r="N312" s="283">
        <f t="array" ref="N312">IF(N130="-","-",IF( N130&gt;1,2*STDEV(IF($P$5:$P$104=$G312,N$5:N$104,"-")),"-"))</f>
        <v>5.3156758983604577</v>
      </c>
      <c r="O312" s="283">
        <f t="array" ref="O312">IF(O130="-","-",IF( O130&gt;1,2*STDEV(IF($P$5:$P$104=$G312,O$5:O$104,"-")),"-"))</f>
        <v>1.8946618668626791</v>
      </c>
      <c r="P312" s="284">
        <f t="array" ref="P312">IF( H130="-","-",2*STDEV(IF($P$5:$P$104=$G312,H$5:O$104,"-")))</f>
        <v>4.419684057659496</v>
      </c>
      <c r="Q312" s="285">
        <f t="array" ref="Q312">IF(P312="-","-",0.5*P312)</f>
        <v>2.209842028829748</v>
      </c>
      <c r="R312" s="263"/>
      <c r="S312" s="263"/>
      <c r="T312" s="263"/>
      <c r="U312" s="263"/>
      <c r="V312" s="263"/>
      <c r="W312" s="138"/>
      <c r="X312" s="260"/>
      <c r="Y312" s="260"/>
      <c r="Z312" s="260"/>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0"/>
      <c r="AV312" s="260"/>
      <c r="AW312" s="260"/>
      <c r="AX312" s="260"/>
      <c r="AY312" s="260"/>
      <c r="AZ312" s="260"/>
      <c r="BA312" s="260"/>
      <c r="BB312" s="264"/>
      <c r="BC312" s="264"/>
      <c r="BD312" s="11"/>
      <c r="BE312" s="11"/>
      <c r="BF312" s="11"/>
      <c r="BG312" s="11"/>
      <c r="BH312" s="11"/>
      <c r="BI312" s="11"/>
      <c r="BJ312" s="11"/>
      <c r="BK312" s="11"/>
      <c r="BL312" s="11"/>
      <c r="BM312" s="11"/>
      <c r="BN312" s="11"/>
      <c r="BO312" s="11"/>
      <c r="BP312" s="11"/>
      <c r="BQ312" s="11"/>
      <c r="BR312" s="11"/>
      <c r="BS312" s="11"/>
    </row>
    <row r="313" spans="1:71" s="265" customFormat="1" ht="12.75" customHeight="1">
      <c r="A313" s="18"/>
      <c r="B313" s="18"/>
      <c r="C313" s="18"/>
      <c r="D313" s="619"/>
      <c r="E313" s="133"/>
      <c r="F313" s="133"/>
      <c r="G313" s="150">
        <f t="shared" si="132"/>
        <v>8</v>
      </c>
      <c r="H313" s="283">
        <f t="array" ref="H313">IF(H131="-","-",IF( H131&gt;1,2*STDEV(IF($P$5:$P$104=$G313,H$5:H$104,"-")),"-"))</f>
        <v>7.0553368295055741</v>
      </c>
      <c r="I313" s="283">
        <f t="array" ref="I313">IF(I131="-","-",IF( I131&gt;1,2*STDEV(IF($P$5:$P$104=$G313,I$5:I$104,"-")),"-"))</f>
        <v>2.4494897427831779</v>
      </c>
      <c r="J313" s="283">
        <f t="array" ref="J313">IF(J131="-","-",IF( J131&gt;1,2*STDEV(IF($P$5:$P$104=$G313,J$5:J$104,"-")),"-"))</f>
        <v>2.8480012484391777</v>
      </c>
      <c r="K313" s="283">
        <f t="array" ref="K313">IF(K131="-","-",IF( K131&gt;1,2*STDEV(IF($P$5:$P$104=$G313,K$5:K$104,"-")),"-"))</f>
        <v>1.7320508075688772</v>
      </c>
      <c r="L313" s="283">
        <f t="array" ref="L313">IF(L131="-","-",IF( L131&gt;1,2*STDEV(IF($P$5:$P$104=$G313,L$5:L$104,"-")),"-"))</f>
        <v>6.9282032302755088</v>
      </c>
      <c r="M313" s="283">
        <f t="array" ref="M313">IF(M131="-","-",IF( M131&gt;1,2*STDEV(IF($P$5:$P$104=$G313,M$5:M$104,"-")),"-"))</f>
        <v>2.2360679774997898</v>
      </c>
      <c r="N313" s="283">
        <f t="array" ref="N313">IF(N131="-","-",IF( N131&gt;1,2*STDEV(IF($P$5:$P$104=$G313,N$5:N$104,"-")),"-"))</f>
        <v>5.4772255750516612</v>
      </c>
      <c r="O313" s="283">
        <f t="array" ref="O313">IF(O131="-","-",IF( O131&gt;1,2*STDEV(IF($P$5:$P$104=$G313,O$5:O$104,"-")),"-"))</f>
        <v>2.9059326290271179</v>
      </c>
      <c r="P313" s="284">
        <f t="array" ref="P313">IF( H131="-","-",2*STDEV(IF($P$5:$P$104=$G313,H$5:O$104,"-")))</f>
        <v>4.3508134256468329</v>
      </c>
      <c r="Q313" s="285">
        <f t="array" ref="Q313">IF(P313="-","-",0.5*P313)</f>
        <v>2.1754067128234165</v>
      </c>
      <c r="R313" s="263"/>
      <c r="S313" s="263"/>
      <c r="T313" s="263"/>
      <c r="U313" s="263"/>
      <c r="V313" s="263"/>
      <c r="W313" s="138"/>
      <c r="X313" s="260"/>
      <c r="Y313" s="260"/>
      <c r="Z313" s="260"/>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0"/>
      <c r="AV313" s="260"/>
      <c r="AW313" s="260"/>
      <c r="AX313" s="260"/>
      <c r="AY313" s="260"/>
      <c r="AZ313" s="260"/>
      <c r="BA313" s="260"/>
      <c r="BB313" s="264"/>
      <c r="BC313" s="264"/>
      <c r="BD313" s="11"/>
      <c r="BE313" s="11"/>
      <c r="BF313" s="11"/>
      <c r="BG313" s="11"/>
      <c r="BH313" s="11"/>
      <c r="BI313" s="11"/>
      <c r="BJ313" s="11"/>
      <c r="BK313" s="11"/>
      <c r="BL313" s="11"/>
      <c r="BM313" s="11"/>
      <c r="BN313" s="11"/>
      <c r="BO313" s="11"/>
      <c r="BP313" s="11"/>
      <c r="BQ313" s="11"/>
      <c r="BR313" s="11"/>
      <c r="BS313" s="11"/>
    </row>
    <row r="314" spans="1:71" s="265" customFormat="1" ht="12.75" customHeight="1">
      <c r="A314" s="18"/>
      <c r="B314" s="18"/>
      <c r="C314" s="18"/>
      <c r="D314" s="619"/>
      <c r="E314" s="133"/>
      <c r="F314" s="133"/>
      <c r="G314" s="150">
        <f t="shared" si="132"/>
        <v>9</v>
      </c>
      <c r="H314" s="283" t="str">
        <f t="array" ref="H314">IF(H132="-","-",IF( H132&gt;1,2*STDEV(IF($P$5:$P$104=$G314,H$5:H$104,"-")),"-"))</f>
        <v>-</v>
      </c>
      <c r="I314" s="283" t="str">
        <f t="array" ref="I314">IF(I132="-","-",IF( I132&gt;1,2*STDEV(IF($P$5:$P$104=$G314,I$5:I$104,"-")),"-"))</f>
        <v>-</v>
      </c>
      <c r="J314" s="283" t="str">
        <f t="array" ref="J314">IF(J132="-","-",IF( J132&gt;1,2*STDEV(IF($P$5:$P$104=$G314,J$5:J$104,"-")),"-"))</f>
        <v>-</v>
      </c>
      <c r="K314" s="283" t="str">
        <f t="array" ref="K314">IF(K132="-","-",IF( K132&gt;1,2*STDEV(IF($P$5:$P$104=$G314,K$5:K$104,"-")),"-"))</f>
        <v>-</v>
      </c>
      <c r="L314" s="283" t="str">
        <f t="array" ref="L314">IF(L132="-","-",IF( L132&gt;1,2*STDEV(IF($P$5:$P$104=$G314,L$5:L$104,"-")),"-"))</f>
        <v>-</v>
      </c>
      <c r="M314" s="283" t="str">
        <f t="array" ref="M314">IF(M132="-","-",IF( M132&gt;1,2*STDEV(IF($P$5:$P$104=$G314,M$5:M$104,"-")),"-"))</f>
        <v>-</v>
      </c>
      <c r="N314" s="283" t="str">
        <f t="array" ref="N314">IF(N132="-","-",IF( N132&gt;1,2*STDEV(IF($P$5:$P$104=$G314,N$5:N$104,"-")),"-"))</f>
        <v>-</v>
      </c>
      <c r="O314" s="283" t="str">
        <f t="array" ref="O314">IF(O132="-","-",IF( O132&gt;1,2*STDEV(IF($P$5:$P$104=$G314,O$5:O$104,"-")),"-"))</f>
        <v>-</v>
      </c>
      <c r="P314" s="284" t="str">
        <f t="array" ref="P314">IF( H132="-","-",2*STDEV(IF($P$5:$P$104=$G314,H$5:O$104,"-")))</f>
        <v>-</v>
      </c>
      <c r="Q314" s="285" t="str">
        <f t="array" ref="Q314">IF(P314="-","-",0.5*P314)</f>
        <v>-</v>
      </c>
      <c r="R314" s="263"/>
      <c r="S314" s="263"/>
      <c r="T314" s="263"/>
      <c r="U314" s="263"/>
      <c r="V314" s="263"/>
      <c r="W314" s="138"/>
      <c r="X314" s="260"/>
      <c r="Y314" s="260"/>
      <c r="Z314" s="260"/>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4"/>
      <c r="BC314" s="264"/>
      <c r="BD314" s="11"/>
      <c r="BE314" s="11"/>
      <c r="BF314" s="11"/>
      <c r="BG314" s="11"/>
      <c r="BH314" s="11"/>
      <c r="BI314" s="11"/>
      <c r="BJ314" s="11"/>
      <c r="BK314" s="11"/>
      <c r="BL314" s="11"/>
      <c r="BM314" s="11"/>
      <c r="BN314" s="11"/>
      <c r="BO314" s="11"/>
      <c r="BP314" s="11"/>
      <c r="BQ314" s="11"/>
      <c r="BR314" s="11"/>
      <c r="BS314" s="11"/>
    </row>
    <row r="315" spans="1:71" s="265" customFormat="1" ht="12.75" customHeight="1">
      <c r="A315" s="18"/>
      <c r="B315" s="18"/>
      <c r="C315" s="18"/>
      <c r="D315" s="619"/>
      <c r="E315" s="133"/>
      <c r="F315" s="133"/>
      <c r="G315" s="150">
        <f t="shared" si="132"/>
        <v>10</v>
      </c>
      <c r="H315" s="283" t="str">
        <f t="array" ref="H315">IF(H133="-","-",IF( H133&gt;1,2*STDEV(IF($P$5:$P$104=$G315,H$5:H$104,"-")),"-"))</f>
        <v>-</v>
      </c>
      <c r="I315" s="283" t="str">
        <f t="array" ref="I315">IF(I133="-","-",IF( I133&gt;1,2*STDEV(IF($P$5:$P$104=$G315,I$5:I$104,"-")),"-"))</f>
        <v>-</v>
      </c>
      <c r="J315" s="283" t="str">
        <f t="array" ref="J315">IF(J133="-","-",IF( J133&gt;1,2*STDEV(IF($P$5:$P$104=$G315,J$5:J$104,"-")),"-"))</f>
        <v>-</v>
      </c>
      <c r="K315" s="283" t="str">
        <f t="array" ref="K315">IF(K133="-","-",IF( K133&gt;1,2*STDEV(IF($P$5:$P$104=$G315,K$5:K$104,"-")),"-"))</f>
        <v>-</v>
      </c>
      <c r="L315" s="283" t="str">
        <f t="array" ref="L315">IF(L133="-","-",IF( L133&gt;1,2*STDEV(IF($P$5:$P$104=$G315,L$5:L$104,"-")),"-"))</f>
        <v>-</v>
      </c>
      <c r="M315" s="283" t="str">
        <f t="array" ref="M315">IF(M133="-","-",IF( M133&gt;1,2*STDEV(IF($P$5:$P$104=$G315,M$5:M$104,"-")),"-"))</f>
        <v>-</v>
      </c>
      <c r="N315" s="283" t="str">
        <f t="array" ref="N315">IF(N133="-","-",IF( N133&gt;1,2*STDEV(IF($P$5:$P$104=$G315,N$5:N$104,"-")),"-"))</f>
        <v>-</v>
      </c>
      <c r="O315" s="283" t="str">
        <f t="array" ref="O315">IF(O133="-","-",IF( O133&gt;1,2*STDEV(IF($P$5:$P$104=$G315,O$5:O$104,"-")),"-"))</f>
        <v>-</v>
      </c>
      <c r="P315" s="284" t="str">
        <f t="array" ref="P315">IF( H133="-","-",2*STDEV(IF($P$5:$P$104=$G315,H$5:O$104,"-")))</f>
        <v>-</v>
      </c>
      <c r="Q315" s="285" t="str">
        <f t="array" ref="Q315">IF(P315="-","-",0.5*P315)</f>
        <v>-</v>
      </c>
      <c r="R315" s="263"/>
      <c r="S315" s="263"/>
      <c r="T315" s="263"/>
      <c r="U315" s="263"/>
      <c r="V315" s="263"/>
      <c r="W315" s="138"/>
      <c r="X315" s="260"/>
      <c r="Y315" s="260"/>
      <c r="Z315" s="260"/>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4"/>
      <c r="BC315" s="264"/>
      <c r="BD315" s="11"/>
      <c r="BE315" s="11"/>
      <c r="BF315" s="11"/>
      <c r="BG315" s="11"/>
      <c r="BH315" s="11"/>
      <c r="BI315" s="11"/>
      <c r="BJ315" s="11"/>
      <c r="BK315" s="11"/>
      <c r="BL315" s="11"/>
      <c r="BM315" s="11"/>
      <c r="BN315" s="11"/>
      <c r="BO315" s="11"/>
      <c r="BP315" s="11"/>
      <c r="BQ315" s="11"/>
      <c r="BR315" s="11"/>
      <c r="BS315" s="11"/>
    </row>
    <row r="316" spans="1:71" s="265" customFormat="1" ht="12.75" customHeight="1">
      <c r="A316" s="18"/>
      <c r="B316" s="18"/>
      <c r="C316" s="18"/>
      <c r="D316" s="619"/>
      <c r="E316" s="133"/>
      <c r="F316" s="133"/>
      <c r="G316" s="150">
        <f t="shared" si="132"/>
        <v>11</v>
      </c>
      <c r="H316" s="283" t="str">
        <f t="array" ref="H316">IF(H134="-","-",IF( H134&gt;1,2*STDEV(IF($P$5:$P$104=$G316,H$5:H$104,"-")),"-"))</f>
        <v>-</v>
      </c>
      <c r="I316" s="283" t="str">
        <f t="array" ref="I316">IF(I134="-","-",IF( I134&gt;1,2*STDEV(IF($P$5:$P$104=$G316,I$5:I$104,"-")),"-"))</f>
        <v>-</v>
      </c>
      <c r="J316" s="283" t="str">
        <f t="array" ref="J316">IF(J134="-","-",IF( J134&gt;1,2*STDEV(IF($P$5:$P$104=$G316,J$5:J$104,"-")),"-"))</f>
        <v>-</v>
      </c>
      <c r="K316" s="283" t="str">
        <f t="array" ref="K316">IF(K134="-","-",IF( K134&gt;1,2*STDEV(IF($P$5:$P$104=$G316,K$5:K$104,"-")),"-"))</f>
        <v>-</v>
      </c>
      <c r="L316" s="283" t="str">
        <f t="array" ref="L316">IF(L134="-","-",IF( L134&gt;1,2*STDEV(IF($P$5:$P$104=$G316,L$5:L$104,"-")),"-"))</f>
        <v>-</v>
      </c>
      <c r="M316" s="283" t="str">
        <f t="array" ref="M316">IF(M134="-","-",IF( M134&gt;1,2*STDEV(IF($P$5:$P$104=$G316,M$5:M$104,"-")),"-"))</f>
        <v>-</v>
      </c>
      <c r="N316" s="283" t="str">
        <f t="array" ref="N316">IF(N134="-","-",IF( N134&gt;1,2*STDEV(IF($P$5:$P$104=$G316,N$5:N$104,"-")),"-"))</f>
        <v>-</v>
      </c>
      <c r="O316" s="283" t="str">
        <f t="array" ref="O316">IF(O134="-","-",IF( O134&gt;1,2*STDEV(IF($P$5:$P$104=$G316,O$5:O$104,"-")),"-"))</f>
        <v>-</v>
      </c>
      <c r="P316" s="284" t="str">
        <f t="array" ref="P316">IF( H134="-","-",2*STDEV(IF($P$5:$P$104=$G316,H$5:O$104,"-")))</f>
        <v>-</v>
      </c>
      <c r="Q316" s="285" t="str">
        <f t="array" ref="Q316">IF(P316="-","-",0.5*P316)</f>
        <v>-</v>
      </c>
      <c r="R316" s="263"/>
      <c r="S316" s="263"/>
      <c r="T316" s="263"/>
      <c r="U316" s="263"/>
      <c r="V316" s="263"/>
      <c r="W316" s="138"/>
      <c r="X316" s="260"/>
      <c r="Y316" s="260"/>
      <c r="Z316" s="260"/>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4"/>
      <c r="BC316" s="264"/>
      <c r="BD316" s="11"/>
      <c r="BE316" s="11"/>
      <c r="BF316" s="11"/>
      <c r="BG316" s="11"/>
      <c r="BH316" s="11"/>
      <c r="BI316" s="11"/>
      <c r="BJ316" s="11"/>
      <c r="BK316" s="11"/>
      <c r="BL316" s="11"/>
      <c r="BM316" s="11"/>
      <c r="BN316" s="11"/>
      <c r="BO316" s="11"/>
      <c r="BP316" s="11"/>
      <c r="BQ316" s="11"/>
      <c r="BR316" s="11"/>
      <c r="BS316" s="11"/>
    </row>
    <row r="317" spans="1:71" s="265" customFormat="1" ht="12.75" customHeight="1">
      <c r="A317" s="18"/>
      <c r="B317" s="18"/>
      <c r="C317" s="18"/>
      <c r="D317" s="619"/>
      <c r="E317" s="133"/>
      <c r="F317" s="133"/>
      <c r="G317" s="150">
        <f t="shared" si="132"/>
        <v>12</v>
      </c>
      <c r="H317" s="283" t="str">
        <f t="array" ref="H317">IF(H135="-","-",IF( H135&gt;1,2*STDEV(IF($P$5:$P$104=$G317,H$5:H$104,"-")),"-"))</f>
        <v>-</v>
      </c>
      <c r="I317" s="283" t="str">
        <f t="array" ref="I317">IF(I135="-","-",IF( I135&gt;1,2*STDEV(IF($P$5:$P$104=$G317,I$5:I$104,"-")),"-"))</f>
        <v>-</v>
      </c>
      <c r="J317" s="283" t="str">
        <f t="array" ref="J317">IF(J135="-","-",IF( J135&gt;1,2*STDEV(IF($P$5:$P$104=$G317,J$5:J$104,"-")),"-"))</f>
        <v>-</v>
      </c>
      <c r="K317" s="283" t="str">
        <f t="array" ref="K317">IF(K135="-","-",IF( K135&gt;1,2*STDEV(IF($P$5:$P$104=$G317,K$5:K$104,"-")),"-"))</f>
        <v>-</v>
      </c>
      <c r="L317" s="283" t="str">
        <f t="array" ref="L317">IF(L135="-","-",IF( L135&gt;1,2*STDEV(IF($P$5:$P$104=$G317,L$5:L$104,"-")),"-"))</f>
        <v>-</v>
      </c>
      <c r="M317" s="283" t="str">
        <f t="array" ref="M317">IF(M135="-","-",IF( M135&gt;1,2*STDEV(IF($P$5:$P$104=$G317,M$5:M$104,"-")),"-"))</f>
        <v>-</v>
      </c>
      <c r="N317" s="283" t="str">
        <f t="array" ref="N317">IF(N135="-","-",IF( N135&gt;1,2*STDEV(IF($P$5:$P$104=$G317,N$5:N$104,"-")),"-"))</f>
        <v>-</v>
      </c>
      <c r="O317" s="283" t="str">
        <f t="array" ref="O317">IF(O135="-","-",IF( O135&gt;1,2*STDEV(IF($P$5:$P$104=$G317,O$5:O$104,"-")),"-"))</f>
        <v>-</v>
      </c>
      <c r="P317" s="284" t="str">
        <f t="array" ref="P317">IF( H135="-","-",2*STDEV(IF($P$5:$P$104=$G317,H$5:O$104,"-")))</f>
        <v>-</v>
      </c>
      <c r="Q317" s="285" t="str">
        <f t="array" ref="Q317">IF(P317="-","-",0.5*P317)</f>
        <v>-</v>
      </c>
      <c r="R317" s="263"/>
      <c r="S317" s="263"/>
      <c r="T317" s="263"/>
      <c r="U317" s="263"/>
      <c r="V317" s="263"/>
      <c r="W317" s="138"/>
      <c r="X317" s="260"/>
      <c r="Y317" s="260"/>
      <c r="Z317" s="260"/>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4"/>
      <c r="BC317" s="264"/>
      <c r="BD317" s="11"/>
      <c r="BE317" s="11"/>
      <c r="BF317" s="11"/>
      <c r="BG317" s="11"/>
      <c r="BH317" s="11"/>
      <c r="BI317" s="11"/>
      <c r="BJ317" s="11"/>
      <c r="BK317" s="11"/>
      <c r="BL317" s="11"/>
      <c r="BM317" s="11"/>
      <c r="BN317" s="11"/>
      <c r="BO317" s="11"/>
      <c r="BP317" s="11"/>
      <c r="BQ317" s="11"/>
      <c r="BR317" s="11"/>
      <c r="BS317" s="11"/>
    </row>
    <row r="318" spans="1:71" s="265" customFormat="1" ht="12.75" customHeight="1">
      <c r="A318" s="18"/>
      <c r="B318" s="18"/>
      <c r="C318" s="18"/>
      <c r="D318" s="619"/>
      <c r="E318" s="133"/>
      <c r="F318" s="133"/>
      <c r="G318" s="150">
        <f t="shared" si="132"/>
        <v>13</v>
      </c>
      <c r="H318" s="283" t="str">
        <f t="array" ref="H318">IF(H136="-","-",IF( H136&gt;1,2*STDEV(IF($P$5:$P$104=$G318,H$5:H$104,"-")),"-"))</f>
        <v>-</v>
      </c>
      <c r="I318" s="283" t="str">
        <f t="array" ref="I318">IF(I136="-","-",IF( I136&gt;1,2*STDEV(IF($P$5:$P$104=$G318,I$5:I$104,"-")),"-"))</f>
        <v>-</v>
      </c>
      <c r="J318" s="283" t="str">
        <f t="array" ref="J318">IF(J136="-","-",IF( J136&gt;1,2*STDEV(IF($P$5:$P$104=$G318,J$5:J$104,"-")),"-"))</f>
        <v>-</v>
      </c>
      <c r="K318" s="283" t="str">
        <f t="array" ref="K318">IF(K136="-","-",IF( K136&gt;1,2*STDEV(IF($P$5:$P$104=$G318,K$5:K$104,"-")),"-"))</f>
        <v>-</v>
      </c>
      <c r="L318" s="283" t="str">
        <f t="array" ref="L318">IF(L136="-","-",IF( L136&gt;1,2*STDEV(IF($P$5:$P$104=$G318,L$5:L$104,"-")),"-"))</f>
        <v>-</v>
      </c>
      <c r="M318" s="283" t="str">
        <f t="array" ref="M318">IF(M136="-","-",IF( M136&gt;1,2*STDEV(IF($P$5:$P$104=$G318,M$5:M$104,"-")),"-"))</f>
        <v>-</v>
      </c>
      <c r="N318" s="283" t="str">
        <f t="array" ref="N318">IF(N136="-","-",IF( N136&gt;1,2*STDEV(IF($P$5:$P$104=$G318,N$5:N$104,"-")),"-"))</f>
        <v>-</v>
      </c>
      <c r="O318" s="283" t="str">
        <f t="array" ref="O318">IF(O136="-","-",IF( O136&gt;1,2*STDEV(IF($P$5:$P$104=$G318,O$5:O$104,"-")),"-"))</f>
        <v>-</v>
      </c>
      <c r="P318" s="284" t="str">
        <f t="array" ref="P318">IF( H136="-","-",2*STDEV(IF($P$5:$P$104=$G318,H$5:O$104,"-")))</f>
        <v>-</v>
      </c>
      <c r="Q318" s="285" t="str">
        <f t="array" ref="Q318">IF(P318="-","-",0.5*P318)</f>
        <v>-</v>
      </c>
      <c r="R318" s="263"/>
      <c r="S318" s="263"/>
      <c r="T318" s="263"/>
      <c r="U318" s="263"/>
      <c r="V318" s="263"/>
      <c r="W318" s="138"/>
      <c r="X318" s="260"/>
      <c r="Y318" s="260"/>
      <c r="Z318" s="260"/>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4"/>
      <c r="BC318" s="264"/>
      <c r="BD318" s="11"/>
      <c r="BE318" s="11"/>
      <c r="BF318" s="11"/>
      <c r="BG318" s="11"/>
      <c r="BH318" s="11"/>
      <c r="BI318" s="11"/>
      <c r="BJ318" s="11"/>
      <c r="BK318" s="11"/>
      <c r="BL318" s="11"/>
      <c r="BM318" s="11"/>
      <c r="BN318" s="11"/>
      <c r="BO318" s="11"/>
      <c r="BP318" s="11"/>
      <c r="BQ318" s="11"/>
      <c r="BR318" s="11"/>
      <c r="BS318" s="11"/>
    </row>
    <row r="319" spans="1:71" s="265" customFormat="1" ht="12.75" customHeight="1">
      <c r="A319" s="18"/>
      <c r="B319" s="18"/>
      <c r="C319" s="18"/>
      <c r="D319" s="619"/>
      <c r="E319" s="133"/>
      <c r="F319" s="133"/>
      <c r="G319" s="150">
        <f t="shared" si="132"/>
        <v>14</v>
      </c>
      <c r="H319" s="283" t="str">
        <f t="array" ref="H319">IF(H137="-","-",IF( H137&gt;1,2*STDEV(IF($P$5:$P$104=$G319,H$5:H$104,"-")),"-"))</f>
        <v>-</v>
      </c>
      <c r="I319" s="283" t="str">
        <f t="array" ref="I319">IF(I137="-","-",IF( I137&gt;1,2*STDEV(IF($P$5:$P$104=$G319,I$5:I$104,"-")),"-"))</f>
        <v>-</v>
      </c>
      <c r="J319" s="283" t="str">
        <f t="array" ref="J319">IF(J137="-","-",IF( J137&gt;1,2*STDEV(IF($P$5:$P$104=$G319,J$5:J$104,"-")),"-"))</f>
        <v>-</v>
      </c>
      <c r="K319" s="283" t="str">
        <f t="array" ref="K319">IF(K137="-","-",IF( K137&gt;1,2*STDEV(IF($P$5:$P$104=$G319,K$5:K$104,"-")),"-"))</f>
        <v>-</v>
      </c>
      <c r="L319" s="283" t="str">
        <f t="array" ref="L319">IF(L137="-","-",IF( L137&gt;1,2*STDEV(IF($P$5:$P$104=$G319,L$5:L$104,"-")),"-"))</f>
        <v>-</v>
      </c>
      <c r="M319" s="283" t="str">
        <f t="array" ref="M319">IF(M137="-","-",IF( M137&gt;1,2*STDEV(IF($P$5:$P$104=$G319,M$5:M$104,"-")),"-"))</f>
        <v>-</v>
      </c>
      <c r="N319" s="283" t="str">
        <f t="array" ref="N319">IF(N137="-","-",IF( N137&gt;1,2*STDEV(IF($P$5:$P$104=$G319,N$5:N$104,"-")),"-"))</f>
        <v>-</v>
      </c>
      <c r="O319" s="283" t="str">
        <f t="array" ref="O319">IF(O137="-","-",IF( O137&gt;1,2*STDEV(IF($P$5:$P$104=$G319,O$5:O$104,"-")),"-"))</f>
        <v>-</v>
      </c>
      <c r="P319" s="284" t="str">
        <f t="array" ref="P319">IF( H137="-","-",2*STDEV(IF($P$5:$P$104=$G319,H$5:O$104,"-")))</f>
        <v>-</v>
      </c>
      <c r="Q319" s="285" t="str">
        <f t="array" ref="Q319">IF(P319="-","-",0.5*P319)</f>
        <v>-</v>
      </c>
      <c r="R319" s="263"/>
      <c r="S319" s="263"/>
      <c r="T319" s="263"/>
      <c r="U319" s="263"/>
      <c r="V319" s="263"/>
      <c r="W319" s="138"/>
      <c r="X319" s="260"/>
      <c r="Y319" s="260"/>
      <c r="Z319" s="260"/>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4"/>
      <c r="BC319" s="264"/>
      <c r="BD319" s="11"/>
      <c r="BE319" s="11"/>
      <c r="BF319" s="11"/>
      <c r="BG319" s="11"/>
      <c r="BH319" s="11"/>
      <c r="BI319" s="11"/>
      <c r="BJ319" s="11"/>
      <c r="BK319" s="11"/>
      <c r="BL319" s="11"/>
      <c r="BM319" s="11"/>
      <c r="BN319" s="11"/>
      <c r="BO319" s="11"/>
      <c r="BP319" s="11"/>
      <c r="BQ319" s="11"/>
      <c r="BR319" s="11"/>
      <c r="BS319" s="11"/>
    </row>
    <row r="320" spans="1:71" s="265" customFormat="1" ht="12.75" customHeight="1">
      <c r="A320" s="18"/>
      <c r="B320" s="18"/>
      <c r="C320" s="18"/>
      <c r="D320" s="619"/>
      <c r="E320" s="133"/>
      <c r="F320" s="133"/>
      <c r="G320" s="153">
        <f t="shared" si="132"/>
        <v>15</v>
      </c>
      <c r="H320" s="286" t="str">
        <f t="array" ref="H320">IF(H138="-","-",IF( H138&gt;1,2*STDEV(IF($P$5:$P$104=$G320,H$5:H$104,"-")),"-"))</f>
        <v>-</v>
      </c>
      <c r="I320" s="286" t="str">
        <f t="array" ref="I320">IF(I138="-","-",IF( I138&gt;1,2*STDEV(IF($P$5:$P$104=$G320,I$5:I$104,"-")),"-"))</f>
        <v>-</v>
      </c>
      <c r="J320" s="286" t="str">
        <f t="array" ref="J320">IF(J138="-","-",IF( J138&gt;1,2*STDEV(IF($P$5:$P$104=$G320,J$5:J$104,"-")),"-"))</f>
        <v>-</v>
      </c>
      <c r="K320" s="286" t="str">
        <f t="array" ref="K320">IF(K138="-","-",IF( K138&gt;1,2*STDEV(IF($P$5:$P$104=$G320,K$5:K$104,"-")),"-"))</f>
        <v>-</v>
      </c>
      <c r="L320" s="286" t="str">
        <f t="array" ref="L320">IF(L138="-","-",IF( L138&gt;1,2*STDEV(IF($P$5:$P$104=$G320,L$5:L$104,"-")),"-"))</f>
        <v>-</v>
      </c>
      <c r="M320" s="286" t="str">
        <f t="array" ref="M320">IF(M138="-","-",IF( M138&gt;1,2*STDEV(IF($P$5:$P$104=$G320,M$5:M$104,"-")),"-"))</f>
        <v>-</v>
      </c>
      <c r="N320" s="286" t="str">
        <f t="array" ref="N320">IF(N138="-","-",IF( N138&gt;1,2*STDEV(IF($P$5:$P$104=$G320,N$5:N$104,"-")),"-"))</f>
        <v>-</v>
      </c>
      <c r="O320" s="286" t="str">
        <f t="array" ref="O320">IF(O138="-","-",IF( O138&gt;1,2*STDEV(IF($P$5:$P$104=$G320,O$5:O$104,"-")),"-"))</f>
        <v>-</v>
      </c>
      <c r="P320" s="287" t="str">
        <f t="array" ref="P320">IF( H138="-","-",2*STDEV(IF($P$5:$P$104=$G320,H$5:O$104,"-")))</f>
        <v>-</v>
      </c>
      <c r="Q320" s="288" t="str">
        <f t="array" ref="Q320">IF(P320="-","-",0.5*P320)</f>
        <v>-</v>
      </c>
      <c r="R320" s="263"/>
      <c r="S320" s="263"/>
      <c r="T320" s="263"/>
      <c r="U320" s="263"/>
      <c r="V320" s="263"/>
      <c r="W320" s="138"/>
      <c r="X320" s="260"/>
      <c r="Y320" s="260"/>
      <c r="Z320" s="260"/>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4"/>
      <c r="BC320" s="264"/>
      <c r="BD320" s="11"/>
      <c r="BE320" s="11"/>
      <c r="BF320" s="11"/>
      <c r="BG320" s="11"/>
      <c r="BH320" s="11"/>
      <c r="BI320" s="11"/>
      <c r="BJ320" s="11"/>
      <c r="BK320" s="11"/>
      <c r="BL320" s="11"/>
      <c r="BM320" s="11"/>
      <c r="BN320" s="11"/>
      <c r="BO320" s="11"/>
      <c r="BP320" s="11"/>
      <c r="BQ320" s="11"/>
      <c r="BR320" s="11"/>
      <c r="BS320" s="11"/>
    </row>
    <row r="321" spans="1:71" s="265" customFormat="1" ht="12.75" customHeight="1">
      <c r="A321" s="18"/>
      <c r="B321" s="18"/>
      <c r="C321" s="18"/>
      <c r="D321" s="619"/>
      <c r="E321" s="289"/>
      <c r="F321" s="289"/>
      <c r="G321" s="290"/>
      <c r="H321" s="291"/>
      <c r="I321" s="291"/>
      <c r="J321" s="291"/>
      <c r="K321" s="291"/>
      <c r="L321" s="291"/>
      <c r="M321" s="291"/>
      <c r="N321" s="291"/>
      <c r="O321" s="291"/>
      <c r="P321" s="293"/>
      <c r="Q321" s="294"/>
      <c r="R321" s="263"/>
      <c r="S321" s="263"/>
      <c r="T321" s="263"/>
      <c r="U321" s="263"/>
      <c r="V321" s="263"/>
      <c r="W321" s="138"/>
      <c r="X321" s="260"/>
      <c r="Y321" s="260"/>
      <c r="Z321" s="260"/>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4"/>
      <c r="BC321" s="264"/>
      <c r="BD321" s="11"/>
      <c r="BE321" s="11"/>
      <c r="BF321" s="11"/>
      <c r="BG321" s="11"/>
      <c r="BH321" s="11"/>
      <c r="BI321" s="11"/>
      <c r="BJ321" s="11"/>
      <c r="BK321" s="11"/>
      <c r="BL321" s="11"/>
      <c r="BM321" s="11"/>
      <c r="BN321" s="11"/>
      <c r="BO321" s="11"/>
      <c r="BP321" s="11"/>
      <c r="BQ321" s="11"/>
      <c r="BR321" s="11"/>
      <c r="BS321" s="11"/>
    </row>
    <row r="322" spans="1:71" s="264" customFormat="1" ht="12.75" customHeight="1">
      <c r="A322" s="18"/>
      <c r="B322" s="18"/>
      <c r="C322" s="18"/>
      <c r="D322" s="629"/>
      <c r="E322" s="160"/>
      <c r="F322" s="160"/>
      <c r="G322" s="166"/>
      <c r="H322" s="295"/>
      <c r="I322" s="295"/>
      <c r="J322" s="295"/>
      <c r="K322" s="295"/>
      <c r="L322" s="295"/>
      <c r="M322" s="295"/>
      <c r="N322" s="295"/>
      <c r="O322" s="295"/>
      <c r="P322" s="295"/>
      <c r="Q322" s="7"/>
      <c r="R322" s="263"/>
      <c r="S322" s="263"/>
      <c r="T322" s="263"/>
      <c r="U322" s="263"/>
      <c r="V322" s="263"/>
      <c r="W322" s="138"/>
      <c r="X322" s="260"/>
      <c r="Y322" s="260"/>
      <c r="Z322" s="260"/>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D322" s="11"/>
      <c r="BE322" s="11"/>
      <c r="BF322" s="11"/>
      <c r="BG322" s="11"/>
      <c r="BH322" s="11"/>
      <c r="BI322" s="11"/>
      <c r="BJ322" s="11"/>
      <c r="BK322" s="11"/>
      <c r="BL322" s="11"/>
      <c r="BM322" s="11"/>
      <c r="BN322" s="11"/>
      <c r="BO322" s="11"/>
      <c r="BP322" s="11"/>
      <c r="BQ322" s="11"/>
      <c r="BR322" s="11"/>
      <c r="BS322" s="11"/>
    </row>
    <row r="323" spans="1:71" s="264" customFormat="1" ht="18" customHeight="1">
      <c r="A323" s="18"/>
      <c r="B323" s="18"/>
      <c r="C323" s="18"/>
      <c r="D323" s="619"/>
      <c r="E323" s="261"/>
      <c r="F323" s="261"/>
      <c r="G323" s="118" t="s">
        <v>62</v>
      </c>
      <c r="H323" s="120"/>
      <c r="I323" s="120"/>
      <c r="J323" s="120"/>
      <c r="K323" s="120"/>
      <c r="L323" s="120"/>
      <c r="M323" s="120"/>
      <c r="N323" s="120"/>
      <c r="O323" s="120"/>
      <c r="P323" s="233"/>
      <c r="Q323" s="7"/>
      <c r="R323" s="263"/>
      <c r="S323" s="263"/>
      <c r="T323" s="263"/>
      <c r="U323" s="263"/>
      <c r="V323" s="263"/>
      <c r="W323" s="138"/>
      <c r="X323" s="260"/>
      <c r="Y323" s="260"/>
      <c r="Z323" s="260"/>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D323" s="11"/>
      <c r="BE323" s="11"/>
      <c r="BF323" s="11"/>
      <c r="BG323" s="11"/>
      <c r="BH323" s="11"/>
      <c r="BI323" s="11"/>
      <c r="BJ323" s="11"/>
      <c r="BK323" s="11"/>
      <c r="BL323" s="11"/>
      <c r="BM323" s="11"/>
      <c r="BN323" s="11"/>
      <c r="BO323" s="11"/>
      <c r="BP323" s="11"/>
      <c r="BQ323" s="11"/>
      <c r="BR323" s="11"/>
      <c r="BS323" s="11"/>
    </row>
    <row r="324" spans="1:71" s="274" customFormat="1" ht="24.75" customHeight="1">
      <c r="A324" s="18"/>
      <c r="B324" s="18"/>
      <c r="C324" s="18"/>
      <c r="D324" s="625"/>
      <c r="E324" s="297"/>
      <c r="F324" s="297"/>
      <c r="G324" s="137" t="str">
        <f>P3</f>
        <v>MODAL</v>
      </c>
      <c r="H324" s="454" t="str">
        <f t="shared" ref="H324:H325" si="133">H3</f>
        <v>Harald</v>
      </c>
      <c r="I324" s="454" t="str">
        <f t="shared" ref="I324:L324" si="134">I3</f>
        <v>Lisbet</v>
      </c>
      <c r="J324" s="454" t="str">
        <f t="shared" si="134"/>
        <v>Stian</v>
      </c>
      <c r="K324" s="454" t="str">
        <f t="shared" si="134"/>
        <v>Janicke</v>
      </c>
      <c r="L324" s="454" t="str">
        <f t="shared" si="134"/>
        <v>Merete</v>
      </c>
      <c r="M324" s="454" t="str">
        <f t="shared" ref="M324:O324" si="135">M3</f>
        <v>Silje</v>
      </c>
      <c r="N324" s="454" t="str">
        <f t="shared" si="135"/>
        <v>Trine</v>
      </c>
      <c r="O324" s="454" t="str">
        <f t="shared" si="135"/>
        <v>Else</v>
      </c>
      <c r="P324" s="134"/>
      <c r="Q324" s="298"/>
      <c r="R324" s="271"/>
      <c r="S324" s="271"/>
      <c r="T324" s="271"/>
      <c r="U324" s="271"/>
      <c r="V324" s="271"/>
      <c r="W324" s="272"/>
      <c r="X324" s="273"/>
      <c r="Y324" s="273"/>
      <c r="Z324" s="273"/>
      <c r="AA324" s="273"/>
      <c r="AB324" s="273"/>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c r="AW324" s="273"/>
      <c r="AX324" s="273"/>
      <c r="AY324" s="273"/>
      <c r="AZ324" s="273"/>
      <c r="BA324" s="273"/>
      <c r="BD324" s="275"/>
      <c r="BE324" s="275"/>
      <c r="BF324" s="275"/>
      <c r="BG324" s="275"/>
      <c r="BH324" s="275"/>
      <c r="BI324" s="275"/>
      <c r="BJ324" s="275"/>
      <c r="BK324" s="275"/>
      <c r="BL324" s="275"/>
      <c r="BM324" s="275"/>
      <c r="BN324" s="275"/>
      <c r="BO324" s="275"/>
      <c r="BP324" s="275"/>
      <c r="BQ324" s="275"/>
      <c r="BR324" s="275"/>
      <c r="BS324" s="275"/>
    </row>
    <row r="325" spans="1:71" s="274" customFormat="1" ht="12.75" customHeight="1">
      <c r="A325" s="18"/>
      <c r="B325" s="18"/>
      <c r="C325" s="18"/>
      <c r="D325" s="625"/>
      <c r="E325" s="297"/>
      <c r="F325" s="297"/>
      <c r="G325" s="140" t="str">
        <f>P4</f>
        <v>(R1-R5)</v>
      </c>
      <c r="H325" s="277">
        <f t="shared" si="133"/>
        <v>1</v>
      </c>
      <c r="I325" s="277">
        <f t="shared" ref="I325:L325" si="136">I4</f>
        <v>2</v>
      </c>
      <c r="J325" s="277">
        <f t="shared" si="136"/>
        <v>3</v>
      </c>
      <c r="K325" s="277">
        <f t="shared" si="136"/>
        <v>4</v>
      </c>
      <c r="L325" s="277">
        <f t="shared" si="136"/>
        <v>5</v>
      </c>
      <c r="M325" s="277">
        <f t="shared" ref="M325:O325" si="137">M4</f>
        <v>6</v>
      </c>
      <c r="N325" s="277">
        <f t="shared" si="137"/>
        <v>7</v>
      </c>
      <c r="O325" s="277">
        <f t="shared" si="137"/>
        <v>8</v>
      </c>
      <c r="P325" s="140" t="s">
        <v>38</v>
      </c>
      <c r="Q325" s="298"/>
      <c r="R325" s="271"/>
      <c r="S325" s="271"/>
      <c r="T325" s="271"/>
      <c r="U325" s="271"/>
      <c r="V325" s="271"/>
      <c r="W325" s="272"/>
      <c r="X325" s="273"/>
      <c r="Y325" s="273"/>
      <c r="Z325" s="273"/>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D325" s="275"/>
      <c r="BE325" s="275"/>
      <c r="BF325" s="275"/>
      <c r="BG325" s="275"/>
      <c r="BH325" s="275"/>
      <c r="BI325" s="275"/>
      <c r="BJ325" s="275"/>
      <c r="BK325" s="275"/>
      <c r="BL325" s="275"/>
      <c r="BM325" s="275"/>
      <c r="BN325" s="275"/>
      <c r="BO325" s="275"/>
      <c r="BP325" s="275"/>
      <c r="BQ325" s="275"/>
      <c r="BR325" s="275"/>
      <c r="BS325" s="275"/>
    </row>
    <row r="326" spans="1:71" s="264" customFormat="1" ht="12.75" customHeight="1">
      <c r="A326" s="18"/>
      <c r="B326" s="18"/>
      <c r="C326" s="18"/>
      <c r="D326" s="619"/>
      <c r="E326" s="133"/>
      <c r="F326" s="133"/>
      <c r="G326" s="147">
        <v>0</v>
      </c>
      <c r="H326" s="299">
        <f t="array" ref="H326">IF(H123="-","-",IF( H123&gt;0,AVERAGE(IF($P$5:$P$104=$G326,H$5:H$104,"-")),"-"))</f>
        <v>2</v>
      </c>
      <c r="I326" s="299">
        <f t="array" ref="I326">IF(I123="-","-",IF( I123&gt;0,AVERAGE(IF($P$5:$P$104=$G326,I$5:I$104,"-")),"-"))</f>
        <v>0.875</v>
      </c>
      <c r="J326" s="299">
        <f t="array" ref="J326">IF(J123="-","-",IF( J123&gt;0,AVERAGE(IF($P$5:$P$104=$G326,J$5:J$104,"-")),"-"))</f>
        <v>1.875</v>
      </c>
      <c r="K326" s="299">
        <f t="array" ref="K326">IF(K123="-","-",IF( K123&gt;0,AVERAGE(IF($P$5:$P$104=$G326,K$5:K$104,"-")),"-"))</f>
        <v>1.3125</v>
      </c>
      <c r="L326" s="299">
        <f t="array" ref="L326">IF(L123="-","-",IF( L123&gt;0,AVERAGE(IF($P$5:$P$104=$G326,L$5:L$104,"-")),"-"))</f>
        <v>0</v>
      </c>
      <c r="M326" s="299">
        <f t="array" ref="M326">IF(M123="-","-",IF( M123&gt;0,AVERAGE(IF($P$5:$P$104=$G326,M$5:M$104,"-")),"-"))</f>
        <v>0.3125</v>
      </c>
      <c r="N326" s="299">
        <f t="array" ref="N326">IF(N123="-","-",IF( N123&gt;0,AVERAGE(IF($P$5:$P$104=$G326,N$5:N$104,"-")),"-"))</f>
        <v>1</v>
      </c>
      <c r="O326" s="299">
        <f t="array" ref="O326">IF(O123="-","-",IF( O123&gt;0,AVERAGE(IF($P$5:$P$104=$G326,O$5:O$104,"-")),"-"))</f>
        <v>0.75</v>
      </c>
      <c r="P326" s="300">
        <f t="array" ref="P326">IF(P123="-","-",AVERAGE(IF($P$5:$P$104=$G326,H$5:O$104,"-")))</f>
        <v>1.015625</v>
      </c>
      <c r="Q326" s="181"/>
      <c r="R326" s="263"/>
      <c r="S326" s="263"/>
      <c r="T326" s="263"/>
      <c r="U326" s="263"/>
      <c r="V326" s="263"/>
      <c r="W326" s="138"/>
      <c r="X326" s="260"/>
      <c r="Y326" s="260"/>
      <c r="Z326" s="260"/>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D326" s="11"/>
      <c r="BE326" s="11"/>
      <c r="BF326" s="11"/>
      <c r="BG326" s="11"/>
      <c r="BH326" s="11"/>
      <c r="BI326" s="11"/>
      <c r="BJ326" s="11"/>
      <c r="BK326" s="11"/>
      <c r="BL326" s="11"/>
      <c r="BM326" s="11"/>
      <c r="BN326" s="11"/>
      <c r="BO326" s="11"/>
      <c r="BP326" s="11"/>
      <c r="BQ326" s="11"/>
      <c r="BR326" s="11"/>
      <c r="BS326" s="11"/>
    </row>
    <row r="327" spans="1:71" s="264" customFormat="1" ht="12.75" customHeight="1">
      <c r="A327" s="18"/>
      <c r="B327" s="18"/>
      <c r="C327" s="18"/>
      <c r="D327" s="619"/>
      <c r="E327" s="133"/>
      <c r="F327" s="133"/>
      <c r="G327" s="150">
        <f t="shared" ref="G327:G341" si="138">G326+1</f>
        <v>1</v>
      </c>
      <c r="H327" s="301" t="str">
        <f t="array" ref="H327">IF(H124="-","-",IF( H124&gt;0,AVERAGE(IF($P$5:$P$104=$G327,H$5:H$104,"-")),"-"))</f>
        <v>-</v>
      </c>
      <c r="I327" s="301" t="str">
        <f t="array" ref="I327">IF(I124="-","-",IF( I124&gt;0,AVERAGE(IF($P$5:$P$104=$G327,I$5:I$104,"-")),"-"))</f>
        <v>-</v>
      </c>
      <c r="J327" s="301" t="str">
        <f t="array" ref="J327">IF(J124="-","-",IF( J124&gt;0,AVERAGE(IF($P$5:$P$104=$G327,J$5:J$104,"-")),"-"))</f>
        <v>-</v>
      </c>
      <c r="K327" s="301" t="str">
        <f t="array" ref="K327">IF(K124="-","-",IF( K124&gt;0,AVERAGE(IF($P$5:$P$104=$G327,K$5:K$104,"-")),"-"))</f>
        <v>-</v>
      </c>
      <c r="L327" s="301" t="str">
        <f t="array" ref="L327">IF(L124="-","-",IF( L124&gt;0,AVERAGE(IF($P$5:$P$104=$G327,L$5:L$104,"-")),"-"))</f>
        <v>-</v>
      </c>
      <c r="M327" s="301" t="str">
        <f t="array" ref="M327">IF(M124="-","-",IF( M124&gt;0,AVERAGE(IF($P$5:$P$104=$G327,M$5:M$104,"-")),"-"))</f>
        <v>-</v>
      </c>
      <c r="N327" s="301" t="str">
        <f t="array" ref="N327">IF(N124="-","-",IF( N124&gt;0,AVERAGE(IF($P$5:$P$104=$G327,N$5:N$104,"-")),"-"))</f>
        <v>-</v>
      </c>
      <c r="O327" s="301" t="str">
        <f t="array" ref="O327">IF(O124="-","-",IF( O124&gt;0,AVERAGE(IF($P$5:$P$104=$G327,O$5:O$104,"-")),"-"))</f>
        <v>-</v>
      </c>
      <c r="P327" s="302" t="str">
        <f t="array" ref="P327">IF(P124="-","-",AVERAGE(IF($P$5:$P$104=$G327,H$5:O$104,"-")))</f>
        <v>-</v>
      </c>
      <c r="Q327" s="181"/>
      <c r="R327" s="263"/>
      <c r="S327" s="263"/>
      <c r="T327" s="263"/>
      <c r="U327" s="263"/>
      <c r="V327" s="263"/>
      <c r="W327" s="138"/>
      <c r="X327" s="260"/>
      <c r="Y327" s="260"/>
      <c r="Z327" s="260"/>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D327" s="11"/>
      <c r="BE327" s="11"/>
      <c r="BF327" s="11"/>
      <c r="BG327" s="11"/>
      <c r="BH327" s="11"/>
      <c r="BI327" s="11"/>
      <c r="BJ327" s="11"/>
      <c r="BK327" s="11"/>
      <c r="BL327" s="11"/>
      <c r="BM327" s="11"/>
      <c r="BN327" s="11"/>
      <c r="BO327" s="11"/>
      <c r="BP327" s="11"/>
      <c r="BQ327" s="11"/>
      <c r="BR327" s="11"/>
      <c r="BS327" s="11"/>
    </row>
    <row r="328" spans="1:71" s="264" customFormat="1" ht="12.75" customHeight="1">
      <c r="A328" s="18"/>
      <c r="B328" s="18"/>
      <c r="C328" s="18"/>
      <c r="D328" s="619"/>
      <c r="E328" s="133"/>
      <c r="F328" s="133"/>
      <c r="G328" s="150">
        <f t="shared" si="138"/>
        <v>2</v>
      </c>
      <c r="H328" s="301" t="str">
        <f t="array" ref="H328">IF(H125="-","-",IF( H125&gt;0,AVERAGE(IF($P$5:$P$104=$G328,H$5:H$104,"-")),"-"))</f>
        <v>-</v>
      </c>
      <c r="I328" s="301" t="str">
        <f t="array" ref="I328">IF(I125="-","-",IF( I125&gt;0,AVERAGE(IF($P$5:$P$104=$G328,I$5:I$104,"-")),"-"))</f>
        <v>-</v>
      </c>
      <c r="J328" s="301" t="str">
        <f t="array" ref="J328">IF(J125="-","-",IF( J125&gt;0,AVERAGE(IF($P$5:$P$104=$G328,J$5:J$104,"-")),"-"))</f>
        <v>-</v>
      </c>
      <c r="K328" s="301" t="str">
        <f t="array" ref="K328">IF(K125="-","-",IF( K125&gt;0,AVERAGE(IF($P$5:$P$104=$G328,K$5:K$104,"-")),"-"))</f>
        <v>-</v>
      </c>
      <c r="L328" s="301" t="str">
        <f t="array" ref="L328">IF(L125="-","-",IF( L125&gt;0,AVERAGE(IF($P$5:$P$104=$G328,L$5:L$104,"-")),"-"))</f>
        <v>-</v>
      </c>
      <c r="M328" s="301" t="str">
        <f t="array" ref="M328">IF(M125="-","-",IF( M125&gt;0,AVERAGE(IF($P$5:$P$104=$G328,M$5:M$104,"-")),"-"))</f>
        <v>-</v>
      </c>
      <c r="N328" s="301" t="str">
        <f t="array" ref="N328">IF(N125="-","-",IF( N125&gt;0,AVERAGE(IF($P$5:$P$104=$G328,N$5:N$104,"-")),"-"))</f>
        <v>-</v>
      </c>
      <c r="O328" s="301" t="str">
        <f t="array" ref="O328">IF(O125="-","-",IF( O125&gt;0,AVERAGE(IF($P$5:$P$104=$G328,O$5:O$104,"-")),"-"))</f>
        <v>-</v>
      </c>
      <c r="P328" s="302" t="str">
        <f t="array" ref="P328">IF(P125="-","-",AVERAGE(IF($P$5:$P$104=$G328,H$5:O$104,"-")))</f>
        <v>-</v>
      </c>
      <c r="Q328" s="181"/>
      <c r="R328" s="263"/>
      <c r="S328" s="263"/>
      <c r="T328" s="263"/>
      <c r="U328" s="263"/>
      <c r="V328" s="263"/>
      <c r="W328" s="138"/>
      <c r="X328" s="260"/>
      <c r="Y328" s="260"/>
      <c r="Z328" s="260"/>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D328" s="11"/>
      <c r="BE328" s="11"/>
      <c r="BF328" s="11"/>
      <c r="BG328" s="11"/>
      <c r="BH328" s="11"/>
      <c r="BI328" s="11"/>
      <c r="BJ328" s="11"/>
      <c r="BK328" s="11"/>
      <c r="BL328" s="11"/>
      <c r="BM328" s="11"/>
      <c r="BN328" s="11"/>
      <c r="BO328" s="11"/>
      <c r="BP328" s="11"/>
      <c r="BQ328" s="11"/>
      <c r="BR328" s="11"/>
      <c r="BS328" s="11"/>
    </row>
    <row r="329" spans="1:71" s="264" customFormat="1" ht="12.75" customHeight="1">
      <c r="A329" s="18"/>
      <c r="B329" s="18"/>
      <c r="C329" s="18"/>
      <c r="D329" s="619"/>
      <c r="E329" s="133"/>
      <c r="F329" s="133"/>
      <c r="G329" s="150">
        <f t="shared" si="138"/>
        <v>3</v>
      </c>
      <c r="H329" s="301">
        <f t="array" ref="H329">IF(H126="-","-",IF( H126&gt;0,AVERAGE(IF($P$5:$P$104=$G329,H$5:H$104,"-")),"-"))</f>
        <v>3</v>
      </c>
      <c r="I329" s="301">
        <f t="array" ref="I329">IF(I126="-","-",IF( I126&gt;0,AVERAGE(IF($P$5:$P$104=$G329,I$5:I$104,"-")),"-"))</f>
        <v>4</v>
      </c>
      <c r="J329" s="301">
        <f t="array" ref="J329">IF(J126="-","-",IF( J126&gt;0,AVERAGE(IF($P$5:$P$104=$G329,J$5:J$104,"-")),"-"))</f>
        <v>3</v>
      </c>
      <c r="K329" s="301">
        <f t="array" ref="K329">IF(K126="-","-",IF( K126&gt;0,AVERAGE(IF($P$5:$P$104=$G329,K$5:K$104,"-")),"-"))</f>
        <v>3</v>
      </c>
      <c r="L329" s="301">
        <f t="array" ref="L329">IF(L126="-","-",IF( L126&gt;0,AVERAGE(IF($P$5:$P$104=$G329,L$5:L$104,"-")),"-"))</f>
        <v>0</v>
      </c>
      <c r="M329" s="301">
        <f t="array" ref="M329">IF(M126="-","-",IF( M126&gt;0,AVERAGE(IF($P$5:$P$104=$G329,M$5:M$104,"-")),"-"))</f>
        <v>0</v>
      </c>
      <c r="N329" s="301">
        <f t="array" ref="N329">IF(N126="-","-",IF( N126&gt;0,AVERAGE(IF($P$5:$P$104=$G329,N$5:N$104,"-")),"-"))</f>
        <v>3</v>
      </c>
      <c r="O329" s="301">
        <f t="array" ref="O329">IF(O126="-","-",IF( O126&gt;0,AVERAGE(IF($P$5:$P$104=$G329,O$5:O$104,"-")),"-"))</f>
        <v>0</v>
      </c>
      <c r="P329" s="302">
        <f t="array" ref="P329">IF(P126="-","-",AVERAGE(IF($P$5:$P$104=$G329,H$5:O$104,"-")))</f>
        <v>2</v>
      </c>
      <c r="Q329" s="181"/>
      <c r="R329" s="263"/>
      <c r="S329" s="263"/>
      <c r="T329" s="263"/>
      <c r="U329" s="263"/>
      <c r="V329" s="263"/>
      <c r="W329" s="138"/>
      <c r="X329" s="260"/>
      <c r="Y329" s="260"/>
      <c r="Z329" s="260"/>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D329" s="11"/>
      <c r="BE329" s="11"/>
      <c r="BF329" s="11"/>
      <c r="BG329" s="11"/>
      <c r="BH329" s="11"/>
      <c r="BI329" s="11"/>
      <c r="BJ329" s="11"/>
      <c r="BK329" s="11"/>
      <c r="BL329" s="11"/>
      <c r="BM329" s="11"/>
      <c r="BN329" s="11"/>
      <c r="BO329" s="11"/>
      <c r="BP329" s="11"/>
      <c r="BQ329" s="11"/>
      <c r="BR329" s="11"/>
      <c r="BS329" s="11"/>
    </row>
    <row r="330" spans="1:71" s="264" customFormat="1" ht="12.75" customHeight="1">
      <c r="A330" s="18"/>
      <c r="B330" s="18"/>
      <c r="C330" s="18"/>
      <c r="D330" s="619"/>
      <c r="E330" s="133"/>
      <c r="F330" s="133"/>
      <c r="G330" s="150">
        <f t="shared" si="138"/>
        <v>4</v>
      </c>
      <c r="H330" s="301">
        <f t="array" ref="H330">IF(H127="-","-",IF( H127&gt;0,AVERAGE(IF($P$5:$P$104=$G330,H$5:H$104,"-")),"-"))</f>
        <v>4.333333333333333</v>
      </c>
      <c r="I330" s="301">
        <f t="array" ref="I330">IF(I127="-","-",IF( I127&gt;0,AVERAGE(IF($P$5:$P$104=$G330,I$5:I$104,"-")),"-"))</f>
        <v>3.4444444444444446</v>
      </c>
      <c r="J330" s="301">
        <f t="array" ref="J330">IF(J127="-","-",IF( J127&gt;0,AVERAGE(IF($P$5:$P$104=$G330,J$5:J$104,"-")),"-"))</f>
        <v>4.7777777777777777</v>
      </c>
      <c r="K330" s="301">
        <f t="array" ref="K330">IF(K127="-","-",IF( K127&gt;0,AVERAGE(IF($P$5:$P$104=$G330,K$5:K$104,"-")),"-"))</f>
        <v>4.5555555555555554</v>
      </c>
      <c r="L330" s="301">
        <f t="array" ref="L330">IF(L127="-","-",IF( L127&gt;0,AVERAGE(IF($P$5:$P$104=$G330,L$5:L$104,"-")),"-"))</f>
        <v>3.3333333333333335</v>
      </c>
      <c r="M330" s="301">
        <f t="array" ref="M330">IF(M127="-","-",IF( M127&gt;0,AVERAGE(IF($P$5:$P$104=$G330,M$5:M$104,"-")),"-"))</f>
        <v>4</v>
      </c>
      <c r="N330" s="301">
        <f t="array" ref="N330">IF(N127="-","-",IF( N127&gt;0,AVERAGE(IF($P$5:$P$104=$G330,N$5:N$104,"-")),"-"))</f>
        <v>4</v>
      </c>
      <c r="O330" s="301">
        <f t="array" ref="O330">IF(O127="-","-",IF( O127&gt;0,AVERAGE(IF($P$5:$P$104=$G330,O$5:O$104,"-")),"-"))</f>
        <v>3.3333333333333335</v>
      </c>
      <c r="P330" s="302">
        <f t="array" ref="P330">IF(P127="-","-",AVERAGE(IF($P$5:$P$104=$G330,H$5:O$104,"-")))</f>
        <v>3.9722222222222223</v>
      </c>
      <c r="Q330" s="181"/>
      <c r="R330" s="263"/>
      <c r="S330" s="263"/>
      <c r="T330" s="263"/>
      <c r="U330" s="263"/>
      <c r="V330" s="263"/>
      <c r="W330" s="138"/>
      <c r="X330" s="260"/>
      <c r="Y330" s="260"/>
      <c r="Z330" s="260"/>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D330" s="11"/>
      <c r="BE330" s="11"/>
      <c r="BF330" s="11"/>
      <c r="BG330" s="11"/>
      <c r="BH330" s="11"/>
      <c r="BI330" s="11"/>
      <c r="BJ330" s="11"/>
      <c r="BK330" s="11"/>
      <c r="BL330" s="11"/>
      <c r="BM330" s="11"/>
      <c r="BN330" s="11"/>
      <c r="BO330" s="11"/>
      <c r="BP330" s="11"/>
      <c r="BQ330" s="11"/>
      <c r="BR330" s="11"/>
      <c r="BS330" s="11"/>
    </row>
    <row r="331" spans="1:71" s="264" customFormat="1" ht="12.75" customHeight="1">
      <c r="A331" s="18"/>
      <c r="B331" s="18"/>
      <c r="C331" s="18"/>
      <c r="D331" s="619"/>
      <c r="E331" s="133"/>
      <c r="F331" s="133"/>
      <c r="G331" s="150">
        <f t="shared" si="138"/>
        <v>5</v>
      </c>
      <c r="H331" s="301">
        <f t="array" ref="H331">IF(H128="-","-",IF( H128&gt;0,AVERAGE(IF($P$5:$P$104=$G331,H$5:H$104,"-")),"-"))</f>
        <v>5.5185185185185182</v>
      </c>
      <c r="I331" s="301">
        <f t="array" ref="I331">IF(I128="-","-",IF( I128&gt;0,AVERAGE(IF($P$5:$P$104=$G331,I$5:I$104,"-")),"-"))</f>
        <v>5.333333333333333</v>
      </c>
      <c r="J331" s="301">
        <f t="array" ref="J331">IF(J128="-","-",IF( J128&gt;0,AVERAGE(IF($P$5:$P$104=$G331,J$5:J$104,"-")),"-"))</f>
        <v>5.3703703703703702</v>
      </c>
      <c r="K331" s="301">
        <f t="array" ref="K331">IF(K128="-","-",IF( K128&gt;0,AVERAGE(IF($P$5:$P$104=$G331,K$5:K$104,"-")),"-"))</f>
        <v>5.0370370370370372</v>
      </c>
      <c r="L331" s="301">
        <f t="array" ref="L331">IF(L128="-","-",IF( L128&gt;0,AVERAGE(IF($P$5:$P$104=$G331,L$5:L$104,"-")),"-"))</f>
        <v>3.3333333333333335</v>
      </c>
      <c r="M331" s="301">
        <f t="array" ref="M331">IF(M128="-","-",IF( M128&gt;0,AVERAGE(IF($P$5:$P$104=$G331,M$5:M$104,"-")),"-"))</f>
        <v>3.4444444444444446</v>
      </c>
      <c r="N331" s="301">
        <f t="array" ref="N331">IF(N128="-","-",IF( N128&gt;0,AVERAGE(IF($P$5:$P$104=$G331,N$5:N$104,"-")),"-"))</f>
        <v>4.9259259259259256</v>
      </c>
      <c r="O331" s="301">
        <f t="array" ref="O331">IF(O128="-","-",IF( O128&gt;0,AVERAGE(IF($P$5:$P$104=$G331,O$5:O$104,"-")),"-"))</f>
        <v>4.6296296296296298</v>
      </c>
      <c r="P331" s="302">
        <f t="array" ref="P331">IF(P128="-","-",AVERAGE(IF($P$5:$P$104=$G331,H$5:O$104,"-")))</f>
        <v>4.6990740740740744</v>
      </c>
      <c r="Q331" s="181"/>
      <c r="R331" s="263"/>
      <c r="S331" s="263"/>
      <c r="T331" s="263"/>
      <c r="U331" s="263"/>
      <c r="V331" s="263"/>
      <c r="W331" s="138"/>
      <c r="X331" s="260"/>
      <c r="Y331" s="260"/>
      <c r="Z331" s="260"/>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D331" s="11"/>
      <c r="BE331" s="11"/>
      <c r="BF331" s="11"/>
      <c r="BG331" s="11"/>
      <c r="BH331" s="11"/>
      <c r="BI331" s="11"/>
      <c r="BJ331" s="11"/>
      <c r="BK331" s="11"/>
      <c r="BL331" s="11"/>
      <c r="BM331" s="11"/>
      <c r="BN331" s="11"/>
      <c r="BO331" s="11"/>
      <c r="BP331" s="11"/>
      <c r="BQ331" s="11"/>
      <c r="BR331" s="11"/>
      <c r="BS331" s="11"/>
    </row>
    <row r="332" spans="1:71" s="264" customFormat="1" ht="12.75" customHeight="1">
      <c r="A332" s="18"/>
      <c r="B332" s="18"/>
      <c r="C332" s="18"/>
      <c r="D332" s="619"/>
      <c r="E332" s="133"/>
      <c r="F332" s="133"/>
      <c r="G332" s="150">
        <f t="shared" si="138"/>
        <v>6</v>
      </c>
      <c r="H332" s="301">
        <f t="array" ref="H332">IF(H129="-","-",IF( H129&gt;0,AVERAGE(IF($P$5:$P$104=$G332,H$5:H$104,"-")),"-"))</f>
        <v>5.4</v>
      </c>
      <c r="I332" s="301">
        <f t="array" ref="I332">IF(I129="-","-",IF( I129&gt;0,AVERAGE(IF($P$5:$P$104=$G332,I$5:I$104,"-")),"-"))</f>
        <v>5.64</v>
      </c>
      <c r="J332" s="301">
        <f t="array" ref="J332">IF(J129="-","-",IF( J129&gt;0,AVERAGE(IF($P$5:$P$104=$G332,J$5:J$104,"-")),"-"))</f>
        <v>6.24</v>
      </c>
      <c r="K332" s="301">
        <f t="array" ref="K332">IF(K129="-","-",IF( K129&gt;0,AVERAGE(IF($P$5:$P$104=$G332,K$5:K$104,"-")),"-"))</f>
        <v>5.4</v>
      </c>
      <c r="L332" s="301">
        <f t="array" ref="L332">IF(L129="-","-",IF( L129&gt;0,AVERAGE(IF($P$5:$P$104=$G332,L$5:L$104,"-")),"-"))</f>
        <v>5.76</v>
      </c>
      <c r="M332" s="301">
        <f t="array" ref="M332">IF(M129="-","-",IF( M129&gt;0,AVERAGE(IF($P$5:$P$104=$G332,M$5:M$104,"-")),"-"))</f>
        <v>5.52</v>
      </c>
      <c r="N332" s="301">
        <f t="array" ref="N332">IF(N129="-","-",IF( N129&gt;0,AVERAGE(IF($P$5:$P$104=$G332,N$5:N$104,"-")),"-"))</f>
        <v>6</v>
      </c>
      <c r="O332" s="301">
        <f t="array" ref="O332">IF(O129="-","-",IF( O129&gt;0,AVERAGE(IF($P$5:$P$104=$G332,O$5:O$104,"-")),"-"))</f>
        <v>5.6</v>
      </c>
      <c r="P332" s="302">
        <f t="array" ref="P332">IF(P129="-","-",AVERAGE(IF($P$5:$P$104=$G332,H$5:O$104,"-")))</f>
        <v>5.6950000000000003</v>
      </c>
      <c r="Q332" s="181"/>
      <c r="R332" s="263"/>
      <c r="S332" s="263"/>
      <c r="T332" s="263"/>
      <c r="U332" s="263"/>
      <c r="V332" s="263"/>
      <c r="W332" s="138"/>
      <c r="X332" s="260"/>
      <c r="Y332" s="260"/>
      <c r="Z332" s="260"/>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D332" s="11"/>
      <c r="BE332" s="11"/>
      <c r="BF332" s="11"/>
      <c r="BG332" s="11"/>
      <c r="BH332" s="11"/>
      <c r="BI332" s="11"/>
      <c r="BJ332" s="11"/>
      <c r="BK332" s="11"/>
      <c r="BL332" s="11"/>
      <c r="BM332" s="11"/>
      <c r="BN332" s="11"/>
      <c r="BO332" s="11"/>
      <c r="BP332" s="11"/>
      <c r="BQ332" s="11"/>
      <c r="BR332" s="11"/>
      <c r="BS332" s="11"/>
    </row>
    <row r="333" spans="1:71" s="264" customFormat="1" ht="12.75" customHeight="1">
      <c r="A333" s="18"/>
      <c r="B333" s="18"/>
      <c r="C333" s="18"/>
      <c r="D333" s="619"/>
      <c r="E333" s="133"/>
      <c r="F333" s="133"/>
      <c r="G333" s="150">
        <f t="shared" si="138"/>
        <v>7</v>
      </c>
      <c r="H333" s="301">
        <f t="array" ref="H333">IF(H130="-","-",IF( H130&gt;0,AVERAGE(IF($P$5:$P$104=$G333,H$5:H$104,"-")),"-"))</f>
        <v>6.8461538461538458</v>
      </c>
      <c r="I333" s="301">
        <f t="array" ref="I333">IF(I130="-","-",IF( I130&gt;0,AVERAGE(IF($P$5:$P$104=$G333,I$5:I$104,"-")),"-"))</f>
        <v>6.5384615384615383</v>
      </c>
      <c r="J333" s="301">
        <f t="array" ref="J333">IF(J130="-","-",IF( J130&gt;0,AVERAGE(IF($P$5:$P$104=$G333,J$5:J$104,"-")),"-"))</f>
        <v>6.4615384615384617</v>
      </c>
      <c r="K333" s="301">
        <f t="array" ref="K333">IF(K130="-","-",IF( K130&gt;0,AVERAGE(IF($P$5:$P$104=$G333,K$5:K$104,"-")),"-"))</f>
        <v>5.6923076923076925</v>
      </c>
      <c r="L333" s="301">
        <f t="array" ref="L333">IF(L130="-","-",IF( L130&gt;0,AVERAGE(IF($P$5:$P$104=$G333,L$5:L$104,"-")),"-"))</f>
        <v>4.615384615384615</v>
      </c>
      <c r="M333" s="301">
        <f t="array" ref="M333">IF(M130="-","-",IF( M130&gt;0,AVERAGE(IF($P$5:$P$104=$G333,M$5:M$104,"-")),"-"))</f>
        <v>5.7692307692307692</v>
      </c>
      <c r="N333" s="301">
        <f t="array" ref="N333">IF(N130="-","-",IF( N130&gt;0,AVERAGE(IF($P$5:$P$104=$G333,N$5:N$104,"-")),"-"))</f>
        <v>5.6923076923076925</v>
      </c>
      <c r="O333" s="301">
        <f t="array" ref="O333">IF(O130="-","-",IF( O130&gt;0,AVERAGE(IF($P$5:$P$104=$G333,O$5:O$104,"-")),"-"))</f>
        <v>6.3076923076923075</v>
      </c>
      <c r="P333" s="302">
        <f t="array" ref="P333">IF(P130="-","-",AVERAGE(IF($P$5:$P$104=$G333,H$5:O$104,"-")))</f>
        <v>5.990384615384615</v>
      </c>
      <c r="Q333" s="181"/>
      <c r="R333" s="263"/>
      <c r="S333" s="263"/>
      <c r="T333" s="263"/>
      <c r="U333" s="263"/>
      <c r="V333" s="263"/>
      <c r="W333" s="138"/>
      <c r="X333" s="260"/>
      <c r="Y333" s="260"/>
      <c r="Z333" s="260"/>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D333" s="11"/>
      <c r="BE333" s="11"/>
      <c r="BF333" s="11"/>
      <c r="BG333" s="11"/>
      <c r="BH333" s="11"/>
      <c r="BI333" s="11"/>
      <c r="BJ333" s="11"/>
      <c r="BK333" s="11"/>
      <c r="BL333" s="11"/>
      <c r="BM333" s="11"/>
      <c r="BN333" s="11"/>
      <c r="BO333" s="11"/>
      <c r="BP333" s="11"/>
      <c r="BQ333" s="11"/>
      <c r="BR333" s="11"/>
      <c r="BS333" s="11"/>
    </row>
    <row r="334" spans="1:71" s="264" customFormat="1" ht="12.75" customHeight="1">
      <c r="A334" s="18"/>
      <c r="B334" s="18"/>
      <c r="C334" s="18"/>
      <c r="D334" s="619"/>
      <c r="E334" s="133"/>
      <c r="F334" s="133"/>
      <c r="G334" s="150">
        <f t="shared" si="138"/>
        <v>8</v>
      </c>
      <c r="H334" s="301">
        <f t="array" ref="H334">IF(H131="-","-",IF( H131&gt;0,AVERAGE(IF($P$5:$P$104=$G334,H$5:H$104,"-")),"-"))</f>
        <v>6.2222222222222223</v>
      </c>
      <c r="I334" s="301">
        <f t="array" ref="I334">IF(I131="-","-",IF( I131&gt;0,AVERAGE(IF($P$5:$P$104=$G334,I$5:I$104,"-")),"-"))</f>
        <v>6.666666666666667</v>
      </c>
      <c r="J334" s="301">
        <f t="array" ref="J334">IF(J131="-","-",IF( J131&gt;0,AVERAGE(IF($P$5:$P$104=$G334,J$5:J$104,"-")),"-"))</f>
        <v>6.5555555555555554</v>
      </c>
      <c r="K334" s="301">
        <f t="array" ref="K334">IF(K131="-","-",IF( K131&gt;0,AVERAGE(IF($P$5:$P$104=$G334,K$5:K$104,"-")),"-"))</f>
        <v>5.333333333333333</v>
      </c>
      <c r="L334" s="301">
        <f t="array" ref="L334">IF(L131="-","-",IF( L131&gt;0,AVERAGE(IF($P$5:$P$104=$G334,L$5:L$104,"-")),"-"))</f>
        <v>6</v>
      </c>
      <c r="M334" s="301">
        <f t="array" ref="M334">IF(M131="-","-",IF( M131&gt;0,AVERAGE(IF($P$5:$P$104=$G334,M$5:M$104,"-")),"-"))</f>
        <v>7</v>
      </c>
      <c r="N334" s="301">
        <f t="array" ref="N334">IF(N131="-","-",IF( N131&gt;0,AVERAGE(IF($P$5:$P$104=$G334,N$5:N$104,"-")),"-"))</f>
        <v>5.666666666666667</v>
      </c>
      <c r="O334" s="301">
        <f t="array" ref="O334">IF(O131="-","-",IF( O131&gt;0,AVERAGE(IF($P$5:$P$104=$G334,O$5:O$104,"-")),"-"))</f>
        <v>5.8888888888888893</v>
      </c>
      <c r="P334" s="302">
        <f t="array" ref="P334">IF(P131="-","-",AVERAGE(IF($P$5:$P$104=$G334,H$5:O$104,"-")))</f>
        <v>6.166666666666667</v>
      </c>
      <c r="Q334" s="181"/>
      <c r="R334" s="263"/>
      <c r="S334" s="263"/>
      <c r="T334" s="263"/>
      <c r="U334" s="263"/>
      <c r="V334" s="263"/>
      <c r="W334" s="138"/>
      <c r="X334" s="260"/>
      <c r="Y334" s="260"/>
      <c r="Z334" s="260"/>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D334" s="11"/>
      <c r="BE334" s="11"/>
      <c r="BF334" s="11"/>
      <c r="BG334" s="11"/>
      <c r="BH334" s="11"/>
      <c r="BI334" s="11"/>
      <c r="BJ334" s="11"/>
      <c r="BK334" s="11"/>
      <c r="BL334" s="11"/>
      <c r="BM334" s="11"/>
      <c r="BN334" s="11"/>
      <c r="BO334" s="11"/>
      <c r="BP334" s="11"/>
      <c r="BQ334" s="11"/>
      <c r="BR334" s="11"/>
      <c r="BS334" s="11"/>
    </row>
    <row r="335" spans="1:71" s="264" customFormat="1" ht="12.75" customHeight="1">
      <c r="A335" s="18"/>
      <c r="B335" s="18"/>
      <c r="C335" s="18"/>
      <c r="D335" s="619"/>
      <c r="E335" s="133"/>
      <c r="F335" s="133"/>
      <c r="G335" s="150">
        <f t="shared" si="138"/>
        <v>9</v>
      </c>
      <c r="H335" s="301" t="str">
        <f t="array" ref="H335">IF(H132="-","-",IF( H132&gt;0,AVERAGE(IF($P$5:$P$104=$G335,H$5:H$104,"-")),"-"))</f>
        <v>-</v>
      </c>
      <c r="I335" s="301" t="str">
        <f t="array" ref="I335">IF(I132="-","-",IF( I132&gt;0,AVERAGE(IF($P$5:$P$104=$G335,I$5:I$104,"-")),"-"))</f>
        <v>-</v>
      </c>
      <c r="J335" s="301" t="str">
        <f t="array" ref="J335">IF(J132="-","-",IF( J132&gt;0,AVERAGE(IF($P$5:$P$104=$G335,J$5:J$104,"-")),"-"))</f>
        <v>-</v>
      </c>
      <c r="K335" s="301" t="str">
        <f t="array" ref="K335">IF(K132="-","-",IF( K132&gt;0,AVERAGE(IF($P$5:$P$104=$G335,K$5:K$104,"-")),"-"))</f>
        <v>-</v>
      </c>
      <c r="L335" s="301" t="str">
        <f t="array" ref="L335">IF(L132="-","-",IF( L132&gt;0,AVERAGE(IF($P$5:$P$104=$G335,L$5:L$104,"-")),"-"))</f>
        <v>-</v>
      </c>
      <c r="M335" s="301" t="str">
        <f t="array" ref="M335">IF(M132="-","-",IF( M132&gt;0,AVERAGE(IF($P$5:$P$104=$G335,M$5:M$104,"-")),"-"))</f>
        <v>-</v>
      </c>
      <c r="N335" s="301" t="str">
        <f t="array" ref="N335">IF(N132="-","-",IF( N132&gt;0,AVERAGE(IF($P$5:$P$104=$G335,N$5:N$104,"-")),"-"))</f>
        <v>-</v>
      </c>
      <c r="O335" s="301" t="str">
        <f t="array" ref="O335">IF(O132="-","-",IF( O132&gt;0,AVERAGE(IF($P$5:$P$104=$G335,O$5:O$104,"-")),"-"))</f>
        <v>-</v>
      </c>
      <c r="P335" s="302" t="str">
        <f t="array" ref="P335">IF(P132="-","-",AVERAGE(IF($P$5:$P$104=$G335,H$5:O$104,"-")))</f>
        <v>-</v>
      </c>
      <c r="Q335" s="181"/>
      <c r="R335" s="263"/>
      <c r="S335" s="263"/>
      <c r="T335" s="263"/>
      <c r="U335" s="263"/>
      <c r="V335" s="263"/>
      <c r="W335" s="138"/>
      <c r="X335" s="260"/>
      <c r="Y335" s="260"/>
      <c r="Z335" s="260"/>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D335" s="11"/>
      <c r="BE335" s="11"/>
      <c r="BF335" s="11"/>
      <c r="BG335" s="11"/>
      <c r="BH335" s="11"/>
      <c r="BI335" s="11"/>
      <c r="BJ335" s="11"/>
      <c r="BK335" s="11"/>
      <c r="BL335" s="11"/>
      <c r="BM335" s="11"/>
      <c r="BN335" s="11"/>
      <c r="BO335" s="11"/>
      <c r="BP335" s="11"/>
      <c r="BQ335" s="11"/>
      <c r="BR335" s="11"/>
      <c r="BS335" s="11"/>
    </row>
    <row r="336" spans="1:71" s="264" customFormat="1" ht="12.75" customHeight="1">
      <c r="A336" s="18"/>
      <c r="B336" s="18"/>
      <c r="C336" s="18"/>
      <c r="D336" s="619"/>
      <c r="E336" s="133"/>
      <c r="F336" s="133"/>
      <c r="G336" s="150">
        <f t="shared" si="138"/>
        <v>10</v>
      </c>
      <c r="H336" s="301" t="str">
        <f t="array" ref="H336">IF(H133="-","-",IF( H133&gt;0,AVERAGE(IF($P$5:$P$104=$G336,H$5:H$104,"-")),"-"))</f>
        <v>-</v>
      </c>
      <c r="I336" s="301" t="str">
        <f t="array" ref="I336">IF(I133="-","-",IF( I133&gt;0,AVERAGE(IF($P$5:$P$104=$G336,I$5:I$104,"-")),"-"))</f>
        <v>-</v>
      </c>
      <c r="J336" s="301" t="str">
        <f t="array" ref="J336">IF(J133="-","-",IF( J133&gt;0,AVERAGE(IF($P$5:$P$104=$G336,J$5:J$104,"-")),"-"))</f>
        <v>-</v>
      </c>
      <c r="K336" s="301" t="str">
        <f t="array" ref="K336">IF(K133="-","-",IF( K133&gt;0,AVERAGE(IF($P$5:$P$104=$G336,K$5:K$104,"-")),"-"))</f>
        <v>-</v>
      </c>
      <c r="L336" s="301" t="str">
        <f t="array" ref="L336">IF(L133="-","-",IF( L133&gt;0,AVERAGE(IF($P$5:$P$104=$G336,L$5:L$104,"-")),"-"))</f>
        <v>-</v>
      </c>
      <c r="M336" s="301" t="str">
        <f t="array" ref="M336">IF(M133="-","-",IF( M133&gt;0,AVERAGE(IF($P$5:$P$104=$G336,M$5:M$104,"-")),"-"))</f>
        <v>-</v>
      </c>
      <c r="N336" s="301" t="str">
        <f t="array" ref="N336">IF(N133="-","-",IF( N133&gt;0,AVERAGE(IF($P$5:$P$104=$G336,N$5:N$104,"-")),"-"))</f>
        <v>-</v>
      </c>
      <c r="O336" s="301" t="str">
        <f t="array" ref="O336">IF(O133="-","-",IF( O133&gt;0,AVERAGE(IF($P$5:$P$104=$G336,O$5:O$104,"-")),"-"))</f>
        <v>-</v>
      </c>
      <c r="P336" s="302" t="str">
        <f t="array" ref="P336">IF(P133="-","-",AVERAGE(IF($P$5:$P$104=$G336,H$5:O$104,"-")))</f>
        <v>-</v>
      </c>
      <c r="Q336" s="181"/>
      <c r="R336" s="263"/>
      <c r="S336" s="263"/>
      <c r="T336" s="263"/>
      <c r="U336" s="263"/>
      <c r="V336" s="263"/>
      <c r="W336" s="138"/>
      <c r="X336" s="260"/>
      <c r="Y336" s="260"/>
      <c r="Z336" s="260"/>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D336" s="11"/>
      <c r="BE336" s="11"/>
      <c r="BF336" s="11"/>
      <c r="BG336" s="11"/>
      <c r="BH336" s="11"/>
      <c r="BI336" s="11"/>
      <c r="BJ336" s="11"/>
      <c r="BK336" s="11"/>
      <c r="BL336" s="11"/>
      <c r="BM336" s="11"/>
      <c r="BN336" s="11"/>
      <c r="BO336" s="11"/>
      <c r="BP336" s="11"/>
      <c r="BQ336" s="11"/>
      <c r="BR336" s="11"/>
      <c r="BS336" s="11"/>
    </row>
    <row r="337" spans="1:71" s="264" customFormat="1" ht="12.75" customHeight="1">
      <c r="A337" s="18"/>
      <c r="B337" s="18"/>
      <c r="C337" s="18"/>
      <c r="D337" s="619"/>
      <c r="E337" s="133"/>
      <c r="F337" s="133"/>
      <c r="G337" s="150">
        <f t="shared" si="138"/>
        <v>11</v>
      </c>
      <c r="H337" s="301" t="str">
        <f t="array" ref="H337">IF(H134="-","-",IF( H134&gt;0,AVERAGE(IF($P$5:$P$104=$G337,H$5:H$104,"-")),"-"))</f>
        <v>-</v>
      </c>
      <c r="I337" s="301" t="str">
        <f t="array" ref="I337">IF(I134="-","-",IF( I134&gt;0,AVERAGE(IF($P$5:$P$104=$G337,I$5:I$104,"-")),"-"))</f>
        <v>-</v>
      </c>
      <c r="J337" s="301" t="str">
        <f t="array" ref="J337">IF(J134="-","-",IF( J134&gt;0,AVERAGE(IF($P$5:$P$104=$G337,J$5:J$104,"-")),"-"))</f>
        <v>-</v>
      </c>
      <c r="K337" s="301" t="str">
        <f t="array" ref="K337">IF(K134="-","-",IF( K134&gt;0,AVERAGE(IF($P$5:$P$104=$G337,K$5:K$104,"-")),"-"))</f>
        <v>-</v>
      </c>
      <c r="L337" s="301" t="str">
        <f t="array" ref="L337">IF(L134="-","-",IF( L134&gt;0,AVERAGE(IF($P$5:$P$104=$G337,L$5:L$104,"-")),"-"))</f>
        <v>-</v>
      </c>
      <c r="M337" s="301" t="str">
        <f t="array" ref="M337">IF(M134="-","-",IF( M134&gt;0,AVERAGE(IF($P$5:$P$104=$G337,M$5:M$104,"-")),"-"))</f>
        <v>-</v>
      </c>
      <c r="N337" s="301" t="str">
        <f t="array" ref="N337">IF(N134="-","-",IF( N134&gt;0,AVERAGE(IF($P$5:$P$104=$G337,N$5:N$104,"-")),"-"))</f>
        <v>-</v>
      </c>
      <c r="O337" s="301" t="str">
        <f t="array" ref="O337">IF(O134="-","-",IF( O134&gt;0,AVERAGE(IF($P$5:$P$104=$G337,O$5:O$104,"-")),"-"))</f>
        <v>-</v>
      </c>
      <c r="P337" s="302" t="str">
        <f t="array" ref="P337">IF(P134="-","-",AVERAGE(IF($P$5:$P$104=$G337,H$5:O$104,"-")))</f>
        <v>-</v>
      </c>
      <c r="Q337" s="181"/>
      <c r="R337" s="263"/>
      <c r="S337" s="263"/>
      <c r="T337" s="263"/>
      <c r="U337" s="263"/>
      <c r="V337" s="263"/>
      <c r="W337" s="138"/>
      <c r="X337" s="260"/>
      <c r="Y337" s="260"/>
      <c r="Z337" s="260"/>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D337" s="11"/>
      <c r="BE337" s="11"/>
      <c r="BF337" s="11"/>
      <c r="BG337" s="11"/>
      <c r="BH337" s="11"/>
      <c r="BI337" s="11"/>
      <c r="BJ337" s="11"/>
      <c r="BK337" s="11"/>
      <c r="BL337" s="11"/>
      <c r="BM337" s="11"/>
      <c r="BN337" s="11"/>
      <c r="BO337" s="11"/>
      <c r="BP337" s="11"/>
      <c r="BQ337" s="11"/>
      <c r="BR337" s="11"/>
      <c r="BS337" s="11"/>
    </row>
    <row r="338" spans="1:71" s="264" customFormat="1" ht="12.75" customHeight="1">
      <c r="A338" s="18"/>
      <c r="B338" s="18"/>
      <c r="C338" s="18"/>
      <c r="D338" s="619"/>
      <c r="E338" s="133"/>
      <c r="F338" s="133"/>
      <c r="G338" s="150">
        <f t="shared" si="138"/>
        <v>12</v>
      </c>
      <c r="H338" s="301" t="str">
        <f t="array" ref="H338">IF(H135="-","-",IF( H135&gt;0,AVERAGE(IF($P$5:$P$104=$G338,H$5:H$104,"-")),"-"))</f>
        <v>-</v>
      </c>
      <c r="I338" s="301" t="str">
        <f t="array" ref="I338">IF(I135="-","-",IF( I135&gt;0,AVERAGE(IF($P$5:$P$104=$G338,I$5:I$104,"-")),"-"))</f>
        <v>-</v>
      </c>
      <c r="J338" s="301" t="str">
        <f t="array" ref="J338">IF(J135="-","-",IF( J135&gt;0,AVERAGE(IF($P$5:$P$104=$G338,J$5:J$104,"-")),"-"))</f>
        <v>-</v>
      </c>
      <c r="K338" s="301" t="str">
        <f t="array" ref="K338">IF(K135="-","-",IF( K135&gt;0,AVERAGE(IF($P$5:$P$104=$G338,K$5:K$104,"-")),"-"))</f>
        <v>-</v>
      </c>
      <c r="L338" s="301" t="str">
        <f t="array" ref="L338">IF(L135="-","-",IF( L135&gt;0,AVERAGE(IF($P$5:$P$104=$G338,L$5:L$104,"-")),"-"))</f>
        <v>-</v>
      </c>
      <c r="M338" s="301" t="str">
        <f t="array" ref="M338">IF(M135="-","-",IF( M135&gt;0,AVERAGE(IF($P$5:$P$104=$G338,M$5:M$104,"-")),"-"))</f>
        <v>-</v>
      </c>
      <c r="N338" s="301" t="str">
        <f t="array" ref="N338">IF(N135="-","-",IF( N135&gt;0,AVERAGE(IF($P$5:$P$104=$G338,N$5:N$104,"-")),"-"))</f>
        <v>-</v>
      </c>
      <c r="O338" s="301" t="str">
        <f t="array" ref="O338">IF(O135="-","-",IF( O135&gt;0,AVERAGE(IF($P$5:$P$104=$G338,O$5:O$104,"-")),"-"))</f>
        <v>-</v>
      </c>
      <c r="P338" s="302" t="str">
        <f t="array" ref="P338">IF(P135="-","-",AVERAGE(IF($P$5:$P$104=$G338,H$5:O$104,"-")))</f>
        <v>-</v>
      </c>
      <c r="Q338" s="181"/>
      <c r="R338" s="263"/>
      <c r="S338" s="263"/>
      <c r="T338" s="263"/>
      <c r="U338" s="263"/>
      <c r="V338" s="263"/>
      <c r="W338" s="138"/>
      <c r="X338" s="260"/>
      <c r="Y338" s="260"/>
      <c r="Z338" s="260"/>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D338" s="11"/>
      <c r="BE338" s="11"/>
      <c r="BF338" s="11"/>
      <c r="BG338" s="11"/>
      <c r="BH338" s="11"/>
      <c r="BI338" s="11"/>
      <c r="BJ338" s="11"/>
      <c r="BK338" s="11"/>
      <c r="BL338" s="11"/>
      <c r="BM338" s="11"/>
      <c r="BN338" s="11"/>
      <c r="BO338" s="11"/>
      <c r="BP338" s="11"/>
      <c r="BQ338" s="11"/>
      <c r="BR338" s="11"/>
      <c r="BS338" s="11"/>
    </row>
    <row r="339" spans="1:71" s="264" customFormat="1" ht="12.75" customHeight="1">
      <c r="A339" s="18"/>
      <c r="B339" s="18"/>
      <c r="C339" s="18"/>
      <c r="D339" s="619"/>
      <c r="E339" s="133"/>
      <c r="F339" s="133"/>
      <c r="G339" s="150">
        <f t="shared" si="138"/>
        <v>13</v>
      </c>
      <c r="H339" s="301" t="str">
        <f t="array" ref="H339">IF(H136="-","-",IF( H136&gt;0,AVERAGE(IF($P$5:$P$104=$G339,H$5:H$104,"-")),"-"))</f>
        <v>-</v>
      </c>
      <c r="I339" s="301" t="str">
        <f t="array" ref="I339">IF(I136="-","-",IF( I136&gt;0,AVERAGE(IF($P$5:$P$104=$G339,I$5:I$104,"-")),"-"))</f>
        <v>-</v>
      </c>
      <c r="J339" s="301" t="str">
        <f t="array" ref="J339">IF(J136="-","-",IF( J136&gt;0,AVERAGE(IF($P$5:$P$104=$G339,J$5:J$104,"-")),"-"))</f>
        <v>-</v>
      </c>
      <c r="K339" s="301" t="str">
        <f t="array" ref="K339">IF(K136="-","-",IF( K136&gt;0,AVERAGE(IF($P$5:$P$104=$G339,K$5:K$104,"-")),"-"))</f>
        <v>-</v>
      </c>
      <c r="L339" s="301" t="str">
        <f t="array" ref="L339">IF(L136="-","-",IF( L136&gt;0,AVERAGE(IF($P$5:$P$104=$G339,L$5:L$104,"-")),"-"))</f>
        <v>-</v>
      </c>
      <c r="M339" s="301" t="str">
        <f t="array" ref="M339">IF(M136="-","-",IF( M136&gt;0,AVERAGE(IF($P$5:$P$104=$G339,M$5:M$104,"-")),"-"))</f>
        <v>-</v>
      </c>
      <c r="N339" s="301" t="str">
        <f t="array" ref="N339">IF(N136="-","-",IF( N136&gt;0,AVERAGE(IF($P$5:$P$104=$G339,N$5:N$104,"-")),"-"))</f>
        <v>-</v>
      </c>
      <c r="O339" s="301" t="str">
        <f t="array" ref="O339">IF(O136="-","-",IF( O136&gt;0,AVERAGE(IF($P$5:$P$104=$G339,O$5:O$104,"-")),"-"))</f>
        <v>-</v>
      </c>
      <c r="P339" s="302" t="str">
        <f t="array" ref="P339">IF(P136="-","-",AVERAGE(IF($P$5:$P$104=$G339,H$5:O$104,"-")))</f>
        <v>-</v>
      </c>
      <c r="Q339" s="181"/>
      <c r="R339" s="263"/>
      <c r="S339" s="263"/>
      <c r="T339" s="263"/>
      <c r="U339" s="263"/>
      <c r="V339" s="263"/>
      <c r="W339" s="138"/>
      <c r="X339" s="260"/>
      <c r="Y339" s="260"/>
      <c r="Z339" s="260"/>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0"/>
      <c r="AV339" s="260"/>
      <c r="AW339" s="260"/>
      <c r="AX339" s="260"/>
      <c r="AY339" s="260"/>
      <c r="AZ339" s="260"/>
      <c r="BA339" s="260"/>
      <c r="BD339" s="11"/>
      <c r="BE339" s="11"/>
      <c r="BF339" s="11"/>
      <c r="BG339" s="11"/>
      <c r="BH339" s="11"/>
      <c r="BI339" s="11"/>
      <c r="BJ339" s="11"/>
      <c r="BK339" s="11"/>
      <c r="BL339" s="11"/>
      <c r="BM339" s="11"/>
      <c r="BN339" s="11"/>
      <c r="BO339" s="11"/>
      <c r="BP339" s="11"/>
      <c r="BQ339" s="11"/>
      <c r="BR339" s="11"/>
      <c r="BS339" s="11"/>
    </row>
    <row r="340" spans="1:71" s="264" customFormat="1" ht="12.75" customHeight="1">
      <c r="A340" s="18"/>
      <c r="B340" s="18"/>
      <c r="C340" s="18"/>
      <c r="D340" s="619"/>
      <c r="E340" s="133"/>
      <c r="F340" s="133"/>
      <c r="G340" s="150">
        <f t="shared" si="138"/>
        <v>14</v>
      </c>
      <c r="H340" s="301" t="str">
        <f t="array" ref="H340">IF(H137="-","-",IF( H137&gt;0,AVERAGE(IF($P$5:$P$104=$G340,H$5:H$104,"-")),"-"))</f>
        <v>-</v>
      </c>
      <c r="I340" s="301" t="str">
        <f t="array" ref="I340">IF(I137="-","-",IF( I137&gt;0,AVERAGE(IF($P$5:$P$104=$G340,I$5:I$104,"-")),"-"))</f>
        <v>-</v>
      </c>
      <c r="J340" s="301" t="str">
        <f t="array" ref="J340">IF(J137="-","-",IF( J137&gt;0,AVERAGE(IF($P$5:$P$104=$G340,J$5:J$104,"-")),"-"))</f>
        <v>-</v>
      </c>
      <c r="K340" s="301" t="str">
        <f t="array" ref="K340">IF(K137="-","-",IF( K137&gt;0,AVERAGE(IF($P$5:$P$104=$G340,K$5:K$104,"-")),"-"))</f>
        <v>-</v>
      </c>
      <c r="L340" s="301" t="str">
        <f t="array" ref="L340">IF(L137="-","-",IF( L137&gt;0,AVERAGE(IF($P$5:$P$104=$G340,L$5:L$104,"-")),"-"))</f>
        <v>-</v>
      </c>
      <c r="M340" s="301" t="str">
        <f t="array" ref="M340">IF(M137="-","-",IF( M137&gt;0,AVERAGE(IF($P$5:$P$104=$G340,M$5:M$104,"-")),"-"))</f>
        <v>-</v>
      </c>
      <c r="N340" s="301" t="str">
        <f t="array" ref="N340">IF(N137="-","-",IF( N137&gt;0,AVERAGE(IF($P$5:$P$104=$G340,N$5:N$104,"-")),"-"))</f>
        <v>-</v>
      </c>
      <c r="O340" s="301" t="str">
        <f t="array" ref="O340">IF(O137="-","-",IF( O137&gt;0,AVERAGE(IF($P$5:$P$104=$G340,O$5:O$104,"-")),"-"))</f>
        <v>-</v>
      </c>
      <c r="P340" s="302" t="str">
        <f t="array" ref="P340">IF(P137="-","-",AVERAGE(IF($P$5:$P$104=$G340,H$5:O$104,"-")))</f>
        <v>-</v>
      </c>
      <c r="Q340" s="181"/>
      <c r="R340" s="263"/>
      <c r="S340" s="263"/>
      <c r="T340" s="263"/>
      <c r="U340" s="263"/>
      <c r="V340" s="263"/>
      <c r="W340" s="138"/>
      <c r="X340" s="260"/>
      <c r="Y340" s="260"/>
      <c r="Z340" s="260"/>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0"/>
      <c r="AV340" s="260"/>
      <c r="AW340" s="260"/>
      <c r="AX340" s="260"/>
      <c r="AY340" s="260"/>
      <c r="AZ340" s="260"/>
      <c r="BA340" s="260"/>
      <c r="BD340" s="11"/>
      <c r="BE340" s="11"/>
      <c r="BF340" s="11"/>
      <c r="BG340" s="11"/>
      <c r="BH340" s="11"/>
      <c r="BI340" s="11"/>
      <c r="BJ340" s="11"/>
      <c r="BK340" s="11"/>
      <c r="BL340" s="11"/>
      <c r="BM340" s="11"/>
      <c r="BN340" s="11"/>
      <c r="BO340" s="11"/>
      <c r="BP340" s="11"/>
      <c r="BQ340" s="11"/>
      <c r="BR340" s="11"/>
      <c r="BS340" s="11"/>
    </row>
    <row r="341" spans="1:71" s="264" customFormat="1" ht="12.75" customHeight="1">
      <c r="A341" s="18"/>
      <c r="B341" s="18"/>
      <c r="C341" s="18"/>
      <c r="D341" s="619"/>
      <c r="E341" s="133"/>
      <c r="F341" s="133"/>
      <c r="G341" s="153">
        <f t="shared" si="138"/>
        <v>15</v>
      </c>
      <c r="H341" s="301" t="str">
        <f t="array" ref="H341">IF(H138="-","-",IF( H138&gt;0,AVERAGE(IF($P$5:$P$104=$G341,H$5:H$104,"-")),"-"))</f>
        <v>-</v>
      </c>
      <c r="I341" s="301" t="str">
        <f t="array" ref="I341">IF(I138="-","-",IF( I138&gt;0,AVERAGE(IF($P$5:$P$104=$G341,I$5:I$104,"-")),"-"))</f>
        <v>-</v>
      </c>
      <c r="J341" s="301" t="str">
        <f t="array" ref="J341">IF(J138="-","-",IF( J138&gt;0,AVERAGE(IF($P$5:$P$104=$G341,J$5:J$104,"-")),"-"))</f>
        <v>-</v>
      </c>
      <c r="K341" s="301" t="str">
        <f t="array" ref="K341">IF(K138="-","-",IF( K138&gt;0,AVERAGE(IF($P$5:$P$104=$G341,K$5:K$104,"-")),"-"))</f>
        <v>-</v>
      </c>
      <c r="L341" s="301" t="str">
        <f t="array" ref="L341">IF(L138="-","-",IF( L138&gt;0,AVERAGE(IF($P$5:$P$104=$G341,L$5:L$104,"-")),"-"))</f>
        <v>-</v>
      </c>
      <c r="M341" s="301" t="str">
        <f t="array" ref="M341">IF(M138="-","-",IF( M138&gt;0,AVERAGE(IF($P$5:$P$104=$G341,M$5:M$104,"-")),"-"))</f>
        <v>-</v>
      </c>
      <c r="N341" s="301" t="str">
        <f t="array" ref="N341">IF(N138="-","-",IF( N138&gt;0,AVERAGE(IF($P$5:$P$104=$G341,N$5:N$104,"-")),"-"))</f>
        <v>-</v>
      </c>
      <c r="O341" s="301" t="str">
        <f t="array" ref="O341">IF(O138="-","-",IF( O138&gt;0,AVERAGE(IF($P$5:$P$104=$G341,O$5:O$104,"-")),"-"))</f>
        <v>-</v>
      </c>
      <c r="P341" s="303" t="str">
        <f t="array" ref="P341">IF(P138="-","-",AVERAGE(IF($P$5:$P$104=$G341,H$5:O$104,"-")))</f>
        <v>-</v>
      </c>
      <c r="Q341" s="181"/>
      <c r="R341" s="263"/>
      <c r="S341" s="263"/>
      <c r="T341" s="263"/>
      <c r="U341" s="263"/>
      <c r="V341" s="263"/>
      <c r="W341" s="138"/>
      <c r="X341" s="260"/>
      <c r="Y341" s="260"/>
      <c r="Z341" s="260"/>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D341" s="11"/>
      <c r="BE341" s="11"/>
      <c r="BF341" s="11"/>
      <c r="BG341" s="11"/>
      <c r="BH341" s="11"/>
      <c r="BI341" s="11"/>
      <c r="BJ341" s="11"/>
      <c r="BK341" s="11"/>
      <c r="BL341" s="11"/>
      <c r="BM341" s="11"/>
      <c r="BN341" s="11"/>
      <c r="BO341" s="11"/>
      <c r="BP341" s="11"/>
      <c r="BQ341" s="11"/>
      <c r="BR341" s="11"/>
      <c r="BS341" s="11"/>
    </row>
    <row r="342" spans="1:71" s="274" customFormat="1" ht="12.75" customHeight="1">
      <c r="A342" s="18"/>
      <c r="B342" s="18"/>
      <c r="C342" s="18"/>
      <c r="D342" s="636"/>
      <c r="E342" s="304"/>
      <c r="F342" s="305" t="s">
        <v>40</v>
      </c>
      <c r="G342" s="306" t="str">
        <f>$G$139</f>
        <v>0-15</v>
      </c>
      <c r="H342" s="307">
        <f t="shared" ref="H342" si="139">IF(H139=0,"-",AVERAGE(H$5:H$104))</f>
        <v>5.03</v>
      </c>
      <c r="I342" s="307">
        <f t="shared" ref="I342:L342" si="140">IF(I139=0,"-",AVERAGE(I$5:I$104))</f>
        <v>4.79</v>
      </c>
      <c r="J342" s="307">
        <f t="shared" si="140"/>
        <v>5.2</v>
      </c>
      <c r="K342" s="307">
        <f t="shared" si="140"/>
        <v>4.58</v>
      </c>
      <c r="L342" s="307">
        <f t="shared" si="140"/>
        <v>3.78</v>
      </c>
      <c r="M342" s="307">
        <f t="shared" ref="M342:O342" si="141">IF(M139=0,"-",AVERAGE(M$5:M$104))</f>
        <v>4.0999999999999996</v>
      </c>
      <c r="N342" s="307">
        <f t="shared" si="141"/>
        <v>4.63</v>
      </c>
      <c r="O342" s="307">
        <f t="shared" si="141"/>
        <v>4.42</v>
      </c>
      <c r="P342" s="308">
        <f>AVERAGE(H$5:O$104)</f>
        <v>4.5662500000000001</v>
      </c>
      <c r="Q342" s="181"/>
      <c r="R342" s="271"/>
      <c r="S342" s="271"/>
      <c r="T342" s="271"/>
      <c r="U342" s="271"/>
      <c r="V342" s="271"/>
      <c r="W342" s="272"/>
      <c r="X342" s="273"/>
      <c r="Y342" s="273"/>
      <c r="Z342" s="273"/>
      <c r="AA342" s="273"/>
      <c r="AB342" s="273"/>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c r="AW342" s="273"/>
      <c r="AX342" s="273"/>
      <c r="AY342" s="273"/>
      <c r="AZ342" s="273"/>
      <c r="BA342" s="273"/>
      <c r="BD342" s="11"/>
      <c r="BE342" s="11"/>
      <c r="BF342" s="11"/>
      <c r="BG342" s="11"/>
      <c r="BH342" s="11"/>
      <c r="BI342" s="11"/>
      <c r="BJ342" s="11"/>
      <c r="BK342" s="11"/>
      <c r="BL342" s="11"/>
      <c r="BM342" s="11"/>
      <c r="BN342" s="11"/>
      <c r="BO342" s="11"/>
      <c r="BP342" s="11"/>
      <c r="BQ342" s="11"/>
      <c r="BR342" s="11"/>
      <c r="BS342" s="11"/>
    </row>
    <row r="343" spans="1:71" s="264" customFormat="1" ht="12.75" customHeight="1">
      <c r="A343" s="18"/>
      <c r="B343" s="18"/>
      <c r="C343" s="18"/>
      <c r="D343" s="629"/>
      <c r="E343" s="164"/>
      <c r="F343" s="164"/>
      <c r="G343" s="166"/>
      <c r="H343" s="309"/>
      <c r="I343" s="309"/>
      <c r="J343" s="309"/>
      <c r="K343" s="309"/>
      <c r="L343" s="309"/>
      <c r="M343" s="309"/>
      <c r="N343" s="309"/>
      <c r="O343" s="309"/>
      <c r="P343" s="309"/>
      <c r="Q343" s="7"/>
      <c r="R343" s="263"/>
      <c r="S343" s="263"/>
      <c r="T343" s="263"/>
      <c r="U343" s="263"/>
      <c r="V343" s="263"/>
      <c r="W343" s="138"/>
      <c r="X343" s="18"/>
      <c r="Y343" s="18"/>
      <c r="Z343" s="260"/>
      <c r="AA343" s="260"/>
      <c r="AB343" s="260"/>
      <c r="AC343" s="260"/>
      <c r="AD343" s="260"/>
      <c r="AE343" s="260"/>
      <c r="AF343" s="260"/>
      <c r="AG343" s="260"/>
      <c r="AH343" s="260"/>
      <c r="AI343" s="260"/>
      <c r="AJ343" s="260"/>
      <c r="AK343" s="260"/>
      <c r="AL343" s="260"/>
      <c r="AM343" s="260"/>
      <c r="AN343" s="260"/>
      <c r="AO343" s="260"/>
      <c r="AP343" s="260"/>
      <c r="AQ343" s="260"/>
      <c r="AR343" s="18"/>
      <c r="AS343" s="18"/>
      <c r="AT343" s="260"/>
      <c r="AU343" s="260"/>
      <c r="AV343" s="260"/>
      <c r="AW343" s="260"/>
      <c r="AX343" s="260"/>
      <c r="AY343" s="260"/>
      <c r="AZ343" s="260"/>
      <c r="BA343" s="260"/>
      <c r="BD343" s="11"/>
      <c r="BE343" s="11"/>
      <c r="BF343" s="11"/>
      <c r="BG343" s="11"/>
      <c r="BH343" s="11"/>
      <c r="BI343" s="11"/>
      <c r="BJ343" s="11"/>
      <c r="BK343" s="11"/>
      <c r="BL343" s="11"/>
      <c r="BM343" s="11"/>
      <c r="BN343" s="11"/>
      <c r="BO343" s="11"/>
      <c r="BP343" s="11"/>
      <c r="BQ343" s="11"/>
      <c r="BR343" s="11"/>
      <c r="BS343" s="11"/>
    </row>
    <row r="344" spans="1:71" s="265" customFormat="1" ht="12.75" customHeight="1">
      <c r="A344" s="18"/>
      <c r="B344" s="18"/>
      <c r="C344" s="18"/>
      <c r="D344" s="635"/>
      <c r="E344" s="258"/>
      <c r="F344" s="258"/>
      <c r="G344" s="258"/>
      <c r="H344" s="258"/>
      <c r="I344" s="258"/>
      <c r="J344" s="258"/>
      <c r="K344" s="258"/>
      <c r="L344" s="258"/>
      <c r="M344" s="258"/>
      <c r="N344" s="258"/>
      <c r="O344" s="258"/>
      <c r="P344" s="262"/>
      <c r="Q344" s="7"/>
      <c r="R344" s="263"/>
      <c r="S344" s="263"/>
      <c r="T344" s="263"/>
      <c r="U344" s="263"/>
      <c r="V344" s="263"/>
      <c r="W344" s="138"/>
      <c r="X344" s="18"/>
      <c r="Y344" s="18"/>
      <c r="Z344" s="260"/>
      <c r="AA344" s="260"/>
      <c r="AB344" s="260"/>
      <c r="AC344" s="260"/>
      <c r="AD344" s="260"/>
      <c r="AE344" s="260"/>
      <c r="AF344" s="260"/>
      <c r="AG344" s="260"/>
      <c r="AH344" s="260"/>
      <c r="AI344" s="260"/>
      <c r="AJ344" s="260"/>
      <c r="AK344" s="260"/>
      <c r="AL344" s="260"/>
      <c r="AM344" s="260"/>
      <c r="AN344" s="260"/>
      <c r="AO344" s="260"/>
      <c r="AP344" s="260"/>
      <c r="AQ344" s="260"/>
      <c r="AR344" s="18"/>
      <c r="AS344" s="18"/>
      <c r="AT344" s="260"/>
      <c r="AU344" s="260"/>
      <c r="AV344" s="260"/>
      <c r="AW344" s="260"/>
      <c r="AX344" s="260"/>
      <c r="AY344" s="260"/>
      <c r="AZ344" s="260"/>
      <c r="BA344" s="260"/>
      <c r="BB344" s="264"/>
      <c r="BC344" s="264"/>
      <c r="BD344" s="11"/>
      <c r="BE344" s="11"/>
      <c r="BF344" s="11"/>
      <c r="BG344" s="11"/>
      <c r="BH344" s="11"/>
      <c r="BI344" s="11"/>
      <c r="BJ344" s="11"/>
      <c r="BK344" s="11"/>
      <c r="BL344" s="11"/>
      <c r="BM344" s="11"/>
      <c r="BN344" s="11"/>
      <c r="BO344" s="11"/>
      <c r="BP344" s="11"/>
      <c r="BQ344" s="11"/>
      <c r="BR344" s="11"/>
      <c r="BS344" s="11"/>
    </row>
    <row r="345" spans="1:71" ht="18" customHeight="1">
      <c r="A345" s="18"/>
      <c r="B345" s="18"/>
      <c r="C345" s="18"/>
      <c r="E345" s="117"/>
      <c r="F345" s="117"/>
      <c r="G345" s="118" t="s">
        <v>63</v>
      </c>
      <c r="H345" s="119"/>
      <c r="I345" s="119"/>
      <c r="J345" s="119"/>
      <c r="K345" s="119"/>
      <c r="L345" s="119"/>
      <c r="M345" s="119"/>
      <c r="N345" s="119"/>
      <c r="O345" s="119"/>
      <c r="P345" s="310"/>
      <c r="Q345" s="7"/>
      <c r="R345" s="138"/>
      <c r="S345" s="138"/>
      <c r="T345" s="138"/>
      <c r="U345" s="138"/>
      <c r="V345" s="138"/>
      <c r="W345" s="13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D345" s="11"/>
      <c r="BE345" s="11"/>
      <c r="BF345" s="11"/>
      <c r="BG345" s="11"/>
      <c r="BH345" s="11"/>
      <c r="BI345" s="11"/>
      <c r="BJ345" s="11"/>
      <c r="BK345" s="11"/>
      <c r="BL345" s="11"/>
      <c r="BM345" s="11"/>
      <c r="BN345" s="11"/>
      <c r="BO345" s="11"/>
      <c r="BP345" s="11"/>
      <c r="BQ345" s="11"/>
      <c r="BR345" s="11"/>
      <c r="BS345" s="11"/>
    </row>
    <row r="346" spans="1:71" ht="24.75" customHeight="1">
      <c r="A346" s="18"/>
      <c r="B346" s="18"/>
      <c r="C346" s="18"/>
      <c r="E346" s="124"/>
      <c r="F346" s="124"/>
      <c r="G346" s="125" t="str">
        <f>P3</f>
        <v>MODAL</v>
      </c>
      <c r="H346" s="454" t="str">
        <f t="shared" ref="H346:H347" si="142">H3</f>
        <v>Harald</v>
      </c>
      <c r="I346" s="454" t="str">
        <f t="shared" ref="I346:L346" si="143">I3</f>
        <v>Lisbet</v>
      </c>
      <c r="J346" s="454" t="str">
        <f t="shared" si="143"/>
        <v>Stian</v>
      </c>
      <c r="K346" s="454" t="str">
        <f t="shared" si="143"/>
        <v>Janicke</v>
      </c>
      <c r="L346" s="454" t="str">
        <f t="shared" si="143"/>
        <v>Merete</v>
      </c>
      <c r="M346" s="454" t="str">
        <f t="shared" ref="M346:O346" si="144">M3</f>
        <v>Silje</v>
      </c>
      <c r="N346" s="454" t="str">
        <f t="shared" si="144"/>
        <v>Trine</v>
      </c>
      <c r="O346" s="454" t="str">
        <f t="shared" si="144"/>
        <v>Else</v>
      </c>
      <c r="P346" s="127"/>
      <c r="Q346" s="181"/>
      <c r="R346" s="138"/>
      <c r="S346" s="138"/>
      <c r="T346" s="138"/>
      <c r="U346" s="138"/>
      <c r="V346" s="138"/>
      <c r="W346" s="13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D346" s="11"/>
      <c r="BE346" s="11"/>
      <c r="BF346" s="11"/>
      <c r="BG346" s="11"/>
      <c r="BH346" s="11"/>
      <c r="BI346" s="11"/>
      <c r="BJ346" s="11"/>
      <c r="BK346" s="11"/>
      <c r="BL346" s="11"/>
      <c r="BM346" s="11"/>
      <c r="BN346" s="11"/>
      <c r="BO346" s="11"/>
      <c r="BP346" s="11"/>
      <c r="BQ346" s="11"/>
      <c r="BR346" s="11"/>
      <c r="BS346" s="11"/>
    </row>
    <row r="347" spans="1:71" ht="12.75" customHeight="1">
      <c r="A347" s="18"/>
      <c r="B347" s="18"/>
      <c r="C347" s="18"/>
      <c r="E347" s="124"/>
      <c r="F347" s="124"/>
      <c r="G347" s="125" t="str">
        <f>P4</f>
        <v>(R1-R5)</v>
      </c>
      <c r="H347" s="74">
        <f t="shared" si="142"/>
        <v>1</v>
      </c>
      <c r="I347" s="74">
        <f t="shared" ref="I347:L347" si="145">I4</f>
        <v>2</v>
      </c>
      <c r="J347" s="74">
        <f t="shared" si="145"/>
        <v>3</v>
      </c>
      <c r="K347" s="74">
        <f t="shared" si="145"/>
        <v>4</v>
      </c>
      <c r="L347" s="74">
        <f t="shared" si="145"/>
        <v>5</v>
      </c>
      <c r="M347" s="74">
        <f t="shared" ref="M347:O347" si="146">M4</f>
        <v>6</v>
      </c>
      <c r="N347" s="74">
        <f t="shared" si="146"/>
        <v>7</v>
      </c>
      <c r="O347" s="74">
        <f t="shared" si="146"/>
        <v>8</v>
      </c>
      <c r="P347" s="131" t="s">
        <v>38</v>
      </c>
      <c r="Q347" s="181"/>
      <c r="R347" s="138"/>
      <c r="S347" s="138"/>
      <c r="T347" s="138"/>
      <c r="U347" s="138"/>
      <c r="V347" s="138"/>
      <c r="W347" s="13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D347" s="11"/>
      <c r="BE347" s="11"/>
      <c r="BF347" s="11"/>
      <c r="BG347" s="11"/>
      <c r="BH347" s="11"/>
      <c r="BI347" s="11"/>
      <c r="BJ347" s="11"/>
      <c r="BK347" s="11"/>
      <c r="BL347" s="11"/>
      <c r="BM347" s="11"/>
      <c r="BN347" s="11"/>
      <c r="BO347" s="11"/>
      <c r="BP347" s="11"/>
      <c r="BQ347" s="11"/>
      <c r="BR347" s="11"/>
      <c r="BS347" s="11"/>
    </row>
    <row r="348" spans="1:71" ht="12.75" customHeight="1">
      <c r="A348" s="18"/>
      <c r="B348" s="18"/>
      <c r="C348" s="18"/>
      <c r="E348" s="133"/>
      <c r="F348" s="133"/>
      <c r="G348" s="147">
        <v>0</v>
      </c>
      <c r="H348" s="280">
        <f t="shared" ref="H348:H357" si="147">IF(H123="-","-",IF( H123&gt;1,H326+H305,"-"))</f>
        <v>7.4650404085117854</v>
      </c>
      <c r="I348" s="280">
        <f t="shared" ref="I348:L348" si="148">IF(I123="-","-",IF( I123&gt;1,I326+I305,"-"))</f>
        <v>4.6609388972001824</v>
      </c>
      <c r="J348" s="280">
        <f t="shared" si="148"/>
        <v>7.0325187832910512</v>
      </c>
      <c r="K348" s="280">
        <f t="shared" si="148"/>
        <v>6.0294905660283016</v>
      </c>
      <c r="L348" s="280">
        <f t="shared" si="148"/>
        <v>0</v>
      </c>
      <c r="M348" s="280">
        <f t="shared" ref="M348:O348" si="149">IF(M123="-","-",IF( M123&gt;1,M326+M305,"-"))</f>
        <v>2.8125</v>
      </c>
      <c r="N348" s="280">
        <f t="shared" si="149"/>
        <v>5.3817804600413286</v>
      </c>
      <c r="O348" s="280">
        <f t="shared" si="149"/>
        <v>4.0565591380365991</v>
      </c>
      <c r="P348" s="311">
        <f t="shared" ref="P348:P363" si="150">IF( H123="-","-",P326+P305)</f>
        <v>5.1395660475635472</v>
      </c>
      <c r="Q348" s="181"/>
      <c r="R348" s="312"/>
      <c r="S348" s="312"/>
      <c r="T348" s="312"/>
      <c r="U348" s="312"/>
      <c r="V348" s="312"/>
      <c r="W348" s="312"/>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D348" s="11"/>
      <c r="BE348" s="11"/>
      <c r="BF348" s="11"/>
      <c r="BG348" s="11"/>
      <c r="BH348" s="11"/>
      <c r="BI348" s="11"/>
      <c r="BJ348" s="11"/>
      <c r="BK348" s="11"/>
      <c r="BL348" s="11"/>
      <c r="BM348" s="11"/>
      <c r="BN348" s="11"/>
      <c r="BO348" s="11"/>
      <c r="BP348" s="11"/>
      <c r="BQ348" s="11"/>
      <c r="BR348" s="11"/>
      <c r="BS348" s="11"/>
    </row>
    <row r="349" spans="1:71" ht="12.75" customHeight="1">
      <c r="A349" s="18"/>
      <c r="B349" s="18"/>
      <c r="C349" s="18"/>
      <c r="E349" s="133"/>
      <c r="F349" s="133"/>
      <c r="G349" s="150">
        <f t="shared" ref="G349:G363" si="151">G348+1</f>
        <v>1</v>
      </c>
      <c r="H349" s="283" t="str">
        <f t="shared" si="147"/>
        <v>-</v>
      </c>
      <c r="I349" s="283" t="str">
        <f t="shared" ref="I349:L349" si="152">IF(I124="-","-",IF( I124&gt;1,I327+I306,"-"))</f>
        <v>-</v>
      </c>
      <c r="J349" s="283" t="str">
        <f t="shared" si="152"/>
        <v>-</v>
      </c>
      <c r="K349" s="283" t="str">
        <f t="shared" si="152"/>
        <v>-</v>
      </c>
      <c r="L349" s="283" t="str">
        <f t="shared" si="152"/>
        <v>-</v>
      </c>
      <c r="M349" s="283" t="str">
        <f t="shared" ref="M349:O349" si="153">IF(M124="-","-",IF( M124&gt;1,M327+M306,"-"))</f>
        <v>-</v>
      </c>
      <c r="N349" s="283" t="str">
        <f t="shared" si="153"/>
        <v>-</v>
      </c>
      <c r="O349" s="283" t="str">
        <f t="shared" si="153"/>
        <v>-</v>
      </c>
      <c r="P349" s="313" t="str">
        <f t="shared" si="150"/>
        <v>-</v>
      </c>
      <c r="Q349" s="181"/>
      <c r="R349" s="312"/>
      <c r="S349" s="312"/>
      <c r="T349" s="312"/>
      <c r="U349" s="312"/>
      <c r="V349" s="312"/>
      <c r="W349" s="312"/>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D349" s="11"/>
      <c r="BE349" s="11"/>
      <c r="BF349" s="11"/>
      <c r="BG349" s="11"/>
      <c r="BH349" s="11"/>
      <c r="BI349" s="11"/>
      <c r="BJ349" s="11"/>
      <c r="BK349" s="11"/>
      <c r="BL349" s="11"/>
      <c r="BM349" s="11"/>
      <c r="BN349" s="11"/>
      <c r="BO349" s="11"/>
      <c r="BP349" s="11"/>
      <c r="BQ349" s="11"/>
      <c r="BR349" s="11"/>
      <c r="BS349" s="11"/>
    </row>
    <row r="350" spans="1:71" ht="12.75" customHeight="1">
      <c r="A350" s="18"/>
      <c r="B350" s="18"/>
      <c r="C350" s="18"/>
      <c r="E350" s="133"/>
      <c r="F350" s="133"/>
      <c r="G350" s="150">
        <f t="shared" si="151"/>
        <v>2</v>
      </c>
      <c r="H350" s="283" t="str">
        <f t="shared" si="147"/>
        <v>-</v>
      </c>
      <c r="I350" s="283" t="str">
        <f t="shared" ref="I350:L350" si="154">IF(I125="-","-",IF( I125&gt;1,I328+I307,"-"))</f>
        <v>-</v>
      </c>
      <c r="J350" s="283" t="str">
        <f t="shared" si="154"/>
        <v>-</v>
      </c>
      <c r="K350" s="283" t="str">
        <f t="shared" si="154"/>
        <v>-</v>
      </c>
      <c r="L350" s="283" t="str">
        <f t="shared" si="154"/>
        <v>-</v>
      </c>
      <c r="M350" s="283" t="str">
        <f t="shared" ref="M350:O350" si="155">IF(M125="-","-",IF( M125&gt;1,M328+M307,"-"))</f>
        <v>-</v>
      </c>
      <c r="N350" s="283" t="str">
        <f t="shared" si="155"/>
        <v>-</v>
      </c>
      <c r="O350" s="283" t="str">
        <f t="shared" si="155"/>
        <v>-</v>
      </c>
      <c r="P350" s="313" t="str">
        <f t="shared" si="150"/>
        <v>-</v>
      </c>
      <c r="Q350" s="181"/>
      <c r="R350" s="312"/>
      <c r="S350" s="312"/>
      <c r="T350" s="312"/>
      <c r="U350" s="312"/>
      <c r="V350" s="312"/>
      <c r="W350" s="312"/>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D350" s="11"/>
      <c r="BE350" s="11"/>
      <c r="BF350" s="11"/>
      <c r="BG350" s="11"/>
      <c r="BH350" s="11"/>
      <c r="BI350" s="11"/>
      <c r="BJ350" s="11"/>
      <c r="BK350" s="11"/>
      <c r="BL350" s="11"/>
      <c r="BM350" s="11"/>
      <c r="BN350" s="11"/>
      <c r="BO350" s="11"/>
      <c r="BP350" s="11"/>
      <c r="BQ350" s="11"/>
      <c r="BR350" s="11"/>
      <c r="BS350" s="11"/>
    </row>
    <row r="351" spans="1:71" ht="12.75" customHeight="1">
      <c r="A351" s="18"/>
      <c r="B351" s="18"/>
      <c r="C351" s="18"/>
      <c r="E351" s="133"/>
      <c r="F351" s="133"/>
      <c r="G351" s="150">
        <f t="shared" si="151"/>
        <v>3</v>
      </c>
      <c r="H351" s="283" t="str">
        <f t="shared" si="147"/>
        <v>-</v>
      </c>
      <c r="I351" s="283" t="str">
        <f t="shared" ref="I351:L351" si="156">IF(I126="-","-",IF( I126&gt;1,I329+I308,"-"))</f>
        <v>-</v>
      </c>
      <c r="J351" s="283" t="str">
        <f t="shared" si="156"/>
        <v>-</v>
      </c>
      <c r="K351" s="283" t="str">
        <f t="shared" si="156"/>
        <v>-</v>
      </c>
      <c r="L351" s="283" t="str">
        <f t="shared" si="156"/>
        <v>-</v>
      </c>
      <c r="M351" s="283" t="str">
        <f t="shared" ref="M351:O351" si="157">IF(M126="-","-",IF( M126&gt;1,M329+M308,"-"))</f>
        <v>-</v>
      </c>
      <c r="N351" s="283" t="str">
        <f t="shared" si="157"/>
        <v>-</v>
      </c>
      <c r="O351" s="283" t="str">
        <f t="shared" si="157"/>
        <v>-</v>
      </c>
      <c r="P351" s="313">
        <f t="shared" si="150"/>
        <v>5.3806170189140659</v>
      </c>
      <c r="Q351" s="181"/>
      <c r="R351" s="312"/>
      <c r="S351" s="312"/>
      <c r="T351" s="312"/>
      <c r="U351" s="312"/>
      <c r="V351" s="312"/>
      <c r="W351" s="312"/>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D351" s="11"/>
      <c r="BE351" s="11"/>
      <c r="BF351" s="11"/>
      <c r="BG351" s="11"/>
      <c r="BH351" s="11"/>
      <c r="BI351" s="11"/>
      <c r="BJ351" s="11"/>
      <c r="BK351" s="11"/>
      <c r="BL351" s="11"/>
      <c r="BM351" s="11"/>
      <c r="BN351" s="11"/>
      <c r="BO351" s="11"/>
      <c r="BP351" s="11"/>
      <c r="BQ351" s="11"/>
      <c r="BR351" s="11"/>
      <c r="BS351" s="11"/>
    </row>
    <row r="352" spans="1:71" ht="12.75" customHeight="1">
      <c r="A352" s="18"/>
      <c r="B352" s="18"/>
      <c r="C352" s="18"/>
      <c r="E352" s="133"/>
      <c r="F352" s="133"/>
      <c r="G352" s="150">
        <f t="shared" si="151"/>
        <v>4</v>
      </c>
      <c r="H352" s="283">
        <f t="shared" si="147"/>
        <v>5.747546895706428</v>
      </c>
      <c r="I352" s="283">
        <f t="shared" ref="I352:L352" si="158">IF(I127="-","-",IF( I127&gt;1,I330+I309,"-"))</f>
        <v>7.5810023264413973</v>
      </c>
      <c r="J352" s="283">
        <f t="shared" si="158"/>
        <v>6.9635906192117769</v>
      </c>
      <c r="K352" s="283">
        <f t="shared" si="158"/>
        <v>5.6096481089450165</v>
      </c>
      <c r="L352" s="283">
        <f t="shared" si="158"/>
        <v>8.5294857560399659</v>
      </c>
      <c r="M352" s="283">
        <f t="shared" ref="M352:O352" si="159">IF(M127="-","-",IF( M127&gt;1,M330+M309,"-"))</f>
        <v>7.4641016151377544</v>
      </c>
      <c r="N352" s="283">
        <f t="shared" si="159"/>
        <v>5</v>
      </c>
      <c r="O352" s="283">
        <f t="shared" si="159"/>
        <v>7.3333333333333339</v>
      </c>
      <c r="P352" s="313">
        <f t="shared" si="150"/>
        <v>7.1738454412014203</v>
      </c>
      <c r="Q352" s="181"/>
      <c r="R352" s="312"/>
      <c r="S352" s="312"/>
      <c r="T352" s="312"/>
      <c r="U352" s="312"/>
      <c r="V352" s="312"/>
      <c r="W352" s="312"/>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D352" s="11"/>
      <c r="BE352" s="11"/>
      <c r="BF352" s="11"/>
      <c r="BG352" s="11"/>
      <c r="BH352" s="11"/>
      <c r="BI352" s="11"/>
      <c r="BJ352" s="11"/>
      <c r="BK352" s="11"/>
      <c r="BL352" s="11"/>
      <c r="BM352" s="11"/>
      <c r="BN352" s="11"/>
      <c r="BO352" s="11"/>
      <c r="BP352" s="11"/>
      <c r="BQ352" s="11"/>
      <c r="BR352" s="11"/>
      <c r="BS352" s="11"/>
    </row>
    <row r="353" spans="1:71" ht="12.75" customHeight="1">
      <c r="A353" s="18"/>
      <c r="B353" s="18"/>
      <c r="C353" s="18"/>
      <c r="E353" s="133"/>
      <c r="F353" s="133"/>
      <c r="G353" s="150">
        <f t="shared" si="151"/>
        <v>5</v>
      </c>
      <c r="H353" s="283">
        <f t="shared" si="147"/>
        <v>8.8174866728344838</v>
      </c>
      <c r="I353" s="283">
        <f t="shared" ref="I353:L353" si="160">IF(I128="-","-",IF( I128&gt;1,I331+I310,"-"))</f>
        <v>6.9022624144388054</v>
      </c>
      <c r="J353" s="283">
        <f t="shared" si="160"/>
        <v>7.5292980349688534</v>
      </c>
      <c r="K353" s="283">
        <f t="shared" si="160"/>
        <v>6.4492346132642417</v>
      </c>
      <c r="L353" s="283">
        <f t="shared" si="160"/>
        <v>9.1774625374018193</v>
      </c>
      <c r="M353" s="283">
        <f t="shared" ref="M353:O353" si="161">IF(M128="-","-",IF( M128&gt;1,M331+M310,"-"))</f>
        <v>9.1912384224500094</v>
      </c>
      <c r="N353" s="283">
        <f t="shared" si="161"/>
        <v>7.4020224771642109</v>
      </c>
      <c r="O353" s="283">
        <f t="shared" si="161"/>
        <v>7.675340265319317</v>
      </c>
      <c r="P353" s="313">
        <f t="shared" si="150"/>
        <v>8.5701109877772197</v>
      </c>
      <c r="Q353" s="181"/>
      <c r="R353" s="312"/>
      <c r="S353" s="312"/>
      <c r="T353" s="312"/>
      <c r="U353" s="312"/>
      <c r="V353" s="312"/>
      <c r="W353" s="312"/>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D353" s="11"/>
      <c r="BE353" s="11"/>
      <c r="BF353" s="11"/>
      <c r="BG353" s="11"/>
      <c r="BH353" s="11"/>
      <c r="BI353" s="11"/>
      <c r="BJ353" s="11"/>
      <c r="BK353" s="11"/>
      <c r="BL353" s="11"/>
      <c r="BM353" s="11"/>
      <c r="BN353" s="11"/>
      <c r="BO353" s="11"/>
      <c r="BP353" s="11"/>
      <c r="BQ353" s="11"/>
      <c r="BR353" s="11"/>
      <c r="BS353" s="11"/>
    </row>
    <row r="354" spans="1:71" ht="12.75" customHeight="1">
      <c r="A354" s="18"/>
      <c r="B354" s="18"/>
      <c r="C354" s="18"/>
      <c r="E354" s="133"/>
      <c r="F354" s="133"/>
      <c r="G354" s="150">
        <f t="shared" si="151"/>
        <v>6</v>
      </c>
      <c r="H354" s="283">
        <f t="shared" si="147"/>
        <v>9.6817441928883774</v>
      </c>
      <c r="I354" s="283">
        <f t="shared" ref="I354:L354" si="162">IF(I129="-","-",IF( I129&gt;1,I332+I311,"-"))</f>
        <v>7.1543755588800719</v>
      </c>
      <c r="J354" s="283">
        <f t="shared" si="162"/>
        <v>7.5666499161421568</v>
      </c>
      <c r="K354" s="283">
        <f t="shared" si="162"/>
        <v>6.8142135623730953</v>
      </c>
      <c r="L354" s="283">
        <f t="shared" si="162"/>
        <v>10.49568016938081</v>
      </c>
      <c r="M354" s="283">
        <f t="shared" ref="M354:O354" si="163">IF(M129="-","-",IF( M129&gt;1,M332+M311,"-"))</f>
        <v>9.0846411694119595</v>
      </c>
      <c r="N354" s="283">
        <f t="shared" si="163"/>
        <v>7.2909944487358054</v>
      </c>
      <c r="O354" s="283">
        <f t="shared" si="163"/>
        <v>8.2457513110645912</v>
      </c>
      <c r="P354" s="313">
        <f t="shared" si="150"/>
        <v>8.6157110031324748</v>
      </c>
      <c r="Q354" s="181"/>
      <c r="R354" s="312"/>
      <c r="S354" s="312"/>
      <c r="T354" s="312"/>
      <c r="U354" s="312"/>
      <c r="V354" s="312"/>
      <c r="W354" s="312"/>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D354" s="11"/>
      <c r="BE354" s="11"/>
      <c r="BF354" s="11"/>
      <c r="BG354" s="11"/>
      <c r="BH354" s="11"/>
      <c r="BI354" s="11"/>
      <c r="BJ354" s="11"/>
      <c r="BK354" s="11"/>
      <c r="BL354" s="11"/>
      <c r="BM354" s="11"/>
      <c r="BN354" s="11"/>
      <c r="BO354" s="11"/>
      <c r="BP354" s="11"/>
      <c r="BQ354" s="11"/>
      <c r="BR354" s="11"/>
      <c r="BS354" s="11"/>
    </row>
    <row r="355" spans="1:71" ht="12.75" customHeight="1">
      <c r="A355" s="18"/>
      <c r="B355" s="18"/>
      <c r="C355" s="18"/>
      <c r="E355" s="133"/>
      <c r="F355" s="133"/>
      <c r="G355" s="150">
        <f t="shared" si="151"/>
        <v>7</v>
      </c>
      <c r="H355" s="283">
        <f t="shared" si="147"/>
        <v>11.154761807445123</v>
      </c>
      <c r="I355" s="283">
        <f t="shared" ref="I355:L355" si="164">IF(I130="-","-",IF( I130&gt;1,I333+I312,"-"))</f>
        <v>8.9350402965226543</v>
      </c>
      <c r="J355" s="283">
        <f t="shared" si="164"/>
        <v>8.0140385131508367</v>
      </c>
      <c r="K355" s="283">
        <f t="shared" si="164"/>
        <v>8.0565715502016442</v>
      </c>
      <c r="L355" s="283">
        <f t="shared" si="164"/>
        <v>12.384488447807911</v>
      </c>
      <c r="M355" s="283">
        <f t="shared" ref="M355:O355" si="165">IF(M130="-","-",IF( M130&gt;1,M333+M312,"-"))</f>
        <v>11.070415929415622</v>
      </c>
      <c r="N355" s="283">
        <f t="shared" si="165"/>
        <v>11.00798359066815</v>
      </c>
      <c r="O355" s="283">
        <f t="shared" si="165"/>
        <v>8.2023541745549871</v>
      </c>
      <c r="P355" s="313">
        <f t="shared" si="150"/>
        <v>10.410068673044112</v>
      </c>
      <c r="Q355" s="181"/>
      <c r="R355" s="312"/>
      <c r="S355" s="312"/>
      <c r="T355" s="312"/>
      <c r="U355" s="312"/>
      <c r="V355" s="312"/>
      <c r="W355" s="312"/>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D355" s="11"/>
      <c r="BE355" s="11"/>
      <c r="BF355" s="11"/>
      <c r="BG355" s="11"/>
      <c r="BH355" s="11"/>
      <c r="BI355" s="11"/>
      <c r="BJ355" s="11"/>
      <c r="BK355" s="11"/>
      <c r="BL355" s="11"/>
      <c r="BM355" s="11"/>
      <c r="BN355" s="11"/>
      <c r="BO355" s="11"/>
      <c r="BP355" s="11"/>
      <c r="BQ355" s="11"/>
      <c r="BR355" s="11"/>
      <c r="BS355" s="11"/>
    </row>
    <row r="356" spans="1:71" ht="12.75" customHeight="1">
      <c r="A356" s="18"/>
      <c r="B356" s="18"/>
      <c r="C356" s="18"/>
      <c r="E356" s="133"/>
      <c r="F356" s="133"/>
      <c r="G356" s="150">
        <f t="shared" si="151"/>
        <v>8</v>
      </c>
      <c r="H356" s="283">
        <f t="shared" si="147"/>
        <v>13.277559051727795</v>
      </c>
      <c r="I356" s="283">
        <f t="shared" ref="I356:L356" si="166">IF(I131="-","-",IF( I131&gt;1,I334+I313,"-"))</f>
        <v>9.1161564094498448</v>
      </c>
      <c r="J356" s="283">
        <f t="shared" si="166"/>
        <v>9.4035568039947321</v>
      </c>
      <c r="K356" s="283">
        <f t="shared" si="166"/>
        <v>7.0653841409022107</v>
      </c>
      <c r="L356" s="283">
        <f t="shared" si="166"/>
        <v>12.928203230275509</v>
      </c>
      <c r="M356" s="283">
        <f t="shared" ref="M356:O356" si="167">IF(M131="-","-",IF( M131&gt;1,M334+M313,"-"))</f>
        <v>9.2360679774997898</v>
      </c>
      <c r="N356" s="283">
        <f t="shared" si="167"/>
        <v>11.143892241718328</v>
      </c>
      <c r="O356" s="283">
        <f t="shared" si="167"/>
        <v>8.7948215179160076</v>
      </c>
      <c r="P356" s="313">
        <f t="shared" si="150"/>
        <v>10.5174800923135</v>
      </c>
      <c r="Q356" s="181"/>
      <c r="R356" s="312"/>
      <c r="S356" s="312"/>
      <c r="T356" s="312"/>
      <c r="U356" s="312"/>
      <c r="V356" s="312"/>
      <c r="W356" s="312"/>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D356" s="11"/>
      <c r="BE356" s="11"/>
      <c r="BF356" s="11"/>
      <c r="BG356" s="11"/>
      <c r="BH356" s="11"/>
      <c r="BI356" s="11"/>
      <c r="BJ356" s="11"/>
      <c r="BK356" s="11"/>
      <c r="BL356" s="11"/>
      <c r="BM356" s="11"/>
      <c r="BN356" s="11"/>
      <c r="BO356" s="11"/>
      <c r="BP356" s="11"/>
      <c r="BQ356" s="11"/>
      <c r="BR356" s="11"/>
      <c r="BS356" s="11"/>
    </row>
    <row r="357" spans="1:71" ht="12.75" customHeight="1">
      <c r="A357" s="18"/>
      <c r="B357" s="18"/>
      <c r="C357" s="18"/>
      <c r="E357" s="133"/>
      <c r="F357" s="133"/>
      <c r="G357" s="150">
        <f t="shared" si="151"/>
        <v>9</v>
      </c>
      <c r="H357" s="283" t="str">
        <f t="shared" si="147"/>
        <v>-</v>
      </c>
      <c r="I357" s="283" t="str">
        <f t="shared" ref="I357:L357" si="168">IF(I132="-","-",IF( I132&gt;1,I335+I314,"-"))</f>
        <v>-</v>
      </c>
      <c r="J357" s="283" t="str">
        <f t="shared" si="168"/>
        <v>-</v>
      </c>
      <c r="K357" s="283" t="str">
        <f t="shared" si="168"/>
        <v>-</v>
      </c>
      <c r="L357" s="283" t="str">
        <f t="shared" si="168"/>
        <v>-</v>
      </c>
      <c r="M357" s="283" t="str">
        <f t="shared" ref="M357:O357" si="169">IF(M132="-","-",IF( M132&gt;1,M335+M314,"-"))</f>
        <v>-</v>
      </c>
      <c r="N357" s="283" t="str">
        <f t="shared" si="169"/>
        <v>-</v>
      </c>
      <c r="O357" s="283" t="str">
        <f t="shared" si="169"/>
        <v>-</v>
      </c>
      <c r="P357" s="313" t="str">
        <f t="shared" si="150"/>
        <v>-</v>
      </c>
      <c r="Q357" s="181"/>
      <c r="R357" s="312"/>
      <c r="S357" s="312"/>
      <c r="T357" s="312"/>
      <c r="U357" s="312"/>
      <c r="V357" s="312"/>
      <c r="W357" s="312"/>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D357" s="11"/>
      <c r="BE357" s="11"/>
      <c r="BF357" s="11"/>
      <c r="BG357" s="11"/>
      <c r="BH357" s="11"/>
      <c r="BI357" s="11"/>
      <c r="BJ357" s="11"/>
      <c r="BK357" s="11"/>
      <c r="BL357" s="11"/>
      <c r="BM357" s="11"/>
      <c r="BN357" s="11"/>
      <c r="BO357" s="11"/>
      <c r="BP357" s="11"/>
      <c r="BQ357" s="11"/>
      <c r="BR357" s="11"/>
      <c r="BS357" s="11"/>
    </row>
    <row r="358" spans="1:71" ht="12.75" customHeight="1">
      <c r="A358" s="18"/>
      <c r="B358" s="18"/>
      <c r="C358" s="18"/>
      <c r="E358" s="133"/>
      <c r="F358" s="133"/>
      <c r="G358" s="150">
        <f t="shared" si="151"/>
        <v>10</v>
      </c>
      <c r="H358" s="283" t="str">
        <f t="shared" ref="H358:H363" si="170">IF(H133="-","-",IF( H133&gt;1,H336+H315,"-"))</f>
        <v>-</v>
      </c>
      <c r="I358" s="283" t="str">
        <f t="shared" ref="I358:L358" si="171">IF(I133="-","-",IF( I133&gt;1,I336+I315,"-"))</f>
        <v>-</v>
      </c>
      <c r="J358" s="283" t="str">
        <f t="shared" si="171"/>
        <v>-</v>
      </c>
      <c r="K358" s="283" t="str">
        <f t="shared" si="171"/>
        <v>-</v>
      </c>
      <c r="L358" s="283" t="str">
        <f t="shared" si="171"/>
        <v>-</v>
      </c>
      <c r="M358" s="283" t="str">
        <f t="shared" ref="M358:O358" si="172">IF(M133="-","-",IF( M133&gt;1,M336+M315,"-"))</f>
        <v>-</v>
      </c>
      <c r="N358" s="283" t="str">
        <f t="shared" si="172"/>
        <v>-</v>
      </c>
      <c r="O358" s="283" t="str">
        <f t="shared" si="172"/>
        <v>-</v>
      </c>
      <c r="P358" s="313" t="str">
        <f t="shared" si="150"/>
        <v>-</v>
      </c>
      <c r="Q358" s="181"/>
      <c r="R358" s="312"/>
      <c r="S358" s="312"/>
      <c r="T358" s="312"/>
      <c r="U358" s="312"/>
      <c r="V358" s="312"/>
      <c r="W358" s="312"/>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D358" s="11"/>
      <c r="BE358" s="11"/>
      <c r="BF358" s="11"/>
      <c r="BG358" s="11"/>
      <c r="BH358" s="11"/>
      <c r="BI358" s="11"/>
      <c r="BJ358" s="11"/>
      <c r="BK358" s="11"/>
      <c r="BL358" s="11"/>
      <c r="BM358" s="11"/>
      <c r="BN358" s="11"/>
      <c r="BO358" s="11"/>
      <c r="BP358" s="11"/>
      <c r="BQ358" s="11"/>
      <c r="BR358" s="11"/>
      <c r="BS358" s="11"/>
    </row>
    <row r="359" spans="1:71" ht="12.75" customHeight="1">
      <c r="A359" s="18"/>
      <c r="B359" s="18"/>
      <c r="C359" s="18"/>
      <c r="E359" s="133"/>
      <c r="F359" s="133"/>
      <c r="G359" s="150">
        <f t="shared" si="151"/>
        <v>11</v>
      </c>
      <c r="H359" s="283" t="str">
        <f t="shared" si="170"/>
        <v>-</v>
      </c>
      <c r="I359" s="283" t="str">
        <f t="shared" ref="I359:L359" si="173">IF(I134="-","-",IF( I134&gt;1,I337+I316,"-"))</f>
        <v>-</v>
      </c>
      <c r="J359" s="283" t="str">
        <f t="shared" si="173"/>
        <v>-</v>
      </c>
      <c r="K359" s="283" t="str">
        <f t="shared" si="173"/>
        <v>-</v>
      </c>
      <c r="L359" s="283" t="str">
        <f t="shared" si="173"/>
        <v>-</v>
      </c>
      <c r="M359" s="283" t="str">
        <f t="shared" ref="M359:O359" si="174">IF(M134="-","-",IF( M134&gt;1,M337+M316,"-"))</f>
        <v>-</v>
      </c>
      <c r="N359" s="283" t="str">
        <f t="shared" si="174"/>
        <v>-</v>
      </c>
      <c r="O359" s="283" t="str">
        <f t="shared" si="174"/>
        <v>-</v>
      </c>
      <c r="P359" s="313" t="str">
        <f t="shared" si="150"/>
        <v>-</v>
      </c>
      <c r="Q359" s="181"/>
      <c r="R359" s="312"/>
      <c r="S359" s="312"/>
      <c r="T359" s="312"/>
      <c r="U359" s="312"/>
      <c r="V359" s="312"/>
      <c r="W359" s="312"/>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D359" s="11"/>
      <c r="BE359" s="11"/>
      <c r="BF359" s="11"/>
      <c r="BG359" s="11"/>
      <c r="BH359" s="11"/>
      <c r="BI359" s="11"/>
      <c r="BJ359" s="11"/>
      <c r="BK359" s="11"/>
      <c r="BL359" s="11"/>
      <c r="BM359" s="11"/>
      <c r="BN359" s="11"/>
      <c r="BO359" s="11"/>
      <c r="BP359" s="11"/>
      <c r="BQ359" s="11"/>
      <c r="BR359" s="11"/>
      <c r="BS359" s="11"/>
    </row>
    <row r="360" spans="1:71" ht="12.75" customHeight="1">
      <c r="A360" s="18"/>
      <c r="B360" s="18"/>
      <c r="C360" s="18"/>
      <c r="E360" s="133"/>
      <c r="F360" s="133"/>
      <c r="G360" s="150">
        <f t="shared" si="151"/>
        <v>12</v>
      </c>
      <c r="H360" s="283" t="str">
        <f t="shared" si="170"/>
        <v>-</v>
      </c>
      <c r="I360" s="283" t="str">
        <f t="shared" ref="I360:L360" si="175">IF(I135="-","-",IF( I135&gt;1,I338+I317,"-"))</f>
        <v>-</v>
      </c>
      <c r="J360" s="283" t="str">
        <f t="shared" si="175"/>
        <v>-</v>
      </c>
      <c r="K360" s="283" t="str">
        <f t="shared" si="175"/>
        <v>-</v>
      </c>
      <c r="L360" s="283" t="str">
        <f t="shared" si="175"/>
        <v>-</v>
      </c>
      <c r="M360" s="283" t="str">
        <f t="shared" ref="M360:O360" si="176">IF(M135="-","-",IF( M135&gt;1,M338+M317,"-"))</f>
        <v>-</v>
      </c>
      <c r="N360" s="283" t="str">
        <f t="shared" si="176"/>
        <v>-</v>
      </c>
      <c r="O360" s="283" t="str">
        <f t="shared" si="176"/>
        <v>-</v>
      </c>
      <c r="P360" s="313" t="str">
        <f t="shared" si="150"/>
        <v>-</v>
      </c>
      <c r="Q360" s="181"/>
      <c r="R360" s="312"/>
      <c r="S360" s="312"/>
      <c r="T360" s="312"/>
      <c r="U360" s="312"/>
      <c r="V360" s="312"/>
      <c r="W360" s="312"/>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D360" s="11"/>
      <c r="BE360" s="11"/>
      <c r="BF360" s="11"/>
      <c r="BG360" s="11"/>
      <c r="BH360" s="11"/>
      <c r="BI360" s="11"/>
      <c r="BJ360" s="11"/>
      <c r="BK360" s="11"/>
      <c r="BL360" s="11"/>
      <c r="BM360" s="11"/>
      <c r="BN360" s="11"/>
      <c r="BO360" s="11"/>
      <c r="BP360" s="11"/>
      <c r="BQ360" s="11"/>
      <c r="BR360" s="11"/>
      <c r="BS360" s="11"/>
    </row>
    <row r="361" spans="1:71" ht="12.75" customHeight="1">
      <c r="A361" s="18"/>
      <c r="B361" s="18"/>
      <c r="C361" s="18"/>
      <c r="E361" s="133"/>
      <c r="F361" s="133"/>
      <c r="G361" s="150">
        <f t="shared" si="151"/>
        <v>13</v>
      </c>
      <c r="H361" s="283" t="str">
        <f t="shared" si="170"/>
        <v>-</v>
      </c>
      <c r="I361" s="283" t="str">
        <f t="shared" ref="I361:L361" si="177">IF(I136="-","-",IF( I136&gt;1,I339+I318,"-"))</f>
        <v>-</v>
      </c>
      <c r="J361" s="283" t="str">
        <f t="shared" si="177"/>
        <v>-</v>
      </c>
      <c r="K361" s="283" t="str">
        <f t="shared" si="177"/>
        <v>-</v>
      </c>
      <c r="L361" s="283" t="str">
        <f t="shared" si="177"/>
        <v>-</v>
      </c>
      <c r="M361" s="283" t="str">
        <f t="shared" ref="M361:O361" si="178">IF(M136="-","-",IF( M136&gt;1,M339+M318,"-"))</f>
        <v>-</v>
      </c>
      <c r="N361" s="283" t="str">
        <f t="shared" si="178"/>
        <v>-</v>
      </c>
      <c r="O361" s="283" t="str">
        <f t="shared" si="178"/>
        <v>-</v>
      </c>
      <c r="P361" s="313" t="str">
        <f t="shared" si="150"/>
        <v>-</v>
      </c>
      <c r="Q361" s="181"/>
      <c r="R361" s="312"/>
      <c r="S361" s="312"/>
      <c r="T361" s="312"/>
      <c r="U361" s="312"/>
      <c r="V361" s="312"/>
      <c r="W361" s="312"/>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D361" s="11"/>
      <c r="BE361" s="11"/>
      <c r="BF361" s="11"/>
      <c r="BG361" s="11"/>
      <c r="BH361" s="11"/>
      <c r="BI361" s="11"/>
      <c r="BJ361" s="11"/>
      <c r="BK361" s="11"/>
      <c r="BL361" s="11"/>
      <c r="BM361" s="11"/>
      <c r="BN361" s="11"/>
      <c r="BO361" s="11"/>
      <c r="BP361" s="11"/>
      <c r="BQ361" s="11"/>
      <c r="BR361" s="11"/>
      <c r="BS361" s="11"/>
    </row>
    <row r="362" spans="1:71" ht="12.75" customHeight="1">
      <c r="A362" s="18"/>
      <c r="B362" s="18"/>
      <c r="C362" s="18"/>
      <c r="E362" s="133"/>
      <c r="F362" s="133"/>
      <c r="G362" s="150">
        <f t="shared" si="151"/>
        <v>14</v>
      </c>
      <c r="H362" s="283" t="str">
        <f t="shared" si="170"/>
        <v>-</v>
      </c>
      <c r="I362" s="283" t="str">
        <f t="shared" ref="I362:L362" si="179">IF(I137="-","-",IF( I137&gt;1,I340+I319,"-"))</f>
        <v>-</v>
      </c>
      <c r="J362" s="283" t="str">
        <f t="shared" si="179"/>
        <v>-</v>
      </c>
      <c r="K362" s="283" t="str">
        <f t="shared" si="179"/>
        <v>-</v>
      </c>
      <c r="L362" s="283" t="str">
        <f t="shared" si="179"/>
        <v>-</v>
      </c>
      <c r="M362" s="283" t="str">
        <f t="shared" ref="M362:O362" si="180">IF(M137="-","-",IF( M137&gt;1,M340+M319,"-"))</f>
        <v>-</v>
      </c>
      <c r="N362" s="283" t="str">
        <f t="shared" si="180"/>
        <v>-</v>
      </c>
      <c r="O362" s="283" t="str">
        <f t="shared" si="180"/>
        <v>-</v>
      </c>
      <c r="P362" s="313" t="str">
        <f t="shared" si="150"/>
        <v>-</v>
      </c>
      <c r="Q362" s="181"/>
      <c r="R362" s="312"/>
      <c r="S362" s="312"/>
      <c r="T362" s="312"/>
      <c r="U362" s="312"/>
      <c r="V362" s="312"/>
      <c r="W362" s="312"/>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D362" s="11"/>
      <c r="BE362" s="11"/>
      <c r="BF362" s="11"/>
      <c r="BG362" s="11"/>
      <c r="BH362" s="11"/>
      <c r="BI362" s="11"/>
      <c r="BJ362" s="11"/>
      <c r="BK362" s="11"/>
      <c r="BL362" s="11"/>
      <c r="BM362" s="11"/>
      <c r="BN362" s="11"/>
      <c r="BO362" s="11"/>
      <c r="BP362" s="11"/>
      <c r="BQ362" s="11"/>
      <c r="BR362" s="11"/>
      <c r="BS362" s="11"/>
    </row>
    <row r="363" spans="1:71" ht="12.75" customHeight="1">
      <c r="A363" s="18"/>
      <c r="B363" s="18"/>
      <c r="C363" s="18"/>
      <c r="E363" s="133"/>
      <c r="F363" s="133"/>
      <c r="G363" s="153">
        <f t="shared" si="151"/>
        <v>15</v>
      </c>
      <c r="H363" s="286" t="str">
        <f t="shared" si="170"/>
        <v>-</v>
      </c>
      <c r="I363" s="286" t="str">
        <f t="shared" ref="I363:L363" si="181">IF(I138="-","-",IF( I138&gt;1,I341+I320,"-"))</f>
        <v>-</v>
      </c>
      <c r="J363" s="286" t="str">
        <f t="shared" si="181"/>
        <v>-</v>
      </c>
      <c r="K363" s="286" t="str">
        <f t="shared" si="181"/>
        <v>-</v>
      </c>
      <c r="L363" s="286" t="str">
        <f t="shared" si="181"/>
        <v>-</v>
      </c>
      <c r="M363" s="286" t="str">
        <f t="shared" ref="M363:O363" si="182">IF(M138="-","-",IF( M138&gt;1,M341+M320,"-"))</f>
        <v>-</v>
      </c>
      <c r="N363" s="286" t="str">
        <f t="shared" si="182"/>
        <v>-</v>
      </c>
      <c r="O363" s="286" t="str">
        <f t="shared" si="182"/>
        <v>-</v>
      </c>
      <c r="P363" s="314" t="str">
        <f t="shared" si="150"/>
        <v>-</v>
      </c>
      <c r="Q363" s="181"/>
      <c r="R363" s="312"/>
      <c r="S363" s="312"/>
      <c r="T363" s="312"/>
      <c r="U363" s="312"/>
      <c r="V363" s="312"/>
      <c r="W363" s="312"/>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D363" s="11"/>
      <c r="BE363" s="11"/>
      <c r="BF363" s="11"/>
      <c r="BG363" s="11"/>
      <c r="BH363" s="11"/>
      <c r="BI363" s="11"/>
      <c r="BJ363" s="11"/>
      <c r="BK363" s="11"/>
      <c r="BL363" s="11"/>
      <c r="BM363" s="11"/>
      <c r="BN363" s="11"/>
      <c r="BO363" s="11"/>
      <c r="BP363" s="11"/>
      <c r="BQ363" s="11"/>
      <c r="BR363" s="11"/>
      <c r="BS363" s="11"/>
    </row>
    <row r="364" spans="1:71" ht="12.75" customHeight="1">
      <c r="A364" s="18"/>
      <c r="B364" s="18"/>
      <c r="C364" s="18"/>
      <c r="E364" s="289"/>
      <c r="F364" s="289"/>
      <c r="G364" s="290"/>
      <c r="H364" s="292"/>
      <c r="I364" s="292"/>
      <c r="J364" s="292"/>
      <c r="K364" s="292"/>
      <c r="L364" s="292"/>
      <c r="M364" s="292"/>
      <c r="N364" s="292"/>
      <c r="O364" s="292"/>
      <c r="P364" s="292"/>
      <c r="Q364" s="7"/>
      <c r="R364" s="312"/>
      <c r="S364" s="312"/>
      <c r="T364" s="312"/>
      <c r="U364" s="312"/>
      <c r="V364" s="312"/>
      <c r="W364" s="312"/>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D364" s="11"/>
      <c r="BE364" s="11"/>
      <c r="BF364" s="11"/>
      <c r="BG364" s="11"/>
      <c r="BH364" s="11"/>
      <c r="BI364" s="11"/>
      <c r="BJ364" s="11"/>
      <c r="BK364" s="11"/>
      <c r="BL364" s="11"/>
      <c r="BM364" s="11"/>
      <c r="BN364" s="11"/>
      <c r="BO364" s="11"/>
      <c r="BP364" s="11"/>
      <c r="BQ364" s="11"/>
      <c r="BR364" s="11"/>
      <c r="BS364" s="11"/>
    </row>
    <row r="365" spans="1:71" ht="12.75" customHeight="1">
      <c r="A365" s="18"/>
      <c r="B365" s="18"/>
      <c r="C365" s="18"/>
      <c r="E365" s="289"/>
      <c r="F365" s="289"/>
      <c r="G365" s="166"/>
      <c r="H365" s="296"/>
      <c r="I365" s="296"/>
      <c r="J365" s="296"/>
      <c r="K365" s="296"/>
      <c r="L365" s="296"/>
      <c r="M365" s="296"/>
      <c r="N365" s="296"/>
      <c r="O365" s="296"/>
      <c r="P365" s="315"/>
      <c r="Q365" s="7"/>
      <c r="R365" s="312"/>
      <c r="S365" s="312"/>
      <c r="T365" s="312"/>
      <c r="U365" s="312"/>
      <c r="V365" s="312"/>
      <c r="W365" s="312"/>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D365" s="11"/>
      <c r="BE365" s="11"/>
      <c r="BF365" s="11"/>
      <c r="BG365" s="11"/>
      <c r="BH365" s="11"/>
      <c r="BI365" s="11"/>
      <c r="BJ365" s="11"/>
      <c r="BK365" s="11"/>
      <c r="BL365" s="11"/>
      <c r="BM365" s="11"/>
      <c r="BN365" s="11"/>
      <c r="BO365" s="11"/>
      <c r="BP365" s="11"/>
      <c r="BQ365" s="11"/>
      <c r="BR365" s="11"/>
      <c r="BS365" s="11"/>
    </row>
    <row r="366" spans="1:71" ht="18" customHeight="1">
      <c r="A366" s="18"/>
      <c r="B366" s="18"/>
      <c r="C366" s="18"/>
      <c r="E366" s="117"/>
      <c r="F366" s="117"/>
      <c r="G366" s="118" t="s">
        <v>64</v>
      </c>
      <c r="H366" s="119"/>
      <c r="I366" s="119"/>
      <c r="J366" s="119"/>
      <c r="K366" s="119"/>
      <c r="L366" s="119"/>
      <c r="M366" s="119"/>
      <c r="N366" s="119"/>
      <c r="O366" s="119"/>
      <c r="P366" s="310"/>
      <c r="Q366" s="7"/>
      <c r="R366" s="138"/>
      <c r="S366" s="138"/>
      <c r="T366" s="138"/>
      <c r="U366" s="138"/>
      <c r="V366" s="138"/>
      <c r="W366" s="13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D366" s="11"/>
      <c r="BE366" s="11"/>
      <c r="BF366" s="11"/>
      <c r="BG366" s="11"/>
      <c r="BH366" s="11"/>
      <c r="BI366" s="11"/>
      <c r="BJ366" s="11"/>
      <c r="BK366" s="11"/>
      <c r="BL366" s="11"/>
      <c r="BM366" s="11"/>
      <c r="BN366" s="11"/>
      <c r="BO366" s="11"/>
      <c r="BP366" s="11"/>
      <c r="BQ366" s="11"/>
      <c r="BR366" s="11"/>
      <c r="BS366" s="11"/>
    </row>
    <row r="367" spans="1:71" ht="24.75" customHeight="1">
      <c r="A367" s="18"/>
      <c r="B367" s="18"/>
      <c r="C367" s="18"/>
      <c r="E367" s="124"/>
      <c r="F367" s="124"/>
      <c r="G367" s="125" t="str">
        <f>P3</f>
        <v>MODAL</v>
      </c>
      <c r="H367" s="454" t="str">
        <f t="shared" ref="H367:H368" si="183">H3</f>
        <v>Harald</v>
      </c>
      <c r="I367" s="454" t="str">
        <f t="shared" ref="I367:L367" si="184">I3</f>
        <v>Lisbet</v>
      </c>
      <c r="J367" s="454" t="str">
        <f t="shared" si="184"/>
        <v>Stian</v>
      </c>
      <c r="K367" s="454" t="str">
        <f t="shared" si="184"/>
        <v>Janicke</v>
      </c>
      <c r="L367" s="454" t="str">
        <f t="shared" si="184"/>
        <v>Merete</v>
      </c>
      <c r="M367" s="454" t="str">
        <f t="shared" ref="M367:O367" si="185">M3</f>
        <v>Silje</v>
      </c>
      <c r="N367" s="454" t="str">
        <f t="shared" si="185"/>
        <v>Trine</v>
      </c>
      <c r="O367" s="454" t="str">
        <f t="shared" si="185"/>
        <v>Else</v>
      </c>
      <c r="P367" s="127"/>
      <c r="Q367" s="181"/>
      <c r="R367" s="138"/>
      <c r="S367" s="138"/>
      <c r="T367" s="138"/>
      <c r="U367" s="138"/>
      <c r="V367" s="138"/>
      <c r="W367" s="13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D367" s="11"/>
      <c r="BE367" s="11"/>
      <c r="BF367" s="11"/>
      <c r="BG367" s="11"/>
      <c r="BH367" s="11"/>
      <c r="BI367" s="11"/>
      <c r="BJ367" s="11"/>
      <c r="BK367" s="11"/>
      <c r="BL367" s="11"/>
      <c r="BM367" s="11"/>
      <c r="BN367" s="11"/>
      <c r="BO367" s="11"/>
      <c r="BP367" s="11"/>
      <c r="BQ367" s="11"/>
      <c r="BR367" s="11"/>
      <c r="BS367" s="11"/>
    </row>
    <row r="368" spans="1:71" ht="12.75" customHeight="1">
      <c r="A368" s="18"/>
      <c r="B368" s="18"/>
      <c r="C368" s="18"/>
      <c r="E368" s="124"/>
      <c r="F368" s="124"/>
      <c r="G368" s="130" t="str">
        <f>P4</f>
        <v>(R1-R5)</v>
      </c>
      <c r="H368" s="74">
        <f t="shared" si="183"/>
        <v>1</v>
      </c>
      <c r="I368" s="74">
        <f t="shared" ref="I368:L368" si="186">I4</f>
        <v>2</v>
      </c>
      <c r="J368" s="74">
        <f t="shared" si="186"/>
        <v>3</v>
      </c>
      <c r="K368" s="74">
        <f t="shared" si="186"/>
        <v>4</v>
      </c>
      <c r="L368" s="74">
        <f t="shared" si="186"/>
        <v>5</v>
      </c>
      <c r="M368" s="74">
        <f t="shared" ref="M368:O368" si="187">M4</f>
        <v>6</v>
      </c>
      <c r="N368" s="74">
        <f t="shared" si="187"/>
        <v>7</v>
      </c>
      <c r="O368" s="74">
        <f t="shared" si="187"/>
        <v>8</v>
      </c>
      <c r="P368" s="131" t="s">
        <v>38</v>
      </c>
      <c r="Q368" s="181"/>
      <c r="R368" s="138"/>
      <c r="S368" s="138"/>
      <c r="T368" s="138"/>
      <c r="U368" s="138"/>
      <c r="V368" s="138"/>
      <c r="W368" s="13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D368" s="11"/>
      <c r="BE368" s="11"/>
      <c r="BF368" s="11"/>
      <c r="BG368" s="11"/>
      <c r="BH368" s="11"/>
      <c r="BI368" s="11"/>
      <c r="BJ368" s="11"/>
      <c r="BK368" s="11"/>
      <c r="BL368" s="11"/>
      <c r="BM368" s="11"/>
      <c r="BN368" s="11"/>
      <c r="BO368" s="11"/>
      <c r="BP368" s="11"/>
      <c r="BQ368" s="11"/>
      <c r="BR368" s="11"/>
      <c r="BS368" s="11"/>
    </row>
    <row r="369" spans="1:71" ht="12.75" customHeight="1">
      <c r="A369" s="18"/>
      <c r="B369" s="18"/>
      <c r="C369" s="18"/>
      <c r="E369" s="133"/>
      <c r="F369" s="133"/>
      <c r="G369" s="147">
        <v>0</v>
      </c>
      <c r="H369" s="280">
        <f t="shared" ref="H369:H378" si="188">IF(H123="-","-",IF( H123&gt;1,H326-H305,"-"))</f>
        <v>-3.4650404085117854</v>
      </c>
      <c r="I369" s="280">
        <f t="shared" ref="I369:L369" si="189">IF(I123="-","-",IF( I123&gt;1,I326-I305,"-"))</f>
        <v>-2.9109388972001824</v>
      </c>
      <c r="J369" s="280">
        <f t="shared" si="189"/>
        <v>-3.2825187832910512</v>
      </c>
      <c r="K369" s="280">
        <f t="shared" si="189"/>
        <v>-3.4044905660283016</v>
      </c>
      <c r="L369" s="280">
        <f t="shared" si="189"/>
        <v>0</v>
      </c>
      <c r="M369" s="280">
        <f t="shared" ref="M369:O369" si="190">IF(M123="-","-",IF( M123&gt;1,M326-M305,"-"))</f>
        <v>-2.1875</v>
      </c>
      <c r="N369" s="280">
        <f t="shared" si="190"/>
        <v>-3.3817804600413286</v>
      </c>
      <c r="O369" s="280">
        <f t="shared" si="190"/>
        <v>-2.5565591380365986</v>
      </c>
      <c r="P369" s="316">
        <f t="shared" ref="P369:P384" si="191">IF( H123="-","-",P326-P305)</f>
        <v>-3.1083160475635472</v>
      </c>
      <c r="Q369" s="181"/>
      <c r="R369" s="138"/>
      <c r="S369" s="138"/>
      <c r="T369" s="138"/>
      <c r="U369" s="138"/>
      <c r="V369" s="138"/>
      <c r="W369" s="13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D369" s="11"/>
      <c r="BE369" s="11"/>
      <c r="BF369" s="11"/>
      <c r="BG369" s="11"/>
      <c r="BH369" s="11"/>
      <c r="BI369" s="11"/>
      <c r="BJ369" s="11"/>
      <c r="BK369" s="11"/>
      <c r="BL369" s="11"/>
      <c r="BM369" s="11"/>
      <c r="BN369" s="11"/>
      <c r="BO369" s="11"/>
      <c r="BP369" s="11"/>
      <c r="BQ369" s="11"/>
      <c r="BR369" s="11"/>
      <c r="BS369" s="11"/>
    </row>
    <row r="370" spans="1:71" ht="12.75" customHeight="1">
      <c r="A370" s="18"/>
      <c r="B370" s="18"/>
      <c r="C370" s="18"/>
      <c r="E370" s="133"/>
      <c r="F370" s="133"/>
      <c r="G370" s="150">
        <f t="shared" ref="G370:G384" si="192">G369+1</f>
        <v>1</v>
      </c>
      <c r="H370" s="283" t="str">
        <f t="shared" si="188"/>
        <v>-</v>
      </c>
      <c r="I370" s="283" t="str">
        <f t="shared" ref="I370:L370" si="193">IF(I124="-","-",IF( I124&gt;1,I327-I306,"-"))</f>
        <v>-</v>
      </c>
      <c r="J370" s="283" t="str">
        <f t="shared" si="193"/>
        <v>-</v>
      </c>
      <c r="K370" s="283" t="str">
        <f t="shared" si="193"/>
        <v>-</v>
      </c>
      <c r="L370" s="283" t="str">
        <f t="shared" si="193"/>
        <v>-</v>
      </c>
      <c r="M370" s="283" t="str">
        <f t="shared" ref="M370:O370" si="194">IF(M124="-","-",IF( M124&gt;1,M327-M306,"-"))</f>
        <v>-</v>
      </c>
      <c r="N370" s="283" t="str">
        <f t="shared" si="194"/>
        <v>-</v>
      </c>
      <c r="O370" s="283" t="str">
        <f t="shared" si="194"/>
        <v>-</v>
      </c>
      <c r="P370" s="317" t="str">
        <f t="shared" si="191"/>
        <v>-</v>
      </c>
      <c r="Q370" s="181"/>
      <c r="R370" s="138"/>
      <c r="S370" s="138"/>
      <c r="T370" s="138"/>
      <c r="U370" s="138"/>
      <c r="V370" s="138"/>
      <c r="W370" s="13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D370" s="11"/>
      <c r="BE370" s="11"/>
      <c r="BF370" s="11"/>
      <c r="BG370" s="11"/>
      <c r="BH370" s="11"/>
      <c r="BI370" s="11"/>
      <c r="BJ370" s="11"/>
      <c r="BK370" s="11"/>
      <c r="BL370" s="11"/>
      <c r="BM370" s="11"/>
      <c r="BN370" s="11"/>
      <c r="BO370" s="11"/>
      <c r="BP370" s="11"/>
      <c r="BQ370" s="11"/>
      <c r="BR370" s="11"/>
      <c r="BS370" s="11"/>
    </row>
    <row r="371" spans="1:71" ht="12.75" customHeight="1">
      <c r="A371" s="18"/>
      <c r="B371" s="18"/>
      <c r="C371" s="18"/>
      <c r="E371" s="133"/>
      <c r="F371" s="133"/>
      <c r="G371" s="150">
        <f t="shared" si="192"/>
        <v>2</v>
      </c>
      <c r="H371" s="283" t="str">
        <f t="shared" si="188"/>
        <v>-</v>
      </c>
      <c r="I371" s="283" t="str">
        <f t="shared" ref="I371:L371" si="195">IF(I125="-","-",IF( I125&gt;1,I328-I307,"-"))</f>
        <v>-</v>
      </c>
      <c r="J371" s="283" t="str">
        <f t="shared" si="195"/>
        <v>-</v>
      </c>
      <c r="K371" s="283" t="str">
        <f t="shared" si="195"/>
        <v>-</v>
      </c>
      <c r="L371" s="283" t="str">
        <f t="shared" si="195"/>
        <v>-</v>
      </c>
      <c r="M371" s="283" t="str">
        <f t="shared" ref="M371:O371" si="196">IF(M125="-","-",IF( M125&gt;1,M328-M307,"-"))</f>
        <v>-</v>
      </c>
      <c r="N371" s="283" t="str">
        <f t="shared" si="196"/>
        <v>-</v>
      </c>
      <c r="O371" s="283" t="str">
        <f t="shared" si="196"/>
        <v>-</v>
      </c>
      <c r="P371" s="317" t="str">
        <f t="shared" si="191"/>
        <v>-</v>
      </c>
      <c r="Q371" s="181"/>
      <c r="R371" s="138"/>
      <c r="S371" s="138"/>
      <c r="T371" s="138"/>
      <c r="U371" s="138"/>
      <c r="V371" s="138"/>
      <c r="W371" s="13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D371" s="11"/>
      <c r="BE371" s="11"/>
      <c r="BF371" s="11"/>
      <c r="BG371" s="11"/>
      <c r="BH371" s="11"/>
      <c r="BI371" s="11"/>
      <c r="BJ371" s="11"/>
      <c r="BK371" s="11"/>
      <c r="BL371" s="11"/>
      <c r="BM371" s="11"/>
      <c r="BN371" s="11"/>
      <c r="BO371" s="11"/>
      <c r="BP371" s="11"/>
      <c r="BQ371" s="11"/>
      <c r="BR371" s="11"/>
      <c r="BS371" s="11"/>
    </row>
    <row r="372" spans="1:71" ht="12.75" customHeight="1">
      <c r="A372" s="18"/>
      <c r="B372" s="18"/>
      <c r="C372" s="18"/>
      <c r="E372" s="133"/>
      <c r="F372" s="133"/>
      <c r="G372" s="150">
        <f t="shared" si="192"/>
        <v>3</v>
      </c>
      <c r="H372" s="283" t="str">
        <f t="shared" si="188"/>
        <v>-</v>
      </c>
      <c r="I372" s="283" t="str">
        <f t="shared" ref="I372:L372" si="197">IF(I126="-","-",IF( I126&gt;1,I329-I308,"-"))</f>
        <v>-</v>
      </c>
      <c r="J372" s="283" t="str">
        <f t="shared" si="197"/>
        <v>-</v>
      </c>
      <c r="K372" s="283" t="str">
        <f t="shared" si="197"/>
        <v>-</v>
      </c>
      <c r="L372" s="283" t="str">
        <f t="shared" si="197"/>
        <v>-</v>
      </c>
      <c r="M372" s="283" t="str">
        <f t="shared" ref="M372:O372" si="198">IF(M126="-","-",IF( M126&gt;1,M329-M308,"-"))</f>
        <v>-</v>
      </c>
      <c r="N372" s="283" t="str">
        <f t="shared" si="198"/>
        <v>-</v>
      </c>
      <c r="O372" s="283" t="str">
        <f t="shared" si="198"/>
        <v>-</v>
      </c>
      <c r="P372" s="317">
        <f t="shared" si="191"/>
        <v>-1.3806170189140663</v>
      </c>
      <c r="Q372" s="181"/>
      <c r="R372" s="138"/>
      <c r="S372" s="138"/>
      <c r="T372" s="138"/>
      <c r="U372" s="138"/>
      <c r="V372" s="138"/>
      <c r="W372" s="13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D372" s="11"/>
      <c r="BE372" s="11"/>
      <c r="BF372" s="11"/>
      <c r="BG372" s="11"/>
      <c r="BH372" s="11"/>
      <c r="BI372" s="11"/>
      <c r="BJ372" s="11"/>
      <c r="BK372" s="11"/>
      <c r="BL372" s="11"/>
      <c r="BM372" s="11"/>
      <c r="BN372" s="11"/>
      <c r="BO372" s="11"/>
      <c r="BP372" s="11"/>
      <c r="BQ372" s="11"/>
      <c r="BR372" s="11"/>
      <c r="BS372" s="11"/>
    </row>
    <row r="373" spans="1:71" ht="12.75" customHeight="1">
      <c r="A373" s="18"/>
      <c r="B373" s="18"/>
      <c r="C373" s="18"/>
      <c r="E373" s="133"/>
      <c r="F373" s="133"/>
      <c r="G373" s="150">
        <f t="shared" si="192"/>
        <v>4</v>
      </c>
      <c r="H373" s="283">
        <f t="shared" si="188"/>
        <v>2.9191197709602381</v>
      </c>
      <c r="I373" s="283">
        <f t="shared" ref="I373:L373" si="199">IF(I127="-","-",IF( I127&gt;1,I330-I309,"-"))</f>
        <v>-0.69211343755250798</v>
      </c>
      <c r="J373" s="283">
        <f t="shared" si="199"/>
        <v>2.5919649363437789</v>
      </c>
      <c r="K373" s="283">
        <f t="shared" si="199"/>
        <v>3.5014630021660942</v>
      </c>
      <c r="L373" s="283">
        <f t="shared" si="199"/>
        <v>-1.8628190893732985</v>
      </c>
      <c r="M373" s="283">
        <f t="shared" ref="M373:O373" si="200">IF(M127="-","-",IF( M127&gt;1,M330-M309,"-"))</f>
        <v>0.53589838486224561</v>
      </c>
      <c r="N373" s="283">
        <f t="shared" si="200"/>
        <v>3</v>
      </c>
      <c r="O373" s="283">
        <f t="shared" si="200"/>
        <v>-0.66666666666666652</v>
      </c>
      <c r="P373" s="317">
        <f t="shared" si="191"/>
        <v>0.77059900324302388</v>
      </c>
      <c r="Q373" s="181"/>
      <c r="R373" s="138"/>
      <c r="S373" s="138"/>
      <c r="T373" s="138"/>
      <c r="U373" s="138"/>
      <c r="V373" s="138"/>
      <c r="W373" s="13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D373" s="11"/>
      <c r="BE373" s="11"/>
      <c r="BF373" s="11"/>
      <c r="BG373" s="11"/>
      <c r="BH373" s="11"/>
      <c r="BI373" s="11"/>
      <c r="BJ373" s="11"/>
      <c r="BK373" s="11"/>
      <c r="BL373" s="11"/>
      <c r="BM373" s="11"/>
      <c r="BN373" s="11"/>
      <c r="BO373" s="11"/>
      <c r="BP373" s="11"/>
      <c r="BQ373" s="11"/>
      <c r="BR373" s="11"/>
      <c r="BS373" s="11"/>
    </row>
    <row r="374" spans="1:71" ht="12.75" customHeight="1">
      <c r="A374" s="18"/>
      <c r="B374" s="18"/>
      <c r="C374" s="18"/>
      <c r="E374" s="133"/>
      <c r="F374" s="133"/>
      <c r="G374" s="150">
        <f t="shared" si="192"/>
        <v>5</v>
      </c>
      <c r="H374" s="283">
        <f t="shared" si="188"/>
        <v>2.2195503642025529</v>
      </c>
      <c r="I374" s="283">
        <f t="shared" ref="I374:L374" si="201">IF(I128="-","-",IF( I128&gt;1,I331-I310,"-"))</f>
        <v>3.7644042522278607</v>
      </c>
      <c r="J374" s="283">
        <f t="shared" si="201"/>
        <v>3.2114427057718866</v>
      </c>
      <c r="K374" s="283">
        <f t="shared" si="201"/>
        <v>3.6248394608098331</v>
      </c>
      <c r="L374" s="283">
        <f t="shared" si="201"/>
        <v>-2.5107958707351528</v>
      </c>
      <c r="M374" s="283">
        <f t="shared" ref="M374:O374" si="202">IF(M128="-","-",IF( M128&gt;1,M331-M310,"-"))</f>
        <v>-2.302349533561121</v>
      </c>
      <c r="N374" s="283">
        <f t="shared" si="202"/>
        <v>2.4498293746876403</v>
      </c>
      <c r="O374" s="283">
        <f t="shared" si="202"/>
        <v>1.5839189939399425</v>
      </c>
      <c r="P374" s="317">
        <f t="shared" si="191"/>
        <v>0.82803716037092956</v>
      </c>
      <c r="Q374" s="181"/>
      <c r="R374" s="138"/>
      <c r="S374" s="138"/>
      <c r="T374" s="138"/>
      <c r="U374" s="138"/>
      <c r="V374" s="138"/>
      <c r="W374" s="13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D374" s="11"/>
      <c r="BE374" s="11"/>
      <c r="BF374" s="11"/>
      <c r="BG374" s="11"/>
      <c r="BH374" s="11"/>
      <c r="BI374" s="11"/>
      <c r="BJ374" s="11"/>
      <c r="BK374" s="11"/>
      <c r="BL374" s="11"/>
      <c r="BM374" s="11"/>
      <c r="BN374" s="11"/>
      <c r="BO374" s="11"/>
      <c r="BP374" s="11"/>
      <c r="BQ374" s="11"/>
      <c r="BR374" s="11"/>
      <c r="BS374" s="11"/>
    </row>
    <row r="375" spans="1:71" ht="12.75" customHeight="1">
      <c r="A375" s="18"/>
      <c r="B375" s="18"/>
      <c r="C375" s="18"/>
      <c r="E375" s="133"/>
      <c r="F375" s="133"/>
      <c r="G375" s="150">
        <f t="shared" si="192"/>
        <v>6</v>
      </c>
      <c r="H375" s="283">
        <f t="shared" si="188"/>
        <v>1.1182558071116242</v>
      </c>
      <c r="I375" s="283">
        <f t="shared" ref="I375:L375" si="203">IF(I129="-","-",IF( I129&gt;1,I332-I311,"-"))</f>
        <v>4.1256244411199274</v>
      </c>
      <c r="J375" s="283">
        <f t="shared" si="203"/>
        <v>4.9133500838578437</v>
      </c>
      <c r="K375" s="283">
        <f t="shared" si="203"/>
        <v>3.9857864376269054</v>
      </c>
      <c r="L375" s="283">
        <f t="shared" si="203"/>
        <v>1.0243198306191896</v>
      </c>
      <c r="M375" s="283">
        <f t="shared" ref="M375:O375" si="204">IF(M129="-","-",IF( M129&gt;1,M332-M311,"-"))</f>
        <v>1.9553588305880392</v>
      </c>
      <c r="N375" s="283">
        <f t="shared" si="204"/>
        <v>4.7090055512641946</v>
      </c>
      <c r="O375" s="283">
        <f t="shared" si="204"/>
        <v>2.9542486889354089</v>
      </c>
      <c r="P375" s="317">
        <f t="shared" si="191"/>
        <v>2.7742889968675262</v>
      </c>
      <c r="Q375" s="181"/>
      <c r="R375" s="138"/>
      <c r="S375" s="138"/>
      <c r="T375" s="138"/>
      <c r="U375" s="138"/>
      <c r="V375" s="138"/>
      <c r="W375" s="13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D375" s="11"/>
      <c r="BE375" s="11"/>
      <c r="BF375" s="11"/>
      <c r="BG375" s="11"/>
      <c r="BH375" s="11"/>
      <c r="BI375" s="11"/>
      <c r="BJ375" s="11"/>
      <c r="BK375" s="11"/>
      <c r="BL375" s="11"/>
      <c r="BM375" s="11"/>
      <c r="BN375" s="11"/>
      <c r="BO375" s="11"/>
      <c r="BP375" s="11"/>
      <c r="BQ375" s="11"/>
      <c r="BR375" s="11"/>
      <c r="BS375" s="11"/>
    </row>
    <row r="376" spans="1:71" ht="12.75" customHeight="1">
      <c r="A376" s="18"/>
      <c r="B376" s="18"/>
      <c r="C376" s="18"/>
      <c r="E376" s="133"/>
      <c r="F376" s="133"/>
      <c r="G376" s="150">
        <f t="shared" si="192"/>
        <v>7</v>
      </c>
      <c r="H376" s="283">
        <f t="shared" si="188"/>
        <v>2.5375458848625678</v>
      </c>
      <c r="I376" s="283">
        <f t="shared" ref="I376:L376" si="205">IF(I130="-","-",IF( I130&gt;1,I333-I312,"-"))</f>
        <v>4.1418827804004223</v>
      </c>
      <c r="J376" s="283">
        <f t="shared" si="205"/>
        <v>4.9090384099260866</v>
      </c>
      <c r="K376" s="283">
        <f t="shared" si="205"/>
        <v>3.3280438344137409</v>
      </c>
      <c r="L376" s="283">
        <f t="shared" si="205"/>
        <v>-3.1537192170386819</v>
      </c>
      <c r="M376" s="283">
        <f t="shared" ref="M376:O376" si="206">IF(M130="-","-",IF( M130&gt;1,M333-M312,"-"))</f>
        <v>0.46804560904591597</v>
      </c>
      <c r="N376" s="283">
        <f t="shared" si="206"/>
        <v>0.37663179394723478</v>
      </c>
      <c r="O376" s="283">
        <f t="shared" si="206"/>
        <v>4.4130304408296279</v>
      </c>
      <c r="P376" s="317">
        <f t="shared" si="191"/>
        <v>1.570700557725119</v>
      </c>
      <c r="Q376" s="181"/>
      <c r="R376" s="138"/>
      <c r="S376" s="138"/>
      <c r="T376" s="138"/>
      <c r="U376" s="138"/>
      <c r="V376" s="138"/>
      <c r="W376" s="13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D376" s="11"/>
      <c r="BE376" s="11"/>
      <c r="BF376" s="11"/>
      <c r="BG376" s="11"/>
      <c r="BH376" s="11"/>
      <c r="BI376" s="11"/>
      <c r="BJ376" s="11"/>
      <c r="BK376" s="11"/>
      <c r="BL376" s="11"/>
      <c r="BM376" s="11"/>
      <c r="BN376" s="11"/>
      <c r="BO376" s="11"/>
      <c r="BP376" s="11"/>
      <c r="BQ376" s="11"/>
      <c r="BR376" s="11"/>
      <c r="BS376" s="11"/>
    </row>
    <row r="377" spans="1:71" ht="12.75" customHeight="1">
      <c r="A377" s="18"/>
      <c r="B377" s="18"/>
      <c r="C377" s="18"/>
      <c r="E377" s="133"/>
      <c r="F377" s="133"/>
      <c r="G377" s="150">
        <f t="shared" si="192"/>
        <v>8</v>
      </c>
      <c r="H377" s="283">
        <f t="shared" si="188"/>
        <v>-0.83311460728335174</v>
      </c>
      <c r="I377" s="283">
        <f t="shared" ref="I377:L377" si="207">IF(I131="-","-",IF( I131&gt;1,I334-I313,"-"))</f>
        <v>4.2171769238834891</v>
      </c>
      <c r="J377" s="283">
        <f t="shared" si="207"/>
        <v>3.7075543071163777</v>
      </c>
      <c r="K377" s="283">
        <f t="shared" si="207"/>
        <v>3.6012825257644558</v>
      </c>
      <c r="L377" s="283">
        <f t="shared" si="207"/>
        <v>-0.92820323027550877</v>
      </c>
      <c r="M377" s="283">
        <f t="shared" ref="M377:O377" si="208">IF(M131="-","-",IF( M131&gt;1,M334-M313,"-"))</f>
        <v>4.7639320225002102</v>
      </c>
      <c r="N377" s="283">
        <f t="shared" si="208"/>
        <v>0.18944109161500577</v>
      </c>
      <c r="O377" s="283">
        <f t="shared" si="208"/>
        <v>2.9829562598617714</v>
      </c>
      <c r="P377" s="317">
        <f t="shared" si="191"/>
        <v>1.815853241019834</v>
      </c>
      <c r="Q377" s="181"/>
      <c r="R377" s="138"/>
      <c r="S377" s="138"/>
      <c r="T377" s="138"/>
      <c r="U377" s="138"/>
      <c r="V377" s="138"/>
      <c r="W377" s="13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D377" s="11"/>
      <c r="BE377" s="11"/>
      <c r="BF377" s="11"/>
      <c r="BG377" s="11"/>
      <c r="BH377" s="11"/>
      <c r="BI377" s="11"/>
      <c r="BJ377" s="11"/>
      <c r="BK377" s="11"/>
      <c r="BL377" s="11"/>
      <c r="BM377" s="11"/>
      <c r="BN377" s="11"/>
      <c r="BO377" s="11"/>
      <c r="BP377" s="11"/>
      <c r="BQ377" s="11"/>
      <c r="BR377" s="11"/>
      <c r="BS377" s="11"/>
    </row>
    <row r="378" spans="1:71" ht="12.75" customHeight="1">
      <c r="A378" s="18"/>
      <c r="B378" s="18"/>
      <c r="C378" s="18"/>
      <c r="E378" s="133"/>
      <c r="F378" s="133"/>
      <c r="G378" s="150">
        <f t="shared" si="192"/>
        <v>9</v>
      </c>
      <c r="H378" s="283" t="str">
        <f t="shared" si="188"/>
        <v>-</v>
      </c>
      <c r="I378" s="283" t="str">
        <f t="shared" ref="I378:L378" si="209">IF(I132="-","-",IF( I132&gt;1,I335-I314,"-"))</f>
        <v>-</v>
      </c>
      <c r="J378" s="283" t="str">
        <f t="shared" si="209"/>
        <v>-</v>
      </c>
      <c r="K378" s="283" t="str">
        <f t="shared" si="209"/>
        <v>-</v>
      </c>
      <c r="L378" s="283" t="str">
        <f t="shared" si="209"/>
        <v>-</v>
      </c>
      <c r="M378" s="283" t="str">
        <f t="shared" ref="M378:O378" si="210">IF(M132="-","-",IF( M132&gt;1,M335-M314,"-"))</f>
        <v>-</v>
      </c>
      <c r="N378" s="283" t="str">
        <f t="shared" si="210"/>
        <v>-</v>
      </c>
      <c r="O378" s="283" t="str">
        <f t="shared" si="210"/>
        <v>-</v>
      </c>
      <c r="P378" s="317" t="str">
        <f t="shared" si="191"/>
        <v>-</v>
      </c>
      <c r="Q378" s="181"/>
      <c r="R378" s="138"/>
      <c r="S378" s="138"/>
      <c r="T378" s="138"/>
      <c r="U378" s="138"/>
      <c r="V378" s="138"/>
      <c r="W378" s="13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D378" s="11"/>
      <c r="BE378" s="11"/>
      <c r="BF378" s="11"/>
      <c r="BG378" s="11"/>
      <c r="BH378" s="11"/>
      <c r="BI378" s="11"/>
      <c r="BJ378" s="11"/>
      <c r="BK378" s="11"/>
      <c r="BL378" s="11"/>
      <c r="BM378" s="11"/>
      <c r="BN378" s="11"/>
      <c r="BO378" s="11"/>
      <c r="BP378" s="11"/>
      <c r="BQ378" s="11"/>
      <c r="BR378" s="11"/>
      <c r="BS378" s="11"/>
    </row>
    <row r="379" spans="1:71" ht="12.75" customHeight="1">
      <c r="A379" s="18"/>
      <c r="B379" s="18"/>
      <c r="C379" s="18"/>
      <c r="E379" s="133"/>
      <c r="F379" s="133"/>
      <c r="G379" s="150">
        <f t="shared" si="192"/>
        <v>10</v>
      </c>
      <c r="H379" s="283" t="str">
        <f t="shared" ref="H379:H384" si="211">IF(H133="-","-",IF( H133&gt;1,H336-H315,"-"))</f>
        <v>-</v>
      </c>
      <c r="I379" s="283" t="str">
        <f t="shared" ref="I379:L379" si="212">IF(I133="-","-",IF( I133&gt;1,I336-I315,"-"))</f>
        <v>-</v>
      </c>
      <c r="J379" s="283" t="str">
        <f t="shared" si="212"/>
        <v>-</v>
      </c>
      <c r="K379" s="283" t="str">
        <f t="shared" si="212"/>
        <v>-</v>
      </c>
      <c r="L379" s="283" t="str">
        <f t="shared" si="212"/>
        <v>-</v>
      </c>
      <c r="M379" s="283" t="str">
        <f t="shared" ref="M379:O379" si="213">IF(M133="-","-",IF( M133&gt;1,M336-M315,"-"))</f>
        <v>-</v>
      </c>
      <c r="N379" s="283" t="str">
        <f t="shared" si="213"/>
        <v>-</v>
      </c>
      <c r="O379" s="283" t="str">
        <f t="shared" si="213"/>
        <v>-</v>
      </c>
      <c r="P379" s="317" t="str">
        <f t="shared" si="191"/>
        <v>-</v>
      </c>
      <c r="Q379" s="181"/>
      <c r="R379" s="138"/>
      <c r="S379" s="138"/>
      <c r="T379" s="138"/>
      <c r="U379" s="138"/>
      <c r="V379" s="138"/>
      <c r="W379" s="13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D379" s="11"/>
      <c r="BE379" s="11"/>
      <c r="BF379" s="11"/>
      <c r="BG379" s="11"/>
      <c r="BH379" s="11"/>
      <c r="BI379" s="11"/>
      <c r="BJ379" s="11"/>
      <c r="BK379" s="11"/>
      <c r="BL379" s="11"/>
      <c r="BM379" s="11"/>
      <c r="BN379" s="11"/>
      <c r="BO379" s="11"/>
      <c r="BP379" s="11"/>
      <c r="BQ379" s="11"/>
      <c r="BR379" s="11"/>
      <c r="BS379" s="11"/>
    </row>
    <row r="380" spans="1:71" ht="12.75" customHeight="1">
      <c r="A380" s="18"/>
      <c r="B380" s="18"/>
      <c r="C380" s="18"/>
      <c r="E380" s="133"/>
      <c r="F380" s="133"/>
      <c r="G380" s="150">
        <f t="shared" si="192"/>
        <v>11</v>
      </c>
      <c r="H380" s="283" t="str">
        <f t="shared" si="211"/>
        <v>-</v>
      </c>
      <c r="I380" s="283" t="str">
        <f t="shared" ref="I380:L380" si="214">IF(I134="-","-",IF( I134&gt;1,I337-I316,"-"))</f>
        <v>-</v>
      </c>
      <c r="J380" s="283" t="str">
        <f t="shared" si="214"/>
        <v>-</v>
      </c>
      <c r="K380" s="283" t="str">
        <f t="shared" si="214"/>
        <v>-</v>
      </c>
      <c r="L380" s="283" t="str">
        <f t="shared" si="214"/>
        <v>-</v>
      </c>
      <c r="M380" s="283" t="str">
        <f t="shared" ref="M380:O380" si="215">IF(M134="-","-",IF( M134&gt;1,M337-M316,"-"))</f>
        <v>-</v>
      </c>
      <c r="N380" s="283" t="str">
        <f t="shared" si="215"/>
        <v>-</v>
      </c>
      <c r="O380" s="283" t="str">
        <f t="shared" si="215"/>
        <v>-</v>
      </c>
      <c r="P380" s="317" t="str">
        <f t="shared" si="191"/>
        <v>-</v>
      </c>
      <c r="Q380" s="181"/>
      <c r="R380" s="138"/>
      <c r="S380" s="138"/>
      <c r="T380" s="138"/>
      <c r="U380" s="138"/>
      <c r="V380" s="138"/>
      <c r="W380" s="13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D380" s="11"/>
      <c r="BE380" s="11"/>
      <c r="BF380" s="11"/>
      <c r="BG380" s="11"/>
      <c r="BH380" s="11"/>
      <c r="BI380" s="11"/>
      <c r="BJ380" s="11"/>
      <c r="BK380" s="11"/>
      <c r="BL380" s="11"/>
      <c r="BM380" s="11"/>
      <c r="BN380" s="11"/>
      <c r="BO380" s="11"/>
      <c r="BP380" s="11"/>
      <c r="BQ380" s="11"/>
      <c r="BR380" s="11"/>
      <c r="BS380" s="11"/>
    </row>
    <row r="381" spans="1:71" ht="12.75" customHeight="1">
      <c r="A381" s="18"/>
      <c r="B381" s="18"/>
      <c r="C381" s="18"/>
      <c r="E381" s="133"/>
      <c r="F381" s="133"/>
      <c r="G381" s="150">
        <f t="shared" si="192"/>
        <v>12</v>
      </c>
      <c r="H381" s="283" t="str">
        <f t="shared" si="211"/>
        <v>-</v>
      </c>
      <c r="I381" s="283" t="str">
        <f t="shared" ref="I381:L381" si="216">IF(I135="-","-",IF( I135&gt;1,I338-I317,"-"))</f>
        <v>-</v>
      </c>
      <c r="J381" s="283" t="str">
        <f t="shared" si="216"/>
        <v>-</v>
      </c>
      <c r="K381" s="283" t="str">
        <f t="shared" si="216"/>
        <v>-</v>
      </c>
      <c r="L381" s="283" t="str">
        <f t="shared" si="216"/>
        <v>-</v>
      </c>
      <c r="M381" s="283" t="str">
        <f t="shared" ref="M381:O381" si="217">IF(M135="-","-",IF( M135&gt;1,M338-M317,"-"))</f>
        <v>-</v>
      </c>
      <c r="N381" s="283" t="str">
        <f t="shared" si="217"/>
        <v>-</v>
      </c>
      <c r="O381" s="283" t="str">
        <f t="shared" si="217"/>
        <v>-</v>
      </c>
      <c r="P381" s="317" t="str">
        <f t="shared" si="191"/>
        <v>-</v>
      </c>
      <c r="Q381" s="181"/>
      <c r="R381" s="138"/>
      <c r="S381" s="138"/>
      <c r="T381" s="138"/>
      <c r="U381" s="138"/>
      <c r="V381" s="138"/>
      <c r="W381" s="13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D381" s="11"/>
      <c r="BE381" s="11"/>
      <c r="BF381" s="11"/>
      <c r="BG381" s="11"/>
      <c r="BH381" s="11"/>
      <c r="BI381" s="11"/>
      <c r="BJ381" s="11"/>
      <c r="BK381" s="11"/>
      <c r="BL381" s="11"/>
      <c r="BM381" s="11"/>
      <c r="BN381" s="11"/>
      <c r="BO381" s="11"/>
      <c r="BP381" s="11"/>
      <c r="BQ381" s="11"/>
      <c r="BR381" s="11"/>
      <c r="BS381" s="11"/>
    </row>
    <row r="382" spans="1:71" ht="12.75" customHeight="1">
      <c r="A382" s="18"/>
      <c r="B382" s="18"/>
      <c r="C382" s="18"/>
      <c r="E382" s="133"/>
      <c r="F382" s="133"/>
      <c r="G382" s="150">
        <f t="shared" si="192"/>
        <v>13</v>
      </c>
      <c r="H382" s="283" t="str">
        <f t="shared" si="211"/>
        <v>-</v>
      </c>
      <c r="I382" s="283" t="str">
        <f t="shared" ref="I382:L382" si="218">IF(I136="-","-",IF( I136&gt;1,I339-I318,"-"))</f>
        <v>-</v>
      </c>
      <c r="J382" s="283" t="str">
        <f t="shared" si="218"/>
        <v>-</v>
      </c>
      <c r="K382" s="283" t="str">
        <f t="shared" si="218"/>
        <v>-</v>
      </c>
      <c r="L382" s="283" t="str">
        <f t="shared" si="218"/>
        <v>-</v>
      </c>
      <c r="M382" s="283" t="str">
        <f t="shared" ref="M382:O382" si="219">IF(M136="-","-",IF( M136&gt;1,M339-M318,"-"))</f>
        <v>-</v>
      </c>
      <c r="N382" s="283" t="str">
        <f t="shared" si="219"/>
        <v>-</v>
      </c>
      <c r="O382" s="283" t="str">
        <f t="shared" si="219"/>
        <v>-</v>
      </c>
      <c r="P382" s="317" t="str">
        <f t="shared" si="191"/>
        <v>-</v>
      </c>
      <c r="Q382" s="181"/>
      <c r="R382" s="138"/>
      <c r="S382" s="138"/>
      <c r="T382" s="138"/>
      <c r="U382" s="138"/>
      <c r="V382" s="138"/>
      <c r="W382" s="13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D382" s="11"/>
      <c r="BE382" s="11"/>
      <c r="BF382" s="11"/>
      <c r="BG382" s="11"/>
      <c r="BH382" s="11"/>
      <c r="BI382" s="11"/>
      <c r="BJ382" s="11"/>
      <c r="BK382" s="11"/>
      <c r="BL382" s="11"/>
      <c r="BM382" s="11"/>
      <c r="BN382" s="11"/>
      <c r="BO382" s="11"/>
      <c r="BP382" s="11"/>
      <c r="BQ382" s="11"/>
      <c r="BR382" s="11"/>
      <c r="BS382" s="11"/>
    </row>
    <row r="383" spans="1:71" ht="12.75" customHeight="1">
      <c r="A383" s="18"/>
      <c r="B383" s="18"/>
      <c r="C383" s="18"/>
      <c r="E383" s="133"/>
      <c r="F383" s="133"/>
      <c r="G383" s="150">
        <f t="shared" si="192"/>
        <v>14</v>
      </c>
      <c r="H383" s="283" t="str">
        <f t="shared" si="211"/>
        <v>-</v>
      </c>
      <c r="I383" s="283" t="str">
        <f t="shared" ref="I383:L383" si="220">IF(I137="-","-",IF( I137&gt;1,I340-I319,"-"))</f>
        <v>-</v>
      </c>
      <c r="J383" s="283" t="str">
        <f t="shared" si="220"/>
        <v>-</v>
      </c>
      <c r="K383" s="283" t="str">
        <f t="shared" si="220"/>
        <v>-</v>
      </c>
      <c r="L383" s="283" t="str">
        <f t="shared" si="220"/>
        <v>-</v>
      </c>
      <c r="M383" s="283" t="str">
        <f t="shared" ref="M383:O383" si="221">IF(M137="-","-",IF( M137&gt;1,M340-M319,"-"))</f>
        <v>-</v>
      </c>
      <c r="N383" s="283" t="str">
        <f t="shared" si="221"/>
        <v>-</v>
      </c>
      <c r="O383" s="283" t="str">
        <f t="shared" si="221"/>
        <v>-</v>
      </c>
      <c r="P383" s="317" t="str">
        <f t="shared" si="191"/>
        <v>-</v>
      </c>
      <c r="Q383" s="181"/>
      <c r="R383" s="138"/>
      <c r="S383" s="138"/>
      <c r="T383" s="138"/>
      <c r="U383" s="138"/>
      <c r="V383" s="138"/>
      <c r="W383" s="13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D383" s="11"/>
      <c r="BE383" s="11"/>
      <c r="BF383" s="11"/>
      <c r="BG383" s="11"/>
      <c r="BH383" s="11"/>
      <c r="BI383" s="11"/>
      <c r="BJ383" s="11"/>
      <c r="BK383" s="11"/>
      <c r="BL383" s="11"/>
      <c r="BM383" s="11"/>
      <c r="BN383" s="11"/>
      <c r="BO383" s="11"/>
      <c r="BP383" s="11"/>
      <c r="BQ383" s="11"/>
      <c r="BR383" s="11"/>
      <c r="BS383" s="11"/>
    </row>
    <row r="384" spans="1:71" ht="12.75" customHeight="1">
      <c r="A384" s="18"/>
      <c r="B384" s="18"/>
      <c r="C384" s="18"/>
      <c r="E384" s="133"/>
      <c r="F384" s="133"/>
      <c r="G384" s="153">
        <f t="shared" si="192"/>
        <v>15</v>
      </c>
      <c r="H384" s="286" t="str">
        <f t="shared" si="211"/>
        <v>-</v>
      </c>
      <c r="I384" s="286" t="str">
        <f t="shared" ref="I384:L384" si="222">IF(I138="-","-",IF( I138&gt;1,I341-I320,"-"))</f>
        <v>-</v>
      </c>
      <c r="J384" s="286" t="str">
        <f t="shared" si="222"/>
        <v>-</v>
      </c>
      <c r="K384" s="286" t="str">
        <f t="shared" si="222"/>
        <v>-</v>
      </c>
      <c r="L384" s="286" t="str">
        <f t="shared" si="222"/>
        <v>-</v>
      </c>
      <c r="M384" s="286" t="str">
        <f t="shared" ref="M384:O384" si="223">IF(M138="-","-",IF( M138&gt;1,M341-M320,"-"))</f>
        <v>-</v>
      </c>
      <c r="N384" s="286" t="str">
        <f t="shared" si="223"/>
        <v>-</v>
      </c>
      <c r="O384" s="286" t="str">
        <f t="shared" si="223"/>
        <v>-</v>
      </c>
      <c r="P384" s="318" t="str">
        <f t="shared" si="191"/>
        <v>-</v>
      </c>
      <c r="Q384" s="181"/>
      <c r="R384" s="138"/>
      <c r="S384" s="138"/>
      <c r="T384" s="138"/>
      <c r="U384" s="138"/>
      <c r="V384" s="138"/>
      <c r="W384" s="13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D384" s="11"/>
      <c r="BE384" s="11"/>
      <c r="BF384" s="11"/>
      <c r="BG384" s="11"/>
      <c r="BH384" s="11"/>
      <c r="BI384" s="11"/>
      <c r="BJ384" s="11"/>
      <c r="BK384" s="11"/>
      <c r="BL384" s="11"/>
      <c r="BM384" s="11"/>
      <c r="BN384" s="11"/>
      <c r="BO384" s="11"/>
      <c r="BP384" s="11"/>
      <c r="BQ384" s="11"/>
      <c r="BR384" s="11"/>
      <c r="BS384" s="11"/>
    </row>
    <row r="385" spans="1:71" ht="12.75" customHeight="1">
      <c r="A385" s="18"/>
      <c r="B385" s="18"/>
      <c r="C385" s="18"/>
      <c r="E385" s="88"/>
      <c r="F385" s="88"/>
      <c r="G385" s="319"/>
      <c r="H385" s="319"/>
      <c r="I385" s="319"/>
      <c r="J385" s="319"/>
      <c r="K385" s="319"/>
      <c r="L385" s="319"/>
      <c r="M385" s="319"/>
      <c r="N385" s="319"/>
      <c r="O385" s="319"/>
      <c r="P385" s="320"/>
      <c r="Q385" s="7"/>
      <c r="R385" s="138"/>
      <c r="S385" s="138"/>
      <c r="T385" s="138"/>
      <c r="U385" s="138"/>
      <c r="V385" s="138"/>
      <c r="W385" s="13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D385" s="11"/>
      <c r="BE385" s="11"/>
      <c r="BF385" s="11"/>
      <c r="BG385" s="11"/>
      <c r="BH385" s="11"/>
      <c r="BI385" s="11"/>
      <c r="BJ385" s="11"/>
      <c r="BK385" s="11"/>
      <c r="BL385" s="11"/>
      <c r="BM385" s="11"/>
      <c r="BN385" s="11"/>
      <c r="BO385" s="11"/>
      <c r="BP385" s="11"/>
      <c r="BQ385" s="11"/>
      <c r="BR385" s="11"/>
      <c r="BS385" s="11"/>
    </row>
    <row r="386" spans="1:71">
      <c r="A386" s="18"/>
      <c r="B386" s="18"/>
      <c r="C386" s="18"/>
      <c r="E386" s="18"/>
      <c r="F386" s="18"/>
      <c r="G386" s="18"/>
      <c r="H386" s="18"/>
      <c r="I386" s="18"/>
      <c r="J386" s="18"/>
      <c r="K386" s="18"/>
      <c r="L386" s="18"/>
      <c r="M386" s="18"/>
      <c r="N386" s="18"/>
      <c r="O386" s="18"/>
      <c r="P386" s="138"/>
      <c r="Q386" s="138"/>
      <c r="R386" s="138"/>
      <c r="S386" s="138"/>
      <c r="T386" s="138"/>
      <c r="U386" s="138"/>
      <c r="V386" s="138"/>
      <c r="W386" s="13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D386" s="11"/>
      <c r="BE386" s="11"/>
      <c r="BF386" s="11"/>
      <c r="BG386" s="11"/>
      <c r="BH386" s="11"/>
      <c r="BI386" s="11"/>
      <c r="BJ386" s="11"/>
      <c r="BK386" s="11"/>
      <c r="BL386" s="11"/>
      <c r="BM386" s="11"/>
      <c r="BN386" s="11"/>
      <c r="BO386" s="11"/>
      <c r="BP386" s="11"/>
      <c r="BQ386" s="11"/>
      <c r="BR386" s="11"/>
      <c r="BS386" s="11"/>
    </row>
    <row r="387" spans="1:71" ht="20.25">
      <c r="A387" s="18"/>
      <c r="B387" s="18"/>
      <c r="C387" s="18"/>
      <c r="E387" s="88"/>
      <c r="F387" s="88"/>
      <c r="G387" s="18"/>
      <c r="H387" s="89"/>
      <c r="I387" s="89"/>
      <c r="J387" s="89"/>
      <c r="K387" s="18"/>
      <c r="L387" s="18"/>
      <c r="M387" s="18"/>
      <c r="N387" s="18"/>
      <c r="O387" s="18"/>
      <c r="P387" s="138"/>
      <c r="Q387" s="138"/>
      <c r="R387" s="138"/>
      <c r="S387" s="138"/>
      <c r="T387" s="138"/>
      <c r="U387" s="138"/>
      <c r="V387" s="138"/>
      <c r="W387" s="138"/>
      <c r="X387" s="18"/>
      <c r="Y387" s="18"/>
      <c r="Z387" s="18"/>
      <c r="AA387" s="91" t="str">
        <f>$H$1</f>
        <v>Seilesing HI 2016, GYTEALDER</v>
      </c>
      <c r="AB387" s="215"/>
      <c r="AC387" s="321"/>
      <c r="AD387" s="110"/>
      <c r="AE387" s="110"/>
      <c r="AF387" s="110"/>
      <c r="AG387" s="110"/>
      <c r="AH387" s="110"/>
      <c r="AI387" s="110"/>
      <c r="AJ387" s="110"/>
      <c r="AK387" s="110"/>
      <c r="AL387" s="110"/>
      <c r="AM387" s="110"/>
      <c r="AN387" s="110"/>
      <c r="AO387" s="18"/>
      <c r="AP387" s="18"/>
      <c r="AQ387" s="18"/>
      <c r="AR387" s="18"/>
      <c r="AS387" s="18"/>
      <c r="AT387" s="18"/>
      <c r="AU387" s="18"/>
      <c r="AV387" s="18"/>
      <c r="AW387" s="18"/>
      <c r="AX387" s="18"/>
      <c r="AY387" s="18"/>
      <c r="AZ387" s="18"/>
      <c r="BA387" s="18"/>
      <c r="BD387" s="11"/>
      <c r="BE387" s="11"/>
      <c r="BF387" s="11"/>
      <c r="BG387" s="11"/>
      <c r="BH387" s="11"/>
      <c r="BI387" s="11"/>
      <c r="BJ387" s="11"/>
      <c r="BK387" s="11"/>
      <c r="BL387" s="11"/>
      <c r="BM387" s="11"/>
      <c r="BN387" s="11"/>
      <c r="BO387" s="11"/>
      <c r="BP387" s="11"/>
      <c r="BQ387" s="11"/>
      <c r="BR387" s="11"/>
      <c r="BS387" s="11"/>
    </row>
    <row r="388" spans="1:71" ht="12.75" customHeight="1">
      <c r="A388" s="209"/>
      <c r="B388" s="209"/>
      <c r="C388" s="209"/>
      <c r="E388" s="322"/>
      <c r="F388" s="322"/>
      <c r="G388" s="209"/>
      <c r="H388" s="323"/>
      <c r="I388" s="323"/>
      <c r="J388" s="323"/>
      <c r="K388" s="209"/>
      <c r="L388" s="209"/>
      <c r="M388" s="209"/>
      <c r="N388" s="209"/>
      <c r="O388" s="209"/>
      <c r="P388" s="241"/>
      <c r="Q388" s="241"/>
      <c r="R388" s="241"/>
      <c r="S388" s="241"/>
      <c r="T388" s="241"/>
      <c r="U388" s="241"/>
      <c r="V388" s="241"/>
      <c r="W388" s="241"/>
      <c r="X388" s="209"/>
      <c r="Y388" s="209"/>
      <c r="Z388" s="18"/>
      <c r="AA388" s="324"/>
      <c r="AB388" s="324"/>
      <c r="AC388" s="324"/>
      <c r="AD388" s="110"/>
      <c r="AE388" s="110"/>
      <c r="AF388" s="110"/>
      <c r="AG388" s="110"/>
      <c r="AH388" s="110"/>
      <c r="AI388" s="110"/>
      <c r="AJ388" s="110"/>
      <c r="AK388" s="110"/>
      <c r="AL388" s="110"/>
      <c r="AM388" s="110"/>
      <c r="AN388" s="110"/>
      <c r="AO388" s="18"/>
      <c r="AP388" s="18"/>
      <c r="AQ388" s="18"/>
      <c r="AR388" s="18"/>
      <c r="AS388" s="18"/>
      <c r="AT388" s="18"/>
      <c r="AU388" s="18"/>
      <c r="AV388" s="18"/>
      <c r="AW388" s="18"/>
      <c r="AX388" s="18"/>
      <c r="AY388" s="18"/>
      <c r="AZ388" s="18"/>
      <c r="BA388" s="18"/>
      <c r="BD388" s="11"/>
      <c r="BE388" s="11"/>
      <c r="BF388" s="11"/>
      <c r="BG388" s="11"/>
      <c r="BH388" s="11"/>
      <c r="BI388" s="11"/>
      <c r="BJ388" s="11"/>
      <c r="BK388" s="11"/>
      <c r="BL388" s="11"/>
      <c r="BM388" s="11"/>
      <c r="BN388" s="11"/>
      <c r="BO388" s="11"/>
      <c r="BP388" s="11"/>
      <c r="BQ388" s="11"/>
      <c r="BR388" s="11"/>
      <c r="BS388" s="11"/>
    </row>
    <row r="389" spans="1:71" ht="18">
      <c r="A389" s="325" t="s">
        <v>65</v>
      </c>
      <c r="B389" s="326"/>
      <c r="C389" s="327"/>
      <c r="D389" s="637" t="s">
        <v>66</v>
      </c>
      <c r="E389" s="328"/>
      <c r="F389" s="326" t="s">
        <v>66</v>
      </c>
      <c r="G389" s="327"/>
      <c r="H389" s="326" t="s">
        <v>66</v>
      </c>
      <c r="I389" s="326"/>
      <c r="J389" s="326"/>
      <c r="K389" s="327"/>
      <c r="L389" s="327"/>
      <c r="M389" s="326"/>
      <c r="N389" s="327"/>
      <c r="O389" s="327"/>
      <c r="P389" s="329"/>
      <c r="Q389" s="326" t="s">
        <v>66</v>
      </c>
      <c r="R389" s="329"/>
      <c r="S389" s="326" t="s">
        <v>66</v>
      </c>
      <c r="T389" s="329"/>
      <c r="U389" s="326" t="s">
        <v>66</v>
      </c>
      <c r="V389" s="329"/>
      <c r="W389" s="329"/>
      <c r="X389" s="326" t="s">
        <v>66</v>
      </c>
      <c r="Y389" s="327"/>
      <c r="Z389" s="18"/>
      <c r="AA389" s="215" t="s">
        <v>67</v>
      </c>
      <c r="AB389" s="324"/>
      <c r="AC389" s="324" t="str">
        <f>IF(P3="modal","Otoliths read, CV's, percentage agreement and RELATIVE bias by month and by MODAL age.","Otoliths read, CV's, percentage agreement and ABSOLUTE bias by month and by ACTUAL age.")</f>
        <v>Otoliths read, CV's, percentage agreement and RELATIVE bias by month and by MODAL age.</v>
      </c>
      <c r="AD389" s="110"/>
      <c r="AE389" s="110"/>
      <c r="AF389" s="110"/>
      <c r="AG389" s="110"/>
      <c r="AH389" s="110"/>
      <c r="AI389" s="110"/>
      <c r="AJ389" s="110"/>
      <c r="AK389" s="110"/>
      <c r="AL389" s="110"/>
      <c r="AM389" s="110"/>
      <c r="AN389" s="110"/>
      <c r="AO389" s="18"/>
      <c r="AP389" s="18"/>
      <c r="AQ389" s="18"/>
      <c r="AR389" s="18"/>
      <c r="AS389" s="18"/>
      <c r="AT389" s="18"/>
      <c r="AU389" s="18"/>
      <c r="AV389" s="18"/>
      <c r="AW389" s="18"/>
      <c r="AX389" s="18"/>
      <c r="AY389" s="18"/>
      <c r="AZ389" s="18"/>
      <c r="BA389" s="18"/>
      <c r="BD389" s="11"/>
      <c r="BE389" s="11"/>
      <c r="BF389" s="11"/>
      <c r="BG389" s="11"/>
      <c r="BH389" s="11"/>
      <c r="BI389" s="11"/>
      <c r="BJ389" s="11"/>
      <c r="BK389" s="11"/>
      <c r="BL389" s="11"/>
      <c r="BM389" s="11"/>
      <c r="BN389" s="11"/>
      <c r="BO389" s="11"/>
      <c r="BP389" s="11"/>
      <c r="BQ389" s="11"/>
      <c r="BR389" s="11"/>
      <c r="BS389" s="11"/>
    </row>
    <row r="390" spans="1:71" ht="15">
      <c r="A390" s="209"/>
      <c r="B390" s="209"/>
      <c r="C390" s="209"/>
      <c r="E390" s="322"/>
      <c r="F390" s="322"/>
      <c r="G390" s="209"/>
      <c r="H390" s="323"/>
      <c r="I390" s="323"/>
      <c r="J390" s="323"/>
      <c r="K390" s="209"/>
      <c r="L390" s="209"/>
      <c r="M390" s="209"/>
      <c r="N390" s="209"/>
      <c r="O390" s="209"/>
      <c r="P390" s="209"/>
      <c r="Q390" s="209"/>
      <c r="R390" s="209"/>
      <c r="S390" s="209"/>
      <c r="T390" s="209"/>
      <c r="U390" s="209"/>
      <c r="V390" s="209"/>
      <c r="W390" s="209"/>
      <c r="X390" s="209"/>
      <c r="Y390" s="209"/>
      <c r="Z390" s="18"/>
      <c r="AA390" s="324"/>
      <c r="AB390" s="324"/>
      <c r="AC390" s="324"/>
      <c r="AD390" s="110"/>
      <c r="AE390" s="110"/>
      <c r="AF390" s="110"/>
      <c r="AG390" s="110"/>
      <c r="AH390" s="110"/>
      <c r="AI390" s="110"/>
      <c r="AJ390" s="110"/>
      <c r="AK390" s="110"/>
      <c r="AL390" s="110"/>
      <c r="AM390" s="110"/>
      <c r="AN390" s="110"/>
      <c r="AO390" s="18"/>
      <c r="AP390" s="18"/>
      <c r="AQ390" s="18"/>
      <c r="AR390" s="18"/>
      <c r="AS390" s="18"/>
      <c r="AT390" s="18"/>
      <c r="AU390" s="18"/>
      <c r="AV390" s="18"/>
      <c r="AW390" s="18"/>
      <c r="AX390" s="18"/>
      <c r="AY390" s="18"/>
      <c r="AZ390" s="18"/>
      <c r="BA390" s="18"/>
      <c r="BD390" s="11"/>
      <c r="BE390" s="11"/>
      <c r="BF390" s="11"/>
      <c r="BG390" s="11"/>
      <c r="BH390" s="11"/>
      <c r="BI390" s="11"/>
      <c r="BJ390" s="11"/>
      <c r="BK390" s="11"/>
      <c r="BL390" s="11"/>
      <c r="BM390" s="11"/>
      <c r="BN390" s="11"/>
      <c r="BO390" s="11"/>
      <c r="BP390" s="11"/>
      <c r="BQ390" s="11"/>
      <c r="BR390" s="11"/>
      <c r="BS390" s="11"/>
    </row>
    <row r="391" spans="1:71" ht="15.75">
      <c r="A391" s="18"/>
      <c r="B391" s="18"/>
      <c r="C391" s="18"/>
      <c r="E391" s="88"/>
      <c r="F391" s="88"/>
      <c r="G391" s="18"/>
      <c r="H391" s="89"/>
      <c r="I391" s="89"/>
      <c r="J391" s="89"/>
      <c r="K391" s="18"/>
      <c r="L391" s="18"/>
      <c r="M391" s="18"/>
      <c r="N391" s="18"/>
      <c r="O391" s="18"/>
      <c r="P391" s="138"/>
      <c r="Q391" s="138"/>
      <c r="R391" s="138"/>
      <c r="S391" s="138"/>
      <c r="T391" s="138"/>
      <c r="U391" s="138"/>
      <c r="V391" s="138"/>
      <c r="W391" s="138"/>
      <c r="X391" s="18"/>
      <c r="Y391" s="18"/>
      <c r="Z391" s="18"/>
      <c r="AA391" s="642" t="s">
        <v>68</v>
      </c>
      <c r="AB391" s="643"/>
      <c r="AC391" s="643"/>
      <c r="AD391" s="644"/>
      <c r="AE391" s="537"/>
      <c r="AF391" s="117"/>
      <c r="AG391" s="117"/>
      <c r="AH391" s="117"/>
      <c r="AI391" s="110"/>
      <c r="AJ391" s="110"/>
      <c r="AK391" s="110"/>
      <c r="AL391" s="110"/>
      <c r="AM391" s="110"/>
      <c r="AN391" s="110"/>
      <c r="AO391" s="18"/>
      <c r="AP391" s="18"/>
      <c r="AQ391" s="18"/>
      <c r="AR391" s="18"/>
      <c r="AS391" s="18"/>
      <c r="AT391" s="18"/>
      <c r="AU391" s="18"/>
      <c r="AV391" s="18"/>
      <c r="AW391" s="18"/>
      <c r="AX391" s="18"/>
      <c r="AY391" s="18"/>
      <c r="AZ391" s="18"/>
      <c r="BA391" s="18"/>
      <c r="BD391" s="11"/>
      <c r="BE391" s="11"/>
      <c r="BF391" s="11"/>
      <c r="BG391" s="11"/>
      <c r="BH391" s="11"/>
      <c r="BI391" s="11"/>
      <c r="BJ391" s="11"/>
      <c r="BK391" s="11"/>
      <c r="BL391" s="11"/>
      <c r="BM391" s="11"/>
      <c r="BN391" s="11"/>
      <c r="BO391" s="11"/>
      <c r="BP391" s="11"/>
      <c r="BQ391" s="11"/>
      <c r="BR391" s="11"/>
      <c r="BS391" s="11"/>
    </row>
    <row r="392" spans="1:71">
      <c r="A392" s="18"/>
      <c r="B392" s="18"/>
      <c r="C392" s="18"/>
      <c r="E392" s="88"/>
      <c r="F392" s="88"/>
      <c r="G392" s="18"/>
      <c r="H392" s="89"/>
      <c r="I392" s="89"/>
      <c r="J392" s="89"/>
      <c r="K392" s="18"/>
      <c r="L392" s="18"/>
      <c r="M392" s="18"/>
      <c r="N392" s="18"/>
      <c r="O392" s="18"/>
      <c r="P392" s="138"/>
      <c r="Q392" s="138"/>
      <c r="R392" s="138"/>
      <c r="S392" s="138"/>
      <c r="T392" s="138"/>
      <c r="U392" s="138"/>
      <c r="V392" s="138"/>
      <c r="W392" s="138"/>
      <c r="X392" s="18"/>
      <c r="Y392" s="18"/>
      <c r="Z392" s="18"/>
      <c r="AA392" s="135" t="str">
        <f>$P$3</f>
        <v>MODAL</v>
      </c>
      <c r="AB392" s="331">
        <v>1</v>
      </c>
      <c r="AC392" s="331">
        <v>2</v>
      </c>
      <c r="AD392" s="331">
        <v>3</v>
      </c>
      <c r="AE392" s="331">
        <v>4</v>
      </c>
      <c r="AF392" s="331">
        <v>5</v>
      </c>
      <c r="AG392" s="331">
        <v>6</v>
      </c>
      <c r="AH392" s="331">
        <v>7</v>
      </c>
      <c r="AI392" s="331">
        <v>8</v>
      </c>
      <c r="AJ392" s="331">
        <v>9</v>
      </c>
      <c r="AK392" s="331">
        <v>10</v>
      </c>
      <c r="AL392" s="331">
        <v>11</v>
      </c>
      <c r="AM392" s="332">
        <v>12</v>
      </c>
      <c r="AN392" s="19" t="s">
        <v>69</v>
      </c>
      <c r="AO392" s="18"/>
      <c r="AP392" s="18"/>
      <c r="AQ392" s="18"/>
      <c r="AR392" s="18"/>
      <c r="AS392" s="18"/>
      <c r="AT392" s="18"/>
      <c r="AU392" s="18"/>
      <c r="AV392" s="18"/>
      <c r="AW392" s="18"/>
      <c r="AX392" s="18"/>
      <c r="AY392" s="18"/>
      <c r="AZ392" s="18"/>
      <c r="BA392" s="18"/>
      <c r="BD392" s="11"/>
      <c r="BE392" s="11"/>
      <c r="BF392" s="11"/>
      <c r="BG392" s="11"/>
      <c r="BH392" s="11"/>
      <c r="BI392" s="11"/>
      <c r="BJ392" s="11"/>
      <c r="BK392" s="11"/>
      <c r="BL392" s="11"/>
      <c r="BM392" s="11"/>
      <c r="BN392" s="11"/>
      <c r="BO392" s="11"/>
      <c r="BP392" s="11"/>
      <c r="BQ392" s="11"/>
      <c r="BR392" s="11"/>
      <c r="BS392" s="11"/>
    </row>
    <row r="393" spans="1:71">
      <c r="A393" s="18"/>
      <c r="B393" s="18"/>
      <c r="C393" s="18"/>
      <c r="E393" s="88"/>
      <c r="F393" s="88"/>
      <c r="G393" s="18"/>
      <c r="H393" s="89"/>
      <c r="I393" s="89"/>
      <c r="J393" s="89"/>
      <c r="K393" s="18"/>
      <c r="L393" s="18"/>
      <c r="M393" s="18"/>
      <c r="N393" s="18"/>
      <c r="O393" s="18"/>
      <c r="P393" s="138"/>
      <c r="Q393" s="138"/>
      <c r="R393" s="138"/>
      <c r="S393" s="138"/>
      <c r="T393" s="138"/>
      <c r="U393" s="138"/>
      <c r="V393" s="138"/>
      <c r="W393" s="138"/>
      <c r="X393" s="18"/>
      <c r="Y393" s="18"/>
      <c r="Z393" s="18"/>
      <c r="AA393" s="130" t="str">
        <f>$P$4</f>
        <v>(R1-R5)</v>
      </c>
      <c r="AB393" s="333" t="s">
        <v>70</v>
      </c>
      <c r="AC393" s="333" t="s">
        <v>71</v>
      </c>
      <c r="AD393" s="333" t="s">
        <v>72</v>
      </c>
      <c r="AE393" s="333" t="s">
        <v>73</v>
      </c>
      <c r="AF393" s="333" t="s">
        <v>74</v>
      </c>
      <c r="AG393" s="333" t="s">
        <v>75</v>
      </c>
      <c r="AH393" s="333" t="s">
        <v>76</v>
      </c>
      <c r="AI393" s="333" t="s">
        <v>77</v>
      </c>
      <c r="AJ393" s="333" t="s">
        <v>78</v>
      </c>
      <c r="AK393" s="333" t="s">
        <v>79</v>
      </c>
      <c r="AL393" s="333" t="s">
        <v>80</v>
      </c>
      <c r="AM393" s="334" t="s">
        <v>81</v>
      </c>
      <c r="AN393" s="24" t="s">
        <v>82</v>
      </c>
      <c r="AO393" s="18"/>
      <c r="AP393" s="18"/>
      <c r="AQ393" s="18"/>
      <c r="AR393" s="18"/>
      <c r="AS393" s="18"/>
      <c r="AT393" s="18"/>
      <c r="AU393" s="18"/>
      <c r="AV393" s="18"/>
      <c r="AW393" s="18"/>
      <c r="AX393" s="18"/>
      <c r="AY393" s="18"/>
      <c r="AZ393" s="18"/>
      <c r="BA393" s="18"/>
      <c r="BD393" s="11"/>
      <c r="BE393" s="11"/>
      <c r="BF393" s="11"/>
      <c r="BG393" s="11"/>
      <c r="BH393" s="11"/>
      <c r="BI393" s="11"/>
      <c r="BJ393" s="11"/>
      <c r="BK393" s="11"/>
      <c r="BL393" s="11"/>
      <c r="BM393" s="11"/>
      <c r="BN393" s="11"/>
      <c r="BO393" s="11"/>
      <c r="BP393" s="11"/>
      <c r="BQ393" s="11"/>
      <c r="BR393" s="11"/>
      <c r="BS393" s="11"/>
    </row>
    <row r="394" spans="1:71">
      <c r="A394" s="18"/>
      <c r="B394" s="18"/>
      <c r="C394" s="18"/>
      <c r="E394" s="88"/>
      <c r="F394" s="88"/>
      <c r="G394" s="18"/>
      <c r="H394" s="89"/>
      <c r="I394" s="89"/>
      <c r="J394" s="89"/>
      <c r="K394" s="18"/>
      <c r="L394" s="18"/>
      <c r="M394" s="18"/>
      <c r="N394" s="18"/>
      <c r="O394" s="18"/>
      <c r="P394" s="138"/>
      <c r="Q394" s="138"/>
      <c r="R394" s="138"/>
      <c r="S394" s="138"/>
      <c r="T394" s="138"/>
      <c r="U394" s="138"/>
      <c r="V394" s="138"/>
      <c r="W394" s="138"/>
      <c r="X394" s="18"/>
      <c r="Y394" s="18"/>
      <c r="Z394" s="18"/>
      <c r="AA394" s="229">
        <v>0</v>
      </c>
      <c r="AB394" s="335" t="str">
        <f t="array" ref="AB394">IF(COUNT(IF($P$5:$P$104=$AA394,IF($G$5:$G$104=AB$414,$R$5:$R$104,"-")))=0,"-",COUNT(IF($P$5:$P$104=$AA394,IF($G$5:$G$104=AB$414,$R$5:$R$104,"-"))))</f>
        <v>-</v>
      </c>
      <c r="AC394" s="335">
        <f t="array" ref="AC394">IF(COUNT(IF($P$5:$P$104=$AA394,IF($G$5:$G$104=AC$414,$R$5:$R$104,"-")))=0,"-",COUNT(IF($P$5:$P$104=$AA394,IF($G$5:$G$104=AC$414,$R$5:$R$104,"-"))))</f>
        <v>3</v>
      </c>
      <c r="AD394" s="335" t="str">
        <f t="array" ref="AD394">IF(COUNT(IF($P$5:$P$104=$AA394,IF($G$5:$G$104=AD$414,$R$5:$R$104,"-")))=0,"-",COUNT(IF($P$5:$P$104=$AA394,IF($G$5:$G$104=AD$414,$R$5:$R$104,"-"))))</f>
        <v>-</v>
      </c>
      <c r="AE394" s="335" t="str">
        <f t="array" ref="AE394">IF(COUNT(IF($P$5:$P$104=$AA394,IF($G$5:$G$104=AE$414,$R$5:$R$104,"-")))=0,"-",COUNT(IF($P$5:$P$104=$AA394,IF($G$5:$G$104=AE$414,$R$5:$R$104,"-"))))</f>
        <v>-</v>
      </c>
      <c r="AF394" s="335" t="str">
        <f t="array" ref="AF394">IF(COUNT(IF($P$5:$P$104=$AA394,IF($G$5:$G$104=AF$414,$R$5:$R$104,"-")))=0,"-",COUNT(IF($P$5:$P$104=$AA394,IF($G$5:$G$104=AF$414,$R$5:$R$104,"-"))))</f>
        <v>-</v>
      </c>
      <c r="AG394" s="335" t="str">
        <f t="array" ref="AG394">IF(COUNT(IF($P$5:$P$104=$AA394,IF($G$5:$G$104=AG$414,$R$5:$R$104,"-")))=0,"-",COUNT(IF($P$5:$P$104=$AA394,IF($G$5:$G$104=AG$414,$R$5:$R$104,"-"))))</f>
        <v>-</v>
      </c>
      <c r="AH394" s="335">
        <f t="array" ref="AH394">IF(COUNT(IF($P$5:$P$104=$AA394,IF($G$5:$G$104=AH$414,$R$5:$R$104,"-")))=0,"-",COUNT(IF($P$5:$P$104=$AA394,IF($G$5:$G$104=AH$414,$R$5:$R$104,"-"))))</f>
        <v>1</v>
      </c>
      <c r="AI394" s="335">
        <f t="array" ref="AI394">IF(COUNT(IF($P$5:$P$104=$AA394,IF($G$5:$G$104=AI$414,$R$5:$R$104,"-")))=0,"-",COUNT(IF($P$5:$P$104=$AA394,IF($G$5:$G$104=AI$414,$R$5:$R$104,"-"))))</f>
        <v>3</v>
      </c>
      <c r="AJ394" s="335">
        <f t="array" ref="AJ394">IF(COUNT(IF($P$5:$P$104=$AA394,IF($G$5:$G$104=AJ$414,$R$5:$R$104,"-")))=0,"-",COUNT(IF($P$5:$P$104=$AA394,IF($G$5:$G$104=AJ$414,$R$5:$R$104,"-"))))</f>
        <v>3</v>
      </c>
      <c r="AK394" s="335">
        <f t="array" ref="AK394">IF(COUNT(IF($P$5:$P$104=$AA394,IF($G$5:$G$104=AK$414,$R$5:$R$104,"-")))=0,"-",COUNT(IF($P$5:$P$104=$AA394,IF($G$5:$G$104=AK$414,$R$5:$R$104,"-"))))</f>
        <v>6</v>
      </c>
      <c r="AL394" s="335" t="str">
        <f t="array" ref="AL394">IF(COUNT(IF($P$5:$P$104=$AA394,IF($G$5:$G$104=AL$414,$R$5:$R$104,"-")))=0,"-",COUNT(IF($P$5:$P$104=$AA394,IF($G$5:$G$104=AL$414,$R$5:$R$104,"-"))))</f>
        <v>-</v>
      </c>
      <c r="AM394" s="335" t="str">
        <f t="array" ref="AM394">IF(COUNT(IF($P$5:$P$104=$AA394,IF($G$5:$G$104=AM$414,$R$5:$R$104,"-")))=0,"-",COUNT(IF($P$5:$P$104=$AA394,IF($G$5:$G$104=AM$414,$R$5:$R$104,"-"))))</f>
        <v>-</v>
      </c>
      <c r="AN394" s="336">
        <f t="shared" ref="AN394:AN409" si="224">SUM(AB394:AM394)</f>
        <v>16</v>
      </c>
      <c r="AO394" s="18"/>
      <c r="AP394" s="18"/>
      <c r="AQ394" s="18"/>
      <c r="AR394" s="18"/>
      <c r="AS394" s="18"/>
      <c r="AT394" s="18"/>
      <c r="AU394" s="18"/>
      <c r="AV394" s="18"/>
      <c r="AW394" s="18"/>
      <c r="AX394" s="18"/>
      <c r="AY394" s="18"/>
      <c r="AZ394" s="18"/>
      <c r="BA394" s="18"/>
      <c r="BD394" s="11"/>
      <c r="BE394" s="11"/>
      <c r="BF394" s="11"/>
      <c r="BG394" s="11"/>
      <c r="BH394" s="11"/>
      <c r="BI394" s="11"/>
      <c r="BJ394" s="11"/>
      <c r="BK394" s="11"/>
      <c r="BL394" s="11"/>
      <c r="BM394" s="11"/>
      <c r="BN394" s="11"/>
      <c r="BO394" s="11"/>
      <c r="BP394" s="11"/>
      <c r="BQ394" s="11"/>
      <c r="BR394" s="11"/>
      <c r="BS394" s="11"/>
    </row>
    <row r="395" spans="1:71">
      <c r="A395" s="18"/>
      <c r="B395" s="18"/>
      <c r="C395" s="18"/>
      <c r="E395" s="88"/>
      <c r="F395" s="88"/>
      <c r="G395" s="18"/>
      <c r="H395" s="89"/>
      <c r="I395" s="89"/>
      <c r="J395" s="89"/>
      <c r="K395" s="18"/>
      <c r="L395" s="18"/>
      <c r="M395" s="18"/>
      <c r="N395" s="18"/>
      <c r="O395" s="18"/>
      <c r="P395" s="138"/>
      <c r="Q395" s="138"/>
      <c r="R395" s="138"/>
      <c r="S395" s="138"/>
      <c r="T395" s="138"/>
      <c r="U395" s="138"/>
      <c r="V395" s="138"/>
      <c r="W395" s="138"/>
      <c r="X395" s="18"/>
      <c r="Y395" s="18"/>
      <c r="Z395" s="18"/>
      <c r="AA395" s="137">
        <v>1</v>
      </c>
      <c r="AB395" s="335" t="str">
        <f>IF(COUNT(IF($P$5:$P$104=$AA395,IF($G$5:$G$104=AB$414,$R$5:$R$104,"-")))=0,"-",COUNT(IF($P$5:$P$104=$AA395,IF($G$5:$G$104=AB$414,$R$5:$R$104,"-"))))</f>
        <v>-</v>
      </c>
      <c r="AC395" s="335" t="str">
        <f t="array" ref="AC395">IF(COUNT(IF($P$5:$P$104=$AA395,IF($G$5:$G$104=AC$414,$R$5:$R$104,"-")))=0,"-",COUNT(IF($P$5:$P$104=$AA395,IF($G$5:$G$104=AC$414,$R$5:$R$104,"-"))))</f>
        <v>-</v>
      </c>
      <c r="AD395" s="335" t="str">
        <f t="array" ref="AD395">IF(COUNT(IF($P$5:$P$104=$AA395,IF($G$5:$G$104=AD$414,$R$5:$R$104,"-")))=0,"-",COUNT(IF($P$5:$P$104=$AA395,IF($G$5:$G$104=AD$414,$R$5:$R$104,"-"))))</f>
        <v>-</v>
      </c>
      <c r="AE395" s="335" t="str">
        <f t="array" ref="AE395">IF(COUNT(IF($P$5:$P$104=$AA395,IF($G$5:$G$104=AE$414,$R$5:$R$104,"-")))=0,"-",COUNT(IF($P$5:$P$104=$AA395,IF($G$5:$G$104=AE$414,$R$5:$R$104,"-"))))</f>
        <v>-</v>
      </c>
      <c r="AF395" s="335" t="str">
        <f t="array" ref="AF395">IF(COUNT(IF($P$5:$P$104=$AA395,IF($G$5:$G$104=AF$414,$R$5:$R$104,"-")))=0,"-",COUNT(IF($P$5:$P$104=$AA395,IF($G$5:$G$104=AF$414,$R$5:$R$104,"-"))))</f>
        <v>-</v>
      </c>
      <c r="AG395" s="335" t="str">
        <f t="array" ref="AG395">IF(COUNT(IF($P$5:$P$104=$AA395,IF($G$5:$G$104=AG$414,$R$5:$R$104,"-")))=0,"-",COUNT(IF($P$5:$P$104=$AA395,IF($G$5:$G$104=AG$414,$R$5:$R$104,"-"))))</f>
        <v>-</v>
      </c>
      <c r="AH395" s="335" t="str">
        <f t="array" ref="AH395">IF(COUNT(IF($P$5:$P$104=$AA395,IF($G$5:$G$104=AH$414,$R$5:$R$104,"-")))=0,"-",COUNT(IF($P$5:$P$104=$AA395,IF($G$5:$G$104=AH$414,$R$5:$R$104,"-"))))</f>
        <v>-</v>
      </c>
      <c r="AI395" s="335" t="str">
        <f t="array" ref="AI395">IF(COUNT(IF($P$5:$P$104=$AA395,IF($G$5:$G$104=AI$414,$R$5:$R$104,"-")))=0,"-",COUNT(IF($P$5:$P$104=$AA395,IF($G$5:$G$104=AI$414,$R$5:$R$104,"-"))))</f>
        <v>-</v>
      </c>
      <c r="AJ395" s="335" t="str">
        <f t="array" ref="AJ395">IF(COUNT(IF($P$5:$P$104=$AA395,IF($G$5:$G$104=AJ$414,$R$5:$R$104,"-")))=0,"-",COUNT(IF($P$5:$P$104=$AA395,IF($G$5:$G$104=AJ$414,$R$5:$R$104,"-"))))</f>
        <v>-</v>
      </c>
      <c r="AK395" s="335" t="str">
        <f t="array" ref="AK395">IF(COUNT(IF($P$5:$P$104=$AA395,IF($G$5:$G$104=AK$414,$R$5:$R$104,"-")))=0,"-",COUNT(IF($P$5:$P$104=$AA395,IF($G$5:$G$104=AK$414,$R$5:$R$104,"-"))))</f>
        <v>-</v>
      </c>
      <c r="AL395" s="335" t="str">
        <f t="array" ref="AL395">IF(COUNT(IF($P$5:$P$104=$AA395,IF($G$5:$G$104=AL$414,$R$5:$R$104,"-")))=0,"-",COUNT(IF($P$5:$P$104=$AA395,IF($G$5:$G$104=AL$414,$R$5:$R$104,"-"))))</f>
        <v>-</v>
      </c>
      <c r="AM395" s="335" t="str">
        <f t="array" ref="AM395">IF(COUNT(IF($P$5:$P$104=$AA395,IF($G$5:$G$104=AM$414,$R$5:$R$104,"-")))=0,"-",COUNT(IF($P$5:$P$104=$AA395,IF($G$5:$G$104=AM$414,$R$5:$R$104,"-"))))</f>
        <v>-</v>
      </c>
      <c r="AN395" s="337">
        <f t="shared" si="224"/>
        <v>0</v>
      </c>
      <c r="AO395" s="18"/>
      <c r="AP395" s="18"/>
      <c r="AQ395" s="18"/>
      <c r="AR395" s="18"/>
      <c r="AS395" s="18"/>
      <c r="AT395" s="18"/>
      <c r="AU395" s="18"/>
      <c r="AV395" s="18"/>
      <c r="AW395" s="18"/>
      <c r="AX395" s="18"/>
      <c r="AY395" s="18"/>
      <c r="AZ395" s="18"/>
      <c r="BA395" s="18"/>
      <c r="BD395" s="11"/>
      <c r="BE395" s="11"/>
      <c r="BF395" s="11"/>
      <c r="BG395" s="11"/>
      <c r="BH395" s="11"/>
      <c r="BI395" s="11"/>
      <c r="BJ395" s="11"/>
      <c r="BK395" s="11"/>
      <c r="BL395" s="11"/>
      <c r="BM395" s="11"/>
      <c r="BN395" s="11"/>
      <c r="BO395" s="11"/>
      <c r="BP395" s="11"/>
      <c r="BQ395" s="11"/>
      <c r="BR395" s="11"/>
      <c r="BS395" s="11"/>
    </row>
    <row r="396" spans="1:71">
      <c r="A396" s="18"/>
      <c r="B396" s="18"/>
      <c r="C396" s="18"/>
      <c r="E396" s="88"/>
      <c r="F396" s="88"/>
      <c r="G396" s="18"/>
      <c r="H396" s="89"/>
      <c r="I396" s="89"/>
      <c r="J396" s="89"/>
      <c r="K396" s="18"/>
      <c r="L396" s="18"/>
      <c r="M396" s="18"/>
      <c r="N396" s="18"/>
      <c r="O396" s="18"/>
      <c r="P396" s="138"/>
      <c r="Q396" s="138"/>
      <c r="R396" s="138"/>
      <c r="S396" s="138"/>
      <c r="T396" s="138"/>
      <c r="U396" s="138"/>
      <c r="V396" s="138"/>
      <c r="W396" s="138"/>
      <c r="X396" s="18"/>
      <c r="Y396" s="18"/>
      <c r="Z396" s="18"/>
      <c r="AA396" s="137">
        <v>2</v>
      </c>
      <c r="AB396" s="335" t="str">
        <f t="array" ref="AB396">IF(COUNT(IF($P$5:$P$104=$AA396,IF($G$5:$G$104=AB$414,$R$5:$R$104,"-")))=0,"-",COUNT(IF($P$5:$P$104=$AA396,IF($G$5:$G$104=AB$414,$R$5:$R$104,"-"))))</f>
        <v>-</v>
      </c>
      <c r="AC396" s="335" t="str">
        <f t="array" ref="AC396">IF(COUNT(IF($P$5:$P$104=$AA396,IF($G$5:$G$104=AC$414,$R$5:$R$104,"-")))=0,"-",COUNT(IF($P$5:$P$104=$AA396,IF($G$5:$G$104=AC$414,$R$5:$R$104,"-"))))</f>
        <v>-</v>
      </c>
      <c r="AD396" s="335" t="str">
        <f t="array" ref="AD396">IF(COUNT(IF($P$5:$P$104=$AA396,IF($G$5:$G$104=AD$414,$R$5:$R$104,"-")))=0,"-",COUNT(IF($P$5:$P$104=$AA396,IF($G$5:$G$104=AD$414,$R$5:$R$104,"-"))))</f>
        <v>-</v>
      </c>
      <c r="AE396" s="335" t="str">
        <f t="array" ref="AE396">IF(COUNT(IF($P$5:$P$104=$AA396,IF($G$5:$G$104=AE$414,$R$5:$R$104,"-")))=0,"-",COUNT(IF($P$5:$P$104=$AA396,IF($G$5:$G$104=AE$414,$R$5:$R$104,"-"))))</f>
        <v>-</v>
      </c>
      <c r="AF396" s="335" t="str">
        <f t="array" ref="AF396">IF(COUNT(IF($P$5:$P$104=$AA396,IF($G$5:$G$104=AF$414,$R$5:$R$104,"-")))=0,"-",COUNT(IF($P$5:$P$104=$AA396,IF($G$5:$G$104=AF$414,$R$5:$R$104,"-"))))</f>
        <v>-</v>
      </c>
      <c r="AG396" s="335" t="str">
        <f t="array" ref="AG396">IF(COUNT(IF($P$5:$P$104=$AA396,IF($G$5:$G$104=AG$414,$R$5:$R$104,"-")))=0,"-",COUNT(IF($P$5:$P$104=$AA396,IF($G$5:$G$104=AG$414,$R$5:$R$104,"-"))))</f>
        <v>-</v>
      </c>
      <c r="AH396" s="335" t="str">
        <f t="array" ref="AH396">IF(COUNT(IF($P$5:$P$104=$AA396,IF($G$5:$G$104=AH$414,$R$5:$R$104,"-")))=0,"-",COUNT(IF($P$5:$P$104=$AA396,IF($G$5:$G$104=AH$414,$R$5:$R$104,"-"))))</f>
        <v>-</v>
      </c>
      <c r="AI396" s="335" t="str">
        <f t="array" ref="AI396">IF(COUNT(IF($P$5:$P$104=$AA396,IF($G$5:$G$104=AI$414,$R$5:$R$104,"-")))=0,"-",COUNT(IF($P$5:$P$104=$AA396,IF($G$5:$G$104=AI$414,$R$5:$R$104,"-"))))</f>
        <v>-</v>
      </c>
      <c r="AJ396" s="335" t="str">
        <f t="array" ref="AJ396">IF(COUNT(IF($P$5:$P$104=$AA396,IF($G$5:$G$104=AJ$414,$R$5:$R$104,"-")))=0,"-",COUNT(IF($P$5:$P$104=$AA396,IF($G$5:$G$104=AJ$414,$R$5:$R$104,"-"))))</f>
        <v>-</v>
      </c>
      <c r="AK396" s="335" t="str">
        <f t="array" ref="AK396">IF(COUNT(IF($P$5:$P$104=$AA396,IF($G$5:$G$104=AK$414,$R$5:$R$104,"-")))=0,"-",COUNT(IF($P$5:$P$104=$AA396,IF($G$5:$G$104=AK$414,$R$5:$R$104,"-"))))</f>
        <v>-</v>
      </c>
      <c r="AL396" s="335" t="str">
        <f t="array" ref="AL396">IF(COUNT(IF($P$5:$P$104=$AA396,IF($G$5:$G$104=AL$414,$R$5:$R$104,"-")))=0,"-",COUNT(IF($P$5:$P$104=$AA396,IF($G$5:$G$104=AL$414,$R$5:$R$104,"-"))))</f>
        <v>-</v>
      </c>
      <c r="AM396" s="335" t="str">
        <f t="array" ref="AM396">IF(COUNT(IF($P$5:$P$104=$AA396,IF($G$5:$G$104=AM$414,$R$5:$R$104,"-")))=0,"-",COUNT(IF($P$5:$P$104=$AA396,IF($G$5:$G$104=AM$414,$R$5:$R$104,"-"))))</f>
        <v>-</v>
      </c>
      <c r="AN396" s="337">
        <f t="shared" si="224"/>
        <v>0</v>
      </c>
      <c r="AO396" s="18"/>
      <c r="AP396" s="18"/>
      <c r="AQ396" s="18"/>
      <c r="AR396" s="18"/>
      <c r="AS396" s="18"/>
      <c r="AT396" s="18"/>
      <c r="AU396" s="18"/>
      <c r="AV396" s="18"/>
      <c r="AW396" s="18"/>
      <c r="AX396" s="18"/>
      <c r="AY396" s="18"/>
      <c r="AZ396" s="18"/>
      <c r="BA396" s="18"/>
      <c r="BD396" s="11"/>
      <c r="BE396" s="11"/>
      <c r="BF396" s="11"/>
      <c r="BG396" s="11"/>
      <c r="BH396" s="11"/>
      <c r="BI396" s="11"/>
      <c r="BJ396" s="11"/>
      <c r="BK396" s="11"/>
      <c r="BL396" s="11"/>
      <c r="BM396" s="11"/>
      <c r="BN396" s="11"/>
      <c r="BO396" s="11"/>
      <c r="BP396" s="11"/>
      <c r="BQ396" s="11"/>
      <c r="BR396" s="11"/>
      <c r="BS396" s="11"/>
    </row>
    <row r="397" spans="1:71">
      <c r="A397" s="18"/>
      <c r="B397" s="18"/>
      <c r="C397" s="18"/>
      <c r="E397" s="88"/>
      <c r="F397" s="88"/>
      <c r="G397" s="18"/>
      <c r="H397" s="89"/>
      <c r="I397" s="89"/>
      <c r="J397" s="89"/>
      <c r="K397" s="18"/>
      <c r="L397" s="18"/>
      <c r="M397" s="18"/>
      <c r="N397" s="18"/>
      <c r="O397" s="18"/>
      <c r="P397" s="138"/>
      <c r="Q397" s="138"/>
      <c r="R397" s="138"/>
      <c r="S397" s="138"/>
      <c r="T397" s="138"/>
      <c r="U397" s="138"/>
      <c r="V397" s="138"/>
      <c r="W397" s="138"/>
      <c r="X397" s="18"/>
      <c r="Y397" s="18"/>
      <c r="Z397" s="18"/>
      <c r="AA397" s="137">
        <v>3</v>
      </c>
      <c r="AB397" s="335" t="str">
        <f t="array" ref="AB397">IF(COUNT(IF($P$5:$P$104=$AA397,IF($G$5:$G$104=AB$414,$R$5:$R$104,"-")))=0,"-",COUNT(IF($P$5:$P$104=$AA397,IF($G$5:$G$104=AB$414,$R$5:$R$104,"-"))))</f>
        <v>-</v>
      </c>
      <c r="AC397" s="335" t="str">
        <f t="array" ref="AC397">IF(COUNT(IF($P$5:$P$104=$AA397,IF($G$5:$G$104=AC$414,$R$5:$R$104,"-")))=0,"-",COUNT(IF($P$5:$P$104=$AA397,IF($G$5:$G$104=AC$414,$R$5:$R$104,"-"))))</f>
        <v>-</v>
      </c>
      <c r="AD397" s="335" t="str">
        <f t="array" ref="AD397">IF(COUNT(IF($P$5:$P$104=$AA397,IF($G$5:$G$104=AD$414,$R$5:$R$104,"-")))=0,"-",COUNT(IF($P$5:$P$104=$AA397,IF($G$5:$G$104=AD$414,$R$5:$R$104,"-"))))</f>
        <v>-</v>
      </c>
      <c r="AE397" s="335" t="str">
        <f t="array" ref="AE397">IF(COUNT(IF($P$5:$P$104=$AA397,IF($G$5:$G$104=AE$414,$R$5:$R$104,"-")))=0,"-",COUNT(IF($P$5:$P$104=$AA397,IF($G$5:$G$104=AE$414,$R$5:$R$104,"-"))))</f>
        <v>-</v>
      </c>
      <c r="AF397" s="335" t="str">
        <f t="array" ref="AF397">IF(COUNT(IF($P$5:$P$104=$AA397,IF($G$5:$G$104=AF$414,$R$5:$R$104,"-")))=0,"-",COUNT(IF($P$5:$P$104=$AA397,IF($G$5:$G$104=AF$414,$R$5:$R$104,"-"))))</f>
        <v>-</v>
      </c>
      <c r="AG397" s="335" t="str">
        <f t="array" ref="AG397">IF(COUNT(IF($P$5:$P$104=$AA397,IF($G$5:$G$104=AG$414,$R$5:$R$104,"-")))=0,"-",COUNT(IF($P$5:$P$104=$AA397,IF($G$5:$G$104=AG$414,$R$5:$R$104,"-"))))</f>
        <v>-</v>
      </c>
      <c r="AH397" s="335" t="str">
        <f t="array" ref="AH397">IF(COUNT(IF($P$5:$P$104=$AA397,IF($G$5:$G$104=AH$414,$R$5:$R$104,"-")))=0,"-",COUNT(IF($P$5:$P$104=$AA397,IF($G$5:$G$104=AH$414,$R$5:$R$104,"-"))))</f>
        <v>-</v>
      </c>
      <c r="AI397" s="335" t="str">
        <f t="array" ref="AI397">IF(COUNT(IF($P$5:$P$104=$AA397,IF($G$5:$G$104=AI$414,$R$5:$R$104,"-")))=0,"-",COUNT(IF($P$5:$P$104=$AA397,IF($G$5:$G$104=AI$414,$R$5:$R$104,"-"))))</f>
        <v>-</v>
      </c>
      <c r="AJ397" s="335">
        <f t="array" ref="AJ397">IF(COUNT(IF($P$5:$P$104=$AA397,IF($G$5:$G$104=AJ$414,$R$5:$R$104,"-")))=0,"-",COUNT(IF($P$5:$P$104=$AA397,IF($G$5:$G$104=AJ$414,$R$5:$R$104,"-"))))</f>
        <v>1</v>
      </c>
      <c r="AK397" s="335" t="str">
        <f t="array" ref="AK397">IF(COUNT(IF($P$5:$P$104=$AA397,IF($G$5:$G$104=AK$414,$R$5:$R$104,"-")))=0,"-",COUNT(IF($P$5:$P$104=$AA397,IF($G$5:$G$104=AK$414,$R$5:$R$104,"-"))))</f>
        <v>-</v>
      </c>
      <c r="AL397" s="335" t="str">
        <f t="array" ref="AL397">IF(COUNT(IF($P$5:$P$104=$AA397,IF($G$5:$G$104=AL$414,$R$5:$R$104,"-")))=0,"-",COUNT(IF($P$5:$P$104=$AA397,IF($G$5:$G$104=AL$414,$R$5:$R$104,"-"))))</f>
        <v>-</v>
      </c>
      <c r="AM397" s="335" t="str">
        <f t="array" ref="AM397">IF(COUNT(IF($P$5:$P$104=$AA397,IF($G$5:$G$104=AM$414,$R$5:$R$104,"-")))=0,"-",COUNT(IF($P$5:$P$104=$AA397,IF($G$5:$G$104=AM$414,$R$5:$R$104,"-"))))</f>
        <v>-</v>
      </c>
      <c r="AN397" s="337">
        <f t="shared" si="224"/>
        <v>1</v>
      </c>
      <c r="AO397" s="18"/>
      <c r="AP397" s="18"/>
      <c r="AQ397" s="18"/>
      <c r="AR397" s="18"/>
      <c r="AS397" s="18"/>
      <c r="AT397" s="18"/>
      <c r="AU397" s="18"/>
      <c r="AV397" s="18"/>
      <c r="AW397" s="18"/>
      <c r="AX397" s="18"/>
      <c r="AY397" s="18"/>
      <c r="AZ397" s="18"/>
      <c r="BA397" s="18"/>
      <c r="BD397" s="11"/>
      <c r="BE397" s="11"/>
      <c r="BF397" s="11"/>
      <c r="BG397" s="11"/>
      <c r="BH397" s="11"/>
      <c r="BI397" s="11"/>
      <c r="BJ397" s="11"/>
      <c r="BK397" s="11"/>
      <c r="BL397" s="11"/>
      <c r="BM397" s="11"/>
      <c r="BN397" s="11"/>
      <c r="BO397" s="11"/>
      <c r="BP397" s="11"/>
      <c r="BQ397" s="11"/>
      <c r="BR397" s="11"/>
      <c r="BS397" s="11"/>
    </row>
    <row r="398" spans="1:71">
      <c r="A398" s="18"/>
      <c r="B398" s="18"/>
      <c r="C398" s="18"/>
      <c r="E398" s="88"/>
      <c r="F398" s="88"/>
      <c r="G398" s="18"/>
      <c r="H398" s="89"/>
      <c r="I398" s="89"/>
      <c r="J398" s="89"/>
      <c r="K398" s="18"/>
      <c r="L398" s="18"/>
      <c r="M398" s="18"/>
      <c r="N398" s="18"/>
      <c r="O398" s="18"/>
      <c r="P398" s="138"/>
      <c r="Q398" s="138"/>
      <c r="R398" s="138"/>
      <c r="S398" s="138"/>
      <c r="T398" s="138"/>
      <c r="U398" s="138"/>
      <c r="V398" s="138"/>
      <c r="W398" s="138"/>
      <c r="X398" s="18"/>
      <c r="Y398" s="18"/>
      <c r="Z398" s="18"/>
      <c r="AA398" s="137">
        <v>4</v>
      </c>
      <c r="AB398" s="335" t="str">
        <f t="array" ref="AB398">IF(COUNT(IF($P$5:$P$104=$AA398,IF($G$5:$G$104=AB$414,$R$5:$R$104,"-")))=0,"-",COUNT(IF($P$5:$P$104=$AA398,IF($G$5:$G$104=AB$414,$R$5:$R$104,"-"))))</f>
        <v>-</v>
      </c>
      <c r="AC398" s="335">
        <f t="array" ref="AC398">IF(COUNT(IF($P$5:$P$104=$AA398,IF($G$5:$G$104=AC$414,$R$5:$R$104,"-")))=0,"-",COUNT(IF($P$5:$P$104=$AA398,IF($G$5:$G$104=AC$414,$R$5:$R$104,"-"))))</f>
        <v>3</v>
      </c>
      <c r="AD398" s="335" t="str">
        <f t="array" ref="AD398">IF(COUNT(IF($P$5:$P$104=$AA398,IF($G$5:$G$104=AD$414,$R$5:$R$104,"-")))=0,"-",COUNT(IF($P$5:$P$104=$AA398,IF($G$5:$G$104=AD$414,$R$5:$R$104,"-"))))</f>
        <v>-</v>
      </c>
      <c r="AE398" s="335" t="str">
        <f t="array" ref="AE398">IF(COUNT(IF($P$5:$P$104=$AA398,IF($G$5:$G$104=AE$414,$R$5:$R$104,"-")))=0,"-",COUNT(IF($P$5:$P$104=$AA398,IF($G$5:$G$104=AE$414,$R$5:$R$104,"-"))))</f>
        <v>-</v>
      </c>
      <c r="AF398" s="335" t="str">
        <f t="array" ref="AF398">IF(COUNT(IF($P$5:$P$104=$AA398,IF($G$5:$G$104=AF$414,$R$5:$R$104,"-")))=0,"-",COUNT(IF($P$5:$P$104=$AA398,IF($G$5:$G$104=AF$414,$R$5:$R$104,"-"))))</f>
        <v>-</v>
      </c>
      <c r="AG398" s="335" t="str">
        <f t="array" ref="AG398">IF(COUNT(IF($P$5:$P$104=$AA398,IF($G$5:$G$104=AG$414,$R$5:$R$104,"-")))=0,"-",COUNT(IF($P$5:$P$104=$AA398,IF($G$5:$G$104=AG$414,$R$5:$R$104,"-"))))</f>
        <v>-</v>
      </c>
      <c r="AH398" s="335">
        <f t="array" ref="AH398">IF(COUNT(IF($P$5:$P$104=$AA398,IF($G$5:$G$104=AH$414,$R$5:$R$104,"-")))=0,"-",COUNT(IF($P$5:$P$104=$AA398,IF($G$5:$G$104=AH$414,$R$5:$R$104,"-"))))</f>
        <v>1</v>
      </c>
      <c r="AI398" s="335">
        <f t="array" ref="AI398">IF(COUNT(IF($P$5:$P$104=$AA398,IF($G$5:$G$104=AI$414,$R$5:$R$104,"-")))=0,"-",COUNT(IF($P$5:$P$104=$AA398,IF($G$5:$G$104=AI$414,$R$5:$R$104,"-"))))</f>
        <v>1</v>
      </c>
      <c r="AJ398" s="335">
        <f t="array" ref="AJ398">IF(COUNT(IF($P$5:$P$104=$AA398,IF($G$5:$G$104=AJ$414,$R$5:$R$104,"-")))=0,"-",COUNT(IF($P$5:$P$104=$AA398,IF($G$5:$G$104=AJ$414,$R$5:$R$104,"-"))))</f>
        <v>1</v>
      </c>
      <c r="AK398" s="335">
        <f t="array" ref="AK398">IF(COUNT(IF($P$5:$P$104=$AA398,IF($G$5:$G$104=AK$414,$R$5:$R$104,"-")))=0,"-",COUNT(IF($P$5:$P$104=$AA398,IF($G$5:$G$104=AK$414,$R$5:$R$104,"-"))))</f>
        <v>1</v>
      </c>
      <c r="AL398" s="335" t="str">
        <f t="array" ref="AL398">IF(COUNT(IF($P$5:$P$104=$AA398,IF($G$5:$G$104=AL$414,$R$5:$R$104,"-")))=0,"-",COUNT(IF($P$5:$P$104=$AA398,IF($G$5:$G$104=AL$414,$R$5:$R$104,"-"))))</f>
        <v>-</v>
      </c>
      <c r="AM398" s="335">
        <f t="array" ref="AM398">IF(COUNT(IF($P$5:$P$104=$AA398,IF($G$5:$G$104=AM$414,$R$5:$R$104,"-")))=0,"-",COUNT(IF($P$5:$P$104=$AA398,IF($G$5:$G$104=AM$414,$R$5:$R$104,"-"))))</f>
        <v>2</v>
      </c>
      <c r="AN398" s="337">
        <f t="shared" si="224"/>
        <v>9</v>
      </c>
      <c r="AO398" s="18"/>
      <c r="AP398" s="18"/>
      <c r="AQ398" s="18"/>
      <c r="AR398" s="18"/>
      <c r="AS398" s="18"/>
      <c r="AT398" s="18"/>
      <c r="AU398" s="18"/>
      <c r="AV398" s="18"/>
      <c r="AW398" s="18"/>
      <c r="AX398" s="18"/>
      <c r="AY398" s="18"/>
      <c r="AZ398" s="18"/>
      <c r="BA398" s="18"/>
      <c r="BD398" s="11"/>
      <c r="BE398" s="11"/>
      <c r="BF398" s="11"/>
      <c r="BG398" s="11"/>
      <c r="BH398" s="11"/>
      <c r="BI398" s="11"/>
      <c r="BJ398" s="11"/>
      <c r="BK398" s="11"/>
      <c r="BL398" s="11"/>
      <c r="BM398" s="11"/>
      <c r="BN398" s="11"/>
      <c r="BO398" s="11"/>
      <c r="BP398" s="11"/>
      <c r="BQ398" s="11"/>
      <c r="BR398" s="11"/>
      <c r="BS398" s="11"/>
    </row>
    <row r="399" spans="1:71">
      <c r="A399" s="18"/>
      <c r="B399" s="18"/>
      <c r="C399" s="18"/>
      <c r="E399" s="88"/>
      <c r="F399" s="88"/>
      <c r="G399" s="18"/>
      <c r="H399" s="89"/>
      <c r="I399" s="89"/>
      <c r="J399" s="89"/>
      <c r="K399" s="18"/>
      <c r="L399" s="18"/>
      <c r="M399" s="18"/>
      <c r="N399" s="18"/>
      <c r="O399" s="18"/>
      <c r="P399" s="138"/>
      <c r="Q399" s="138"/>
      <c r="R399" s="138"/>
      <c r="S399" s="138"/>
      <c r="T399" s="138"/>
      <c r="U399" s="138"/>
      <c r="V399" s="138"/>
      <c r="W399" s="138"/>
      <c r="X399" s="18"/>
      <c r="Y399" s="18"/>
      <c r="Z399" s="18"/>
      <c r="AA399" s="137">
        <v>5</v>
      </c>
      <c r="AB399" s="335" t="str">
        <f t="array" ref="AB399">IF(COUNT(IF($P$5:$P$104=$AA399,IF($G$5:$G$104=AB$414,$R$5:$R$104,"-")))=0,"-",COUNT(IF($P$5:$P$104=$AA399,IF($G$5:$G$104=AB$414,$R$5:$R$104,"-"))))</f>
        <v>-</v>
      </c>
      <c r="AC399" s="335">
        <f t="array" ref="AC399">IF(COUNT(IF($P$5:$P$104=$AA399,IF($G$5:$G$104=AC$414,$R$5:$R$104,"-")))=0,"-",COUNT(IF($P$5:$P$104=$AA399,IF($G$5:$G$104=AC$414,$R$5:$R$104,"-"))))</f>
        <v>5</v>
      </c>
      <c r="AD399" s="335" t="str">
        <f t="array" ref="AD399">IF(COUNT(IF($P$5:$P$104=$AA399,IF($G$5:$G$104=AD$414,$R$5:$R$104,"-")))=0,"-",COUNT(IF($P$5:$P$104=$AA399,IF($G$5:$G$104=AD$414,$R$5:$R$104,"-"))))</f>
        <v>-</v>
      </c>
      <c r="AE399" s="335">
        <f t="array" ref="AE399">IF(COUNT(IF($P$5:$P$104=$AA399,IF($G$5:$G$104=AE$414,$R$5:$R$104,"-")))=0,"-",COUNT(IF($P$5:$P$104=$AA399,IF($G$5:$G$104=AE$414,$R$5:$R$104,"-"))))</f>
        <v>4</v>
      </c>
      <c r="AF399" s="335" t="str">
        <f t="array" ref="AF399">IF(COUNT(IF($P$5:$P$104=$AA399,IF($G$5:$G$104=AF$414,$R$5:$R$104,"-")))=0,"-",COUNT(IF($P$5:$P$104=$AA399,IF($G$5:$G$104=AF$414,$R$5:$R$104,"-"))))</f>
        <v>-</v>
      </c>
      <c r="AG399" s="335" t="str">
        <f t="array" ref="AG399">IF(COUNT(IF($P$5:$P$104=$AA399,IF($G$5:$G$104=AG$414,$R$5:$R$104,"-")))=0,"-",COUNT(IF($P$5:$P$104=$AA399,IF($G$5:$G$104=AG$414,$R$5:$R$104,"-"))))</f>
        <v>-</v>
      </c>
      <c r="AH399" s="335">
        <f t="array" ref="AH399">IF(COUNT(IF($P$5:$P$104=$AA399,IF($G$5:$G$104=AH$414,$R$5:$R$104,"-")))=0,"-",COUNT(IF($P$5:$P$104=$AA399,IF($G$5:$G$104=AH$414,$R$5:$R$104,"-"))))</f>
        <v>3</v>
      </c>
      <c r="AI399" s="335">
        <f t="array" ref="AI399">IF(COUNT(IF($P$5:$P$104=$AA399,IF($G$5:$G$104=AI$414,$R$5:$R$104,"-")))=0,"-",COUNT(IF($P$5:$P$104=$AA399,IF($G$5:$G$104=AI$414,$R$5:$R$104,"-"))))</f>
        <v>6</v>
      </c>
      <c r="AJ399" s="335">
        <f t="array" ref="AJ399">IF(COUNT(IF($P$5:$P$104=$AA399,IF($G$5:$G$104=AJ$414,$R$5:$R$104,"-")))=0,"-",COUNT(IF($P$5:$P$104=$AA399,IF($G$5:$G$104=AJ$414,$R$5:$R$104,"-"))))</f>
        <v>3</v>
      </c>
      <c r="AK399" s="335">
        <f t="array" ref="AK399">IF(COUNT(IF($P$5:$P$104=$AA399,IF($G$5:$G$104=AK$414,$R$5:$R$104,"-")))=0,"-",COUNT(IF($P$5:$P$104=$AA399,IF($G$5:$G$104=AK$414,$R$5:$R$104,"-"))))</f>
        <v>1</v>
      </c>
      <c r="AL399" s="335" t="str">
        <f t="array" ref="AL399">IF(COUNT(IF($P$5:$P$104=$AA399,IF($G$5:$G$104=AL$414,$R$5:$R$104,"-")))=0,"-",COUNT(IF($P$5:$P$104=$AA399,IF($G$5:$G$104=AL$414,$R$5:$R$104,"-"))))</f>
        <v>-</v>
      </c>
      <c r="AM399" s="335">
        <f t="array" ref="AM399">IF(COUNT(IF($P$5:$P$104=$AA399,IF($G$5:$G$104=AM$414,$R$5:$R$104,"-")))=0,"-",COUNT(IF($P$5:$P$104=$AA399,IF($G$5:$G$104=AM$414,$R$5:$R$104,"-"))))</f>
        <v>5</v>
      </c>
      <c r="AN399" s="337">
        <f t="shared" si="224"/>
        <v>27</v>
      </c>
      <c r="AO399" s="18"/>
      <c r="AP399" s="18"/>
      <c r="AQ399" s="18"/>
      <c r="AR399" s="18"/>
      <c r="AS399" s="18"/>
      <c r="AT399" s="18"/>
      <c r="AU399" s="18"/>
      <c r="AV399" s="18"/>
      <c r="AW399" s="18"/>
      <c r="AX399" s="18"/>
      <c r="AY399" s="18"/>
      <c r="AZ399" s="18"/>
      <c r="BA399" s="18"/>
      <c r="BD399" s="11"/>
      <c r="BE399" s="11"/>
      <c r="BF399" s="11"/>
      <c r="BG399" s="11"/>
      <c r="BH399" s="11"/>
      <c r="BI399" s="11"/>
      <c r="BJ399" s="11"/>
      <c r="BK399" s="11"/>
      <c r="BL399" s="11"/>
      <c r="BM399" s="11"/>
      <c r="BN399" s="11"/>
      <c r="BO399" s="11"/>
      <c r="BP399" s="11"/>
      <c r="BQ399" s="11"/>
      <c r="BR399" s="11"/>
      <c r="BS399" s="11"/>
    </row>
    <row r="400" spans="1:71">
      <c r="A400" s="18"/>
      <c r="B400" s="18"/>
      <c r="C400" s="18"/>
      <c r="E400" s="88"/>
      <c r="F400" s="88"/>
      <c r="G400" s="18"/>
      <c r="H400" s="89"/>
      <c r="I400" s="89"/>
      <c r="J400" s="89"/>
      <c r="K400" s="18"/>
      <c r="L400" s="18"/>
      <c r="M400" s="18"/>
      <c r="N400" s="18"/>
      <c r="O400" s="18"/>
      <c r="P400" s="138"/>
      <c r="Q400" s="138"/>
      <c r="R400" s="138"/>
      <c r="S400" s="138"/>
      <c r="T400" s="138"/>
      <c r="U400" s="138"/>
      <c r="V400" s="138"/>
      <c r="W400" s="138"/>
      <c r="X400" s="18"/>
      <c r="Y400" s="18"/>
      <c r="Z400" s="18"/>
      <c r="AA400" s="137">
        <v>6</v>
      </c>
      <c r="AB400" s="335" t="str">
        <f t="array" ref="AB400">IF(COUNT(IF($P$5:$P$104=$AA400,IF($G$5:$G$104=AB$414,$R$5:$R$104,"-")))=0,"-",COUNT(IF($P$5:$P$104=$AA400,IF($G$5:$G$104=AB$414,$R$5:$R$104,"-"))))</f>
        <v>-</v>
      </c>
      <c r="AC400" s="335">
        <f t="array" ref="AC400">IF(COUNT(IF($P$5:$P$104=$AA400,IF($G$5:$G$104=AC$414,$R$5:$R$104,"-")))=0,"-",COUNT(IF($P$5:$P$104=$AA400,IF($G$5:$G$104=AC$414,$R$5:$R$104,"-"))))</f>
        <v>6</v>
      </c>
      <c r="AD400" s="335" t="str">
        <f t="array" ref="AD400">IF(COUNT(IF($P$5:$P$104=$AA400,IF($G$5:$G$104=AD$414,$R$5:$R$104,"-")))=0,"-",COUNT(IF($P$5:$P$104=$AA400,IF($G$5:$G$104=AD$414,$R$5:$R$104,"-"))))</f>
        <v>-</v>
      </c>
      <c r="AE400" s="335">
        <f t="array" ref="AE400">IF(COUNT(IF($P$5:$P$104=$AA400,IF($G$5:$G$104=AE$414,$R$5:$R$104,"-")))=0,"-",COUNT(IF($P$5:$P$104=$AA400,IF($G$5:$G$104=AE$414,$R$5:$R$104,"-"))))</f>
        <v>5</v>
      </c>
      <c r="AF400" s="335" t="str">
        <f t="array" ref="AF400">IF(COUNT(IF($P$5:$P$104=$AA400,IF($G$5:$G$104=AF$414,$R$5:$R$104,"-")))=0,"-",COUNT(IF($P$5:$P$104=$AA400,IF($G$5:$G$104=AF$414,$R$5:$R$104,"-"))))</f>
        <v>-</v>
      </c>
      <c r="AG400" s="335" t="str">
        <f t="array" ref="AG400">IF(COUNT(IF($P$5:$P$104=$AA400,IF($G$5:$G$104=AG$414,$R$5:$R$104,"-")))=0,"-",COUNT(IF($P$5:$P$104=$AA400,IF($G$5:$G$104=AG$414,$R$5:$R$104,"-"))))</f>
        <v>-</v>
      </c>
      <c r="AH400" s="335">
        <f t="array" ref="AH400">IF(COUNT(IF($P$5:$P$104=$AA400,IF($G$5:$G$104=AH$414,$R$5:$R$104,"-")))=0,"-",COUNT(IF($P$5:$P$104=$AA400,IF($G$5:$G$104=AH$414,$R$5:$R$104,"-"))))</f>
        <v>3</v>
      </c>
      <c r="AI400" s="335">
        <f t="array" ref="AI400">IF(COUNT(IF($P$5:$P$104=$AA400,IF($G$5:$G$104=AI$414,$R$5:$R$104,"-")))=0,"-",COUNT(IF($P$5:$P$104=$AA400,IF($G$5:$G$104=AI$414,$R$5:$R$104,"-"))))</f>
        <v>3</v>
      </c>
      <c r="AJ400" s="335">
        <f t="array" ref="AJ400">IF(COUNT(IF($P$5:$P$104=$AA400,IF($G$5:$G$104=AJ$414,$R$5:$R$104,"-")))=0,"-",COUNT(IF($P$5:$P$104=$AA400,IF($G$5:$G$104=AJ$414,$R$5:$R$104,"-"))))</f>
        <v>2</v>
      </c>
      <c r="AK400" s="335" t="str">
        <f t="array" ref="AK400">IF(COUNT(IF($P$5:$P$104=$AA400,IF($G$5:$G$104=AK$414,$R$5:$R$104,"-")))=0,"-",COUNT(IF($P$5:$P$104=$AA400,IF($G$5:$G$104=AK$414,$R$5:$R$104,"-"))))</f>
        <v>-</v>
      </c>
      <c r="AL400" s="335" t="str">
        <f t="array" ref="AL400">IF(COUNT(IF($P$5:$P$104=$AA400,IF($G$5:$G$104=AL$414,$R$5:$R$104,"-")))=0,"-",COUNT(IF($P$5:$P$104=$AA400,IF($G$5:$G$104=AL$414,$R$5:$R$104,"-"))))</f>
        <v>-</v>
      </c>
      <c r="AM400" s="335">
        <f t="array" ref="AM400">IF(COUNT(IF($P$5:$P$104=$AA400,IF($G$5:$G$104=AM$414,$R$5:$R$104,"-")))=0,"-",COUNT(IF($P$5:$P$104=$AA400,IF($G$5:$G$104=AM$414,$R$5:$R$104,"-"))))</f>
        <v>6</v>
      </c>
      <c r="AN400" s="337">
        <f t="shared" si="224"/>
        <v>25</v>
      </c>
      <c r="AO400" s="18"/>
      <c r="AP400" s="18"/>
      <c r="AQ400" s="18"/>
      <c r="AR400" s="18"/>
      <c r="AS400" s="18"/>
      <c r="AT400" s="18"/>
      <c r="AU400" s="18"/>
      <c r="AV400" s="18"/>
      <c r="AW400" s="18"/>
      <c r="AX400" s="18"/>
      <c r="AY400" s="18"/>
      <c r="AZ400" s="18"/>
      <c r="BA400" s="18"/>
      <c r="BD400" s="11"/>
      <c r="BE400" s="11"/>
      <c r="BF400" s="11"/>
      <c r="BG400" s="11"/>
      <c r="BH400" s="11"/>
      <c r="BI400" s="11"/>
      <c r="BJ400" s="11"/>
      <c r="BK400" s="11"/>
      <c r="BL400" s="11"/>
      <c r="BM400" s="11"/>
      <c r="BN400" s="11"/>
      <c r="BO400" s="11"/>
      <c r="BP400" s="11"/>
      <c r="BQ400" s="11"/>
      <c r="BR400" s="11"/>
      <c r="BS400" s="11"/>
    </row>
    <row r="401" spans="1:71">
      <c r="A401" s="18"/>
      <c r="B401" s="18"/>
      <c r="C401" s="18"/>
      <c r="E401" s="88"/>
      <c r="F401" s="88"/>
      <c r="G401" s="18"/>
      <c r="H401" s="89"/>
      <c r="I401" s="89"/>
      <c r="J401" s="89"/>
      <c r="K401" s="18"/>
      <c r="L401" s="18"/>
      <c r="M401" s="18"/>
      <c r="N401" s="18"/>
      <c r="O401" s="18"/>
      <c r="P401" s="138"/>
      <c r="Q401" s="138"/>
      <c r="R401" s="138"/>
      <c r="S401" s="138"/>
      <c r="T401" s="138"/>
      <c r="U401" s="138"/>
      <c r="V401" s="138"/>
      <c r="W401" s="138"/>
      <c r="X401" s="18"/>
      <c r="Y401" s="18"/>
      <c r="Z401" s="18"/>
      <c r="AA401" s="137">
        <v>7</v>
      </c>
      <c r="AB401" s="335" t="str">
        <f t="array" ref="AB401">IF(COUNT(IF($P$5:$P$104=$AA401,IF($G$5:$G$104=AB$414,$R$5:$R$104,"-")))=0,"-",COUNT(IF($P$5:$P$104=$AA401,IF($G$5:$G$104=AB$414,$R$5:$R$104,"-"))))</f>
        <v>-</v>
      </c>
      <c r="AC401" s="335">
        <f t="array" ref="AC401">IF(COUNT(IF($P$5:$P$104=$AA401,IF($G$5:$G$104=AC$414,$R$5:$R$104,"-")))=0,"-",COUNT(IF($P$5:$P$104=$AA401,IF($G$5:$G$104=AC$414,$R$5:$R$104,"-"))))</f>
        <v>1</v>
      </c>
      <c r="AD401" s="335" t="str">
        <f t="array" ref="AD401">IF(COUNT(IF($P$5:$P$104=$AA401,IF($G$5:$G$104=AD$414,$R$5:$R$104,"-")))=0,"-",COUNT(IF($P$5:$P$104=$AA401,IF($G$5:$G$104=AD$414,$R$5:$R$104,"-"))))</f>
        <v>-</v>
      </c>
      <c r="AE401" s="335">
        <f t="array" ref="AE401">IF(COUNT(IF($P$5:$P$104=$AA401,IF($G$5:$G$104=AE$414,$R$5:$R$104,"-")))=0,"-",COUNT(IF($P$5:$P$104=$AA401,IF($G$5:$G$104=AE$414,$R$5:$R$104,"-"))))</f>
        <v>2</v>
      </c>
      <c r="AF401" s="335" t="str">
        <f t="array" ref="AF401">IF(COUNT(IF($P$5:$P$104=$AA401,IF($G$5:$G$104=AF$414,$R$5:$R$104,"-")))=0,"-",COUNT(IF($P$5:$P$104=$AA401,IF($G$5:$G$104=AF$414,$R$5:$R$104,"-"))))</f>
        <v>-</v>
      </c>
      <c r="AG401" s="335" t="str">
        <f t="array" ref="AG401">IF(COUNT(IF($P$5:$P$104=$AA401,IF($G$5:$G$104=AG$414,$R$5:$R$104,"-")))=0,"-",COUNT(IF($P$5:$P$104=$AA401,IF($G$5:$G$104=AG$414,$R$5:$R$104,"-"))))</f>
        <v>-</v>
      </c>
      <c r="AH401" s="335">
        <f t="array" ref="AH401">IF(COUNT(IF($P$5:$P$104=$AA401,IF($G$5:$G$104=AH$414,$R$5:$R$104,"-")))=0,"-",COUNT(IF($P$5:$P$104=$AA401,IF($G$5:$G$104=AH$414,$R$5:$R$104,"-"))))</f>
        <v>6</v>
      </c>
      <c r="AI401" s="335" t="str">
        <f t="array" ref="AI401">IF(COUNT(IF($P$5:$P$104=$AA401,IF($G$5:$G$104=AI$414,$R$5:$R$104,"-")))=0,"-",COUNT(IF($P$5:$P$104=$AA401,IF($G$5:$G$104=AI$414,$R$5:$R$104,"-"))))</f>
        <v>-</v>
      </c>
      <c r="AJ401" s="335">
        <f t="array" ref="AJ401">IF(COUNT(IF($P$5:$P$104=$AA401,IF($G$5:$G$104=AJ$414,$R$5:$R$104,"-")))=0,"-",COUNT(IF($P$5:$P$104=$AA401,IF($G$5:$G$104=AJ$414,$R$5:$R$104,"-"))))</f>
        <v>1</v>
      </c>
      <c r="AK401" s="335" t="str">
        <f t="array" ref="AK401">IF(COUNT(IF($P$5:$P$104=$AA401,IF($G$5:$G$104=AK$414,$R$5:$R$104,"-")))=0,"-",COUNT(IF($P$5:$P$104=$AA401,IF($G$5:$G$104=AK$414,$R$5:$R$104,"-"))))</f>
        <v>-</v>
      </c>
      <c r="AL401" s="335" t="str">
        <f t="array" ref="AL401">IF(COUNT(IF($P$5:$P$104=$AA401,IF($G$5:$G$104=AL$414,$R$5:$R$104,"-")))=0,"-",COUNT(IF($P$5:$P$104=$AA401,IF($G$5:$G$104=AL$414,$R$5:$R$104,"-"))))</f>
        <v>-</v>
      </c>
      <c r="AM401" s="335">
        <f t="array" ref="AM401">IF(COUNT(IF($P$5:$P$104=$AA401,IF($G$5:$G$104=AM$414,$R$5:$R$104,"-")))=0,"-",COUNT(IF($P$5:$P$104=$AA401,IF($G$5:$G$104=AM$414,$R$5:$R$104,"-"))))</f>
        <v>3</v>
      </c>
      <c r="AN401" s="337">
        <f t="shared" si="224"/>
        <v>13</v>
      </c>
      <c r="AO401" s="18"/>
      <c r="AP401" s="18"/>
      <c r="AQ401" s="18"/>
      <c r="AR401" s="18"/>
      <c r="AS401" s="18"/>
      <c r="AT401" s="18"/>
      <c r="AU401" s="18"/>
      <c r="AV401" s="18"/>
      <c r="AW401" s="18"/>
      <c r="AX401" s="18"/>
      <c r="AY401" s="18"/>
      <c r="AZ401" s="18"/>
      <c r="BA401" s="18"/>
      <c r="BD401" s="11"/>
      <c r="BE401" s="11"/>
      <c r="BF401" s="11"/>
      <c r="BG401" s="11"/>
      <c r="BH401" s="11"/>
      <c r="BI401" s="11"/>
      <c r="BJ401" s="11"/>
      <c r="BK401" s="11"/>
      <c r="BL401" s="11"/>
      <c r="BM401" s="11"/>
      <c r="BN401" s="11"/>
      <c r="BO401" s="11"/>
      <c r="BP401" s="11"/>
      <c r="BQ401" s="11"/>
      <c r="BR401" s="11"/>
      <c r="BS401" s="11"/>
    </row>
    <row r="402" spans="1:71">
      <c r="A402" s="18"/>
      <c r="B402" s="18"/>
      <c r="C402" s="18"/>
      <c r="E402" s="88"/>
      <c r="F402" s="88"/>
      <c r="G402" s="18"/>
      <c r="H402" s="89"/>
      <c r="I402" s="89"/>
      <c r="J402" s="89"/>
      <c r="K402" s="18"/>
      <c r="L402" s="18"/>
      <c r="M402" s="18"/>
      <c r="N402" s="18"/>
      <c r="O402" s="18"/>
      <c r="P402" s="138"/>
      <c r="Q402" s="138"/>
      <c r="R402" s="138"/>
      <c r="S402" s="138"/>
      <c r="T402" s="138"/>
      <c r="U402" s="138"/>
      <c r="V402" s="138"/>
      <c r="W402" s="138"/>
      <c r="X402" s="18"/>
      <c r="Y402" s="18"/>
      <c r="Z402" s="18"/>
      <c r="AA402" s="137">
        <v>8</v>
      </c>
      <c r="AB402" s="335" t="str">
        <f t="array" ref="AB402">IF(COUNT(IF($P$5:$P$104=$AA402,IF($G$5:$G$104=AB$414,$R$5:$R$104,"-")))=0,"-",COUNT(IF($P$5:$P$104=$AA402,IF($G$5:$G$104=AB$414,$R$5:$R$104,"-"))))</f>
        <v>-</v>
      </c>
      <c r="AC402" s="335">
        <f t="array" ref="AC402">IF(COUNT(IF($P$5:$P$104=$AA402,IF($G$5:$G$104=AC$414,$R$5:$R$104,"-")))=0,"-",COUNT(IF($P$5:$P$104=$AA402,IF($G$5:$G$104=AC$414,$R$5:$R$104,"-"))))</f>
        <v>1</v>
      </c>
      <c r="AD402" s="335" t="str">
        <f t="array" ref="AD402">IF(COUNT(IF($P$5:$P$104=$AA402,IF($G$5:$G$104=AD$414,$R$5:$R$104,"-")))=0,"-",COUNT(IF($P$5:$P$104=$AA402,IF($G$5:$G$104=AD$414,$R$5:$R$104,"-"))))</f>
        <v>-</v>
      </c>
      <c r="AE402" s="335">
        <f t="array" ref="AE402">IF(COUNT(IF($P$5:$P$104=$AA402,IF($G$5:$G$104=AE$414,$R$5:$R$104,"-")))=0,"-",COUNT(IF($P$5:$P$104=$AA402,IF($G$5:$G$104=AE$414,$R$5:$R$104,"-"))))</f>
        <v>1</v>
      </c>
      <c r="AF402" s="335" t="str">
        <f t="array" ref="AF402">IF(COUNT(IF($P$5:$P$104=$AA402,IF($G$5:$G$104=AF$414,$R$5:$R$104,"-")))=0,"-",COUNT(IF($P$5:$P$104=$AA402,IF($G$5:$G$104=AF$414,$R$5:$R$104,"-"))))</f>
        <v>-</v>
      </c>
      <c r="AG402" s="335" t="str">
        <f t="array" ref="AG402">IF(COUNT(IF($P$5:$P$104=$AA402,IF($G$5:$G$104=AG$414,$R$5:$R$104,"-")))=0,"-",COUNT(IF($P$5:$P$104=$AA402,IF($G$5:$G$104=AG$414,$R$5:$R$104,"-"))))</f>
        <v>-</v>
      </c>
      <c r="AH402" s="335">
        <f t="array" ref="AH402">IF(COUNT(IF($P$5:$P$104=$AA402,IF($G$5:$G$104=AH$414,$R$5:$R$104,"-")))=0,"-",COUNT(IF($P$5:$P$104=$AA402,IF($G$5:$G$104=AH$414,$R$5:$R$104,"-"))))</f>
        <v>2</v>
      </c>
      <c r="AI402" s="335" t="str">
        <f t="array" ref="AI402">IF(COUNT(IF($P$5:$P$104=$AA402,IF($G$5:$G$104=AI$414,$R$5:$R$104,"-")))=0,"-",COUNT(IF($P$5:$P$104=$AA402,IF($G$5:$G$104=AI$414,$R$5:$R$104,"-"))))</f>
        <v>-</v>
      </c>
      <c r="AJ402" s="335" t="str">
        <f t="array" ref="AJ402">IF(COUNT(IF($P$5:$P$104=$AA402,IF($G$5:$G$104=AJ$414,$R$5:$R$104,"-")))=0,"-",COUNT(IF($P$5:$P$104=$AA402,IF($G$5:$G$104=AJ$414,$R$5:$R$104,"-"))))</f>
        <v>-</v>
      </c>
      <c r="AK402" s="335">
        <f t="array" ref="AK402">IF(COUNT(IF($P$5:$P$104=$AA402,IF($G$5:$G$104=AK$414,$R$5:$R$104,"-")))=0,"-",COUNT(IF($P$5:$P$104=$AA402,IF($G$5:$G$104=AK$414,$R$5:$R$104,"-"))))</f>
        <v>2</v>
      </c>
      <c r="AL402" s="335" t="str">
        <f t="array" ref="AL402">IF(COUNT(IF($P$5:$P$104=$AA402,IF($G$5:$G$104=AL$414,$R$5:$R$104,"-")))=0,"-",COUNT(IF($P$5:$P$104=$AA402,IF($G$5:$G$104=AL$414,$R$5:$R$104,"-"))))</f>
        <v>-</v>
      </c>
      <c r="AM402" s="335">
        <f t="array" ref="AM402">IF(COUNT(IF($P$5:$P$104=$AA402,IF($G$5:$G$104=AM$414,$R$5:$R$104,"-")))=0,"-",COUNT(IF($P$5:$P$104=$AA402,IF($G$5:$G$104=AM$414,$R$5:$R$104,"-"))))</f>
        <v>3</v>
      </c>
      <c r="AN402" s="337">
        <f t="shared" si="224"/>
        <v>9</v>
      </c>
      <c r="AO402" s="18"/>
      <c r="AP402" s="18"/>
      <c r="AQ402" s="18"/>
      <c r="AR402" s="18"/>
      <c r="AS402" s="18"/>
      <c r="AT402" s="18"/>
      <c r="AU402" s="18"/>
      <c r="AV402" s="18"/>
      <c r="AW402" s="18"/>
      <c r="AX402" s="18"/>
      <c r="AY402" s="18"/>
      <c r="AZ402" s="18"/>
      <c r="BA402" s="18"/>
      <c r="BD402" s="11"/>
      <c r="BE402" s="11"/>
      <c r="BF402" s="11"/>
      <c r="BG402" s="11"/>
      <c r="BH402" s="11"/>
      <c r="BI402" s="11"/>
      <c r="BJ402" s="11"/>
      <c r="BK402" s="11"/>
      <c r="BL402" s="11"/>
      <c r="BM402" s="11"/>
      <c r="BN402" s="11"/>
      <c r="BO402" s="11"/>
      <c r="BP402" s="11"/>
      <c r="BQ402" s="11"/>
      <c r="BR402" s="11"/>
      <c r="BS402" s="11"/>
    </row>
    <row r="403" spans="1:71">
      <c r="A403" s="18"/>
      <c r="B403" s="18"/>
      <c r="C403" s="18"/>
      <c r="E403" s="88"/>
      <c r="F403" s="88"/>
      <c r="G403" s="18"/>
      <c r="H403" s="89"/>
      <c r="I403" s="89"/>
      <c r="J403" s="89"/>
      <c r="K403" s="18"/>
      <c r="L403" s="18"/>
      <c r="M403" s="18"/>
      <c r="N403" s="18"/>
      <c r="O403" s="18"/>
      <c r="P403" s="138"/>
      <c r="Q403" s="138"/>
      <c r="R403" s="138"/>
      <c r="S403" s="138"/>
      <c r="T403" s="138"/>
      <c r="U403" s="138"/>
      <c r="V403" s="138"/>
      <c r="W403" s="138"/>
      <c r="X403" s="18"/>
      <c r="Y403" s="18"/>
      <c r="Z403" s="18"/>
      <c r="AA403" s="137">
        <v>9</v>
      </c>
      <c r="AB403" s="335" t="str">
        <f t="array" ref="AB403">IF(COUNT(IF($P$5:$P$104=$AA403,IF($G$5:$G$104=AB$414,$R$5:$R$104,"-")))=0,"-",COUNT(IF($P$5:$P$104=$AA403,IF($G$5:$G$104=AB$414,$R$5:$R$104,"-"))))</f>
        <v>-</v>
      </c>
      <c r="AC403" s="335" t="str">
        <f t="array" ref="AC403">IF(COUNT(IF($P$5:$P$104=$AA403,IF($G$5:$G$104=AC$414,$R$5:$R$104,"-")))=0,"-",COUNT(IF($P$5:$P$104=$AA403,IF($G$5:$G$104=AC$414,$R$5:$R$104,"-"))))</f>
        <v>-</v>
      </c>
      <c r="AD403" s="335" t="str">
        <f t="array" ref="AD403">IF(COUNT(IF($P$5:$P$104=$AA403,IF($G$5:$G$104=AD$414,$R$5:$R$104,"-")))=0,"-",COUNT(IF($P$5:$P$104=$AA403,IF($G$5:$G$104=AD$414,$R$5:$R$104,"-"))))</f>
        <v>-</v>
      </c>
      <c r="AE403" s="335" t="str">
        <f t="array" ref="AE403">IF(COUNT(IF($P$5:$P$104=$AA403,IF($G$5:$G$104=AE$414,$R$5:$R$104,"-")))=0,"-",COUNT(IF($P$5:$P$104=$AA403,IF($G$5:$G$104=AE$414,$R$5:$R$104,"-"))))</f>
        <v>-</v>
      </c>
      <c r="AF403" s="335" t="str">
        <f t="array" ref="AF403">IF(COUNT(IF($P$5:$P$104=$AA403,IF($G$5:$G$104=AF$414,$R$5:$R$104,"-")))=0,"-",COUNT(IF($P$5:$P$104=$AA403,IF($G$5:$G$104=AF$414,$R$5:$R$104,"-"))))</f>
        <v>-</v>
      </c>
      <c r="AG403" s="335" t="str">
        <f t="array" ref="AG403">IF(COUNT(IF($P$5:$P$104=$AA403,IF($G$5:$G$104=AG$414,$R$5:$R$104,"-")))=0,"-",COUNT(IF($P$5:$P$104=$AA403,IF($G$5:$G$104=AG$414,$R$5:$R$104,"-"))))</f>
        <v>-</v>
      </c>
      <c r="AH403" s="335" t="str">
        <f t="array" ref="AH403">IF(COUNT(IF($P$5:$P$104=$AA403,IF($G$5:$G$104=AH$414,$R$5:$R$104,"-")))=0,"-",COUNT(IF($P$5:$P$104=$AA403,IF($G$5:$G$104=AH$414,$R$5:$R$104,"-"))))</f>
        <v>-</v>
      </c>
      <c r="AI403" s="335" t="str">
        <f t="array" ref="AI403">IF(COUNT(IF($P$5:$P$104=$AA403,IF($G$5:$G$104=AI$414,$R$5:$R$104,"-")))=0,"-",COUNT(IF($P$5:$P$104=$AA403,IF($G$5:$G$104=AI$414,$R$5:$R$104,"-"))))</f>
        <v>-</v>
      </c>
      <c r="AJ403" s="335" t="str">
        <f t="array" ref="AJ403">IF(COUNT(IF($P$5:$P$104=$AA403,IF($G$5:$G$104=AJ$414,$R$5:$R$104,"-")))=0,"-",COUNT(IF($P$5:$P$104=$AA403,IF($G$5:$G$104=AJ$414,$R$5:$R$104,"-"))))</f>
        <v>-</v>
      </c>
      <c r="AK403" s="335" t="str">
        <f t="array" ref="AK403">IF(COUNT(IF($P$5:$P$104=$AA403,IF($G$5:$G$104=AK$414,$R$5:$R$104,"-")))=0,"-",COUNT(IF($P$5:$P$104=$AA403,IF($G$5:$G$104=AK$414,$R$5:$R$104,"-"))))</f>
        <v>-</v>
      </c>
      <c r="AL403" s="335" t="str">
        <f t="array" ref="AL403">IF(COUNT(IF($P$5:$P$104=$AA403,IF($G$5:$G$104=AL$414,$R$5:$R$104,"-")))=0,"-",COUNT(IF($P$5:$P$104=$AA403,IF($G$5:$G$104=AL$414,$R$5:$R$104,"-"))))</f>
        <v>-</v>
      </c>
      <c r="AM403" s="335" t="str">
        <f t="array" ref="AM403">IF(COUNT(IF($P$5:$P$104=$AA403,IF($G$5:$G$104=AM$414,$R$5:$R$104,"-")))=0,"-",COUNT(IF($P$5:$P$104=$AA403,IF($G$5:$G$104=AM$414,$R$5:$R$104,"-"))))</f>
        <v>-</v>
      </c>
      <c r="AN403" s="337">
        <f t="shared" si="224"/>
        <v>0</v>
      </c>
      <c r="AO403" s="18"/>
      <c r="AP403" s="18"/>
      <c r="AQ403" s="18"/>
      <c r="AR403" s="18"/>
      <c r="AS403" s="18"/>
      <c r="AT403" s="18"/>
      <c r="AU403" s="18"/>
      <c r="AV403" s="18"/>
      <c r="AW403" s="18"/>
      <c r="AX403" s="18"/>
      <c r="AY403" s="18"/>
      <c r="AZ403" s="18"/>
      <c r="BA403" s="18"/>
      <c r="BD403" s="11"/>
      <c r="BE403" s="11"/>
      <c r="BF403" s="11"/>
      <c r="BG403" s="11"/>
      <c r="BH403" s="11"/>
      <c r="BI403" s="11"/>
      <c r="BJ403" s="11"/>
      <c r="BK403" s="11"/>
      <c r="BL403" s="11"/>
      <c r="BM403" s="11"/>
      <c r="BN403" s="11"/>
      <c r="BO403" s="11"/>
      <c r="BP403" s="11"/>
      <c r="BQ403" s="11"/>
      <c r="BR403" s="11"/>
      <c r="BS403" s="11"/>
    </row>
    <row r="404" spans="1:71">
      <c r="A404" s="18"/>
      <c r="B404" s="18"/>
      <c r="C404" s="18"/>
      <c r="E404" s="88"/>
      <c r="F404" s="88"/>
      <c r="G404" s="18"/>
      <c r="H404" s="89"/>
      <c r="I404" s="89"/>
      <c r="J404" s="89"/>
      <c r="K404" s="18"/>
      <c r="L404" s="18"/>
      <c r="M404" s="18"/>
      <c r="N404" s="18"/>
      <c r="O404" s="18"/>
      <c r="P404" s="138"/>
      <c r="Q404" s="138"/>
      <c r="R404" s="138"/>
      <c r="S404" s="138"/>
      <c r="T404" s="138"/>
      <c r="U404" s="138"/>
      <c r="V404" s="138"/>
      <c r="W404" s="138"/>
      <c r="X404" s="18"/>
      <c r="Y404" s="18"/>
      <c r="Z404" s="18"/>
      <c r="AA404" s="137">
        <v>10</v>
      </c>
      <c r="AB404" s="335" t="str">
        <f t="array" ref="AB404">IF(COUNT(IF($P$5:$P$104=$AA404,IF($G$5:$G$104=AB$414,$R$5:$R$104,"-")))=0,"-",COUNT(IF($P$5:$P$104=$AA404,IF($G$5:$G$104=AB$414,$R$5:$R$104,"-"))))</f>
        <v>-</v>
      </c>
      <c r="AC404" s="335" t="str">
        <f t="array" ref="AC404">IF(COUNT(IF($P$5:$P$104=$AA404,IF($G$5:$G$104=AC$414,$R$5:$R$104,"-")))=0,"-",COUNT(IF($P$5:$P$104=$AA404,IF($G$5:$G$104=AC$414,$R$5:$R$104,"-"))))</f>
        <v>-</v>
      </c>
      <c r="AD404" s="335" t="str">
        <f t="array" ref="AD404">IF(COUNT(IF($P$5:$P$104=$AA404,IF($G$5:$G$104=AD$414,$R$5:$R$104,"-")))=0,"-",COUNT(IF($P$5:$P$104=$AA404,IF($G$5:$G$104=AD$414,$R$5:$R$104,"-"))))</f>
        <v>-</v>
      </c>
      <c r="AE404" s="335" t="str">
        <f t="array" ref="AE404">IF(COUNT(IF($P$5:$P$104=$AA404,IF($G$5:$G$104=AE$414,$R$5:$R$104,"-")))=0,"-",COUNT(IF($P$5:$P$104=$AA404,IF($G$5:$G$104=AE$414,$R$5:$R$104,"-"))))</f>
        <v>-</v>
      </c>
      <c r="AF404" s="335" t="str">
        <f t="array" ref="AF404">IF(COUNT(IF($P$5:$P$104=$AA404,IF($G$5:$G$104=AF$414,$R$5:$R$104,"-")))=0,"-",COUNT(IF($P$5:$P$104=$AA404,IF($G$5:$G$104=AF$414,$R$5:$R$104,"-"))))</f>
        <v>-</v>
      </c>
      <c r="AG404" s="335" t="str">
        <f t="array" ref="AG404">IF(COUNT(IF($P$5:$P$104=$AA404,IF($G$5:$G$104=AG$414,$R$5:$R$104,"-")))=0,"-",COUNT(IF($P$5:$P$104=$AA404,IF($G$5:$G$104=AG$414,$R$5:$R$104,"-"))))</f>
        <v>-</v>
      </c>
      <c r="AH404" s="335" t="str">
        <f t="array" ref="AH404">IF(COUNT(IF($P$5:$P$104=$AA404,IF($G$5:$G$104=AH$414,$R$5:$R$104,"-")))=0,"-",COUNT(IF($P$5:$P$104=$AA404,IF($G$5:$G$104=AH$414,$R$5:$R$104,"-"))))</f>
        <v>-</v>
      </c>
      <c r="AI404" s="335" t="str">
        <f t="array" ref="AI404">IF(COUNT(IF($P$5:$P$104=$AA404,IF($G$5:$G$104=AI$414,$R$5:$R$104,"-")))=0,"-",COUNT(IF($P$5:$P$104=$AA404,IF($G$5:$G$104=AI$414,$R$5:$R$104,"-"))))</f>
        <v>-</v>
      </c>
      <c r="AJ404" s="335" t="str">
        <f t="array" ref="AJ404">IF(COUNT(IF($P$5:$P$104=$AA404,IF($G$5:$G$104=AJ$414,$R$5:$R$104,"-")))=0,"-",COUNT(IF($P$5:$P$104=$AA404,IF($G$5:$G$104=AJ$414,$R$5:$R$104,"-"))))</f>
        <v>-</v>
      </c>
      <c r="AK404" s="335" t="str">
        <f t="array" ref="AK404">IF(COUNT(IF($P$5:$P$104=$AA404,IF($G$5:$G$104=AK$414,$R$5:$R$104,"-")))=0,"-",COUNT(IF($P$5:$P$104=$AA404,IF($G$5:$G$104=AK$414,$R$5:$R$104,"-"))))</f>
        <v>-</v>
      </c>
      <c r="AL404" s="335" t="str">
        <f t="array" ref="AL404">IF(COUNT(IF($P$5:$P$104=$AA404,IF($G$5:$G$104=AL$414,$R$5:$R$104,"-")))=0,"-",COUNT(IF($P$5:$P$104=$AA404,IF($G$5:$G$104=AL$414,$R$5:$R$104,"-"))))</f>
        <v>-</v>
      </c>
      <c r="AM404" s="335" t="str">
        <f t="array" ref="AM404">IF(COUNT(IF($P$5:$P$104=$AA404,IF($G$5:$G$104=AM$414,$R$5:$R$104,"-")))=0,"-",COUNT(IF($P$5:$P$104=$AA404,IF($G$5:$G$104=AM$414,$R$5:$R$104,"-"))))</f>
        <v>-</v>
      </c>
      <c r="AN404" s="337">
        <f t="shared" si="224"/>
        <v>0</v>
      </c>
      <c r="AO404" s="18"/>
      <c r="AP404" s="18"/>
      <c r="AQ404" s="18"/>
      <c r="AR404" s="18"/>
      <c r="AS404" s="18"/>
      <c r="AT404" s="18"/>
      <c r="AU404" s="18"/>
      <c r="AV404" s="18"/>
      <c r="AW404" s="18"/>
      <c r="AX404" s="18"/>
      <c r="AY404" s="18"/>
      <c r="AZ404" s="18"/>
      <c r="BA404" s="18"/>
      <c r="BD404" s="11"/>
      <c r="BE404" s="11"/>
      <c r="BF404" s="11"/>
      <c r="BG404" s="11"/>
      <c r="BH404" s="11"/>
      <c r="BI404" s="11"/>
      <c r="BJ404" s="11"/>
      <c r="BK404" s="11"/>
      <c r="BL404" s="11"/>
      <c r="BM404" s="11"/>
      <c r="BN404" s="11"/>
      <c r="BO404" s="11"/>
      <c r="BP404" s="11"/>
      <c r="BQ404" s="11"/>
      <c r="BR404" s="11"/>
      <c r="BS404" s="11"/>
    </row>
    <row r="405" spans="1:71">
      <c r="A405" s="18"/>
      <c r="B405" s="18"/>
      <c r="C405" s="18"/>
      <c r="E405" s="88"/>
      <c r="F405" s="88"/>
      <c r="G405" s="18"/>
      <c r="H405" s="89"/>
      <c r="I405" s="89"/>
      <c r="J405" s="89"/>
      <c r="K405" s="18"/>
      <c r="L405" s="18"/>
      <c r="M405" s="18"/>
      <c r="N405" s="18"/>
      <c r="O405" s="18"/>
      <c r="P405" s="138"/>
      <c r="Q405" s="138"/>
      <c r="R405" s="138"/>
      <c r="S405" s="138"/>
      <c r="T405" s="138"/>
      <c r="U405" s="138"/>
      <c r="V405" s="138"/>
      <c r="W405" s="138"/>
      <c r="X405" s="18"/>
      <c r="Y405" s="18"/>
      <c r="Z405" s="18"/>
      <c r="AA405" s="137">
        <v>11</v>
      </c>
      <c r="AB405" s="335" t="str">
        <f t="array" ref="AB405">IF(COUNT(IF($P$5:$P$104=$AA405,IF($G$5:$G$104=AB$414,$R$5:$R$104,"-")))=0,"-",COUNT(IF($P$5:$P$104=$AA405,IF($G$5:$G$104=AB$414,$R$5:$R$104,"-"))))</f>
        <v>-</v>
      </c>
      <c r="AC405" s="335" t="str">
        <f t="array" ref="AC405">IF(COUNT(IF($P$5:$P$104=$AA405,IF($G$5:$G$104=AC$414,$R$5:$R$104,"-")))=0,"-",COUNT(IF($P$5:$P$104=$AA405,IF($G$5:$G$104=AC$414,$R$5:$R$104,"-"))))</f>
        <v>-</v>
      </c>
      <c r="AD405" s="335" t="str">
        <f t="array" ref="AD405">IF(COUNT(IF($P$5:$P$104=$AA405,IF($G$5:$G$104=AD$414,$R$5:$R$104,"-")))=0,"-",COUNT(IF($P$5:$P$104=$AA405,IF($G$5:$G$104=AD$414,$R$5:$R$104,"-"))))</f>
        <v>-</v>
      </c>
      <c r="AE405" s="335" t="str">
        <f t="array" ref="AE405">IF(COUNT(IF($P$5:$P$104=$AA405,IF($G$5:$G$104=AE$414,$R$5:$R$104,"-")))=0,"-",COUNT(IF($P$5:$P$104=$AA405,IF($G$5:$G$104=AE$414,$R$5:$R$104,"-"))))</f>
        <v>-</v>
      </c>
      <c r="AF405" s="335" t="str">
        <f t="array" ref="AF405">IF(COUNT(IF($P$5:$P$104=$AA405,IF($G$5:$G$104=AF$414,$R$5:$R$104,"-")))=0,"-",COUNT(IF($P$5:$P$104=$AA405,IF($G$5:$G$104=AF$414,$R$5:$R$104,"-"))))</f>
        <v>-</v>
      </c>
      <c r="AG405" s="335" t="str">
        <f t="array" ref="AG405">IF(COUNT(IF($P$5:$P$104=$AA405,IF($G$5:$G$104=AG$414,$R$5:$R$104,"-")))=0,"-",COUNT(IF($P$5:$P$104=$AA405,IF($G$5:$G$104=AG$414,$R$5:$R$104,"-"))))</f>
        <v>-</v>
      </c>
      <c r="AH405" s="335" t="str">
        <f t="array" ref="AH405">IF(COUNT(IF($P$5:$P$104=$AA405,IF($G$5:$G$104=AH$414,$R$5:$R$104,"-")))=0,"-",COUNT(IF($P$5:$P$104=$AA405,IF($G$5:$G$104=AH$414,$R$5:$R$104,"-"))))</f>
        <v>-</v>
      </c>
      <c r="AI405" s="335" t="str">
        <f t="array" ref="AI405">IF(COUNT(IF($P$5:$P$104=$AA405,IF($G$5:$G$104=AI$414,$R$5:$R$104,"-")))=0,"-",COUNT(IF($P$5:$P$104=$AA405,IF($G$5:$G$104=AI$414,$R$5:$R$104,"-"))))</f>
        <v>-</v>
      </c>
      <c r="AJ405" s="335" t="str">
        <f t="array" ref="AJ405">IF(COUNT(IF($P$5:$P$104=$AA405,IF($G$5:$G$104=AJ$414,$R$5:$R$104,"-")))=0,"-",COUNT(IF($P$5:$P$104=$AA405,IF($G$5:$G$104=AJ$414,$R$5:$R$104,"-"))))</f>
        <v>-</v>
      </c>
      <c r="AK405" s="335" t="str">
        <f t="array" ref="AK405">IF(COUNT(IF($P$5:$P$104=$AA405,IF($G$5:$G$104=AK$414,$R$5:$R$104,"-")))=0,"-",COUNT(IF($P$5:$P$104=$AA405,IF($G$5:$G$104=AK$414,$R$5:$R$104,"-"))))</f>
        <v>-</v>
      </c>
      <c r="AL405" s="335" t="str">
        <f t="array" ref="AL405">IF(COUNT(IF($P$5:$P$104=$AA405,IF($G$5:$G$104=AL$414,$R$5:$R$104,"-")))=0,"-",COUNT(IF($P$5:$P$104=$AA405,IF($G$5:$G$104=AL$414,$R$5:$R$104,"-"))))</f>
        <v>-</v>
      </c>
      <c r="AM405" s="335" t="str">
        <f t="array" ref="AM405">IF(COUNT(IF($P$5:$P$104=$AA405,IF($G$5:$G$104=AM$414,$R$5:$R$104,"-")))=0,"-",COUNT(IF($P$5:$P$104=$AA405,IF($G$5:$G$104=AM$414,$R$5:$R$104,"-"))))</f>
        <v>-</v>
      </c>
      <c r="AN405" s="337">
        <f t="shared" si="224"/>
        <v>0</v>
      </c>
      <c r="AO405" s="18"/>
      <c r="AP405" s="18"/>
      <c r="AQ405" s="18"/>
      <c r="AR405" s="18"/>
      <c r="AS405" s="18"/>
      <c r="AT405" s="18"/>
      <c r="AU405" s="18"/>
      <c r="AV405" s="18"/>
      <c r="AW405" s="18"/>
      <c r="AX405" s="18"/>
      <c r="AY405" s="18"/>
      <c r="AZ405" s="18"/>
      <c r="BA405" s="18"/>
      <c r="BD405" s="11"/>
      <c r="BE405" s="11"/>
      <c r="BF405" s="11"/>
      <c r="BG405" s="11"/>
      <c r="BH405" s="11"/>
      <c r="BI405" s="11"/>
      <c r="BJ405" s="11"/>
      <c r="BK405" s="11"/>
      <c r="BL405" s="11"/>
      <c r="BM405" s="11"/>
      <c r="BN405" s="11"/>
      <c r="BO405" s="11"/>
      <c r="BP405" s="11"/>
      <c r="BQ405" s="11"/>
      <c r="BR405" s="11"/>
      <c r="BS405" s="11"/>
    </row>
    <row r="406" spans="1:71">
      <c r="A406" s="18"/>
      <c r="B406" s="18"/>
      <c r="C406" s="18"/>
      <c r="E406" s="88"/>
      <c r="F406" s="88"/>
      <c r="G406" s="18"/>
      <c r="H406" s="89"/>
      <c r="I406" s="89"/>
      <c r="J406" s="89"/>
      <c r="K406" s="18"/>
      <c r="L406" s="18"/>
      <c r="M406" s="18"/>
      <c r="N406" s="18"/>
      <c r="O406" s="18"/>
      <c r="P406" s="138"/>
      <c r="Q406" s="138"/>
      <c r="R406" s="138"/>
      <c r="S406" s="138"/>
      <c r="T406" s="138"/>
      <c r="U406" s="138"/>
      <c r="V406" s="138"/>
      <c r="W406" s="138"/>
      <c r="X406" s="18"/>
      <c r="Y406" s="18"/>
      <c r="Z406" s="18"/>
      <c r="AA406" s="137">
        <v>12</v>
      </c>
      <c r="AB406" s="335" t="str">
        <f t="array" ref="AB406">IF(COUNT(IF($P$5:$P$104=$AA406,IF($G$5:$G$104=AB$414,$R$5:$R$104,"-")))=0,"-",COUNT(IF($P$5:$P$104=$AA406,IF($G$5:$G$104=AB$414,$R$5:$R$104,"-"))))</f>
        <v>-</v>
      </c>
      <c r="AC406" s="335" t="str">
        <f t="array" ref="AC406">IF(COUNT(IF($P$5:$P$104=$AA406,IF($G$5:$G$104=AC$414,$R$5:$R$104,"-")))=0,"-",COUNT(IF($P$5:$P$104=$AA406,IF($G$5:$G$104=AC$414,$R$5:$R$104,"-"))))</f>
        <v>-</v>
      </c>
      <c r="AD406" s="335" t="str">
        <f t="array" ref="AD406">IF(COUNT(IF($P$5:$P$104=$AA406,IF($G$5:$G$104=AD$414,$R$5:$R$104,"-")))=0,"-",COUNT(IF($P$5:$P$104=$AA406,IF($G$5:$G$104=AD$414,$R$5:$R$104,"-"))))</f>
        <v>-</v>
      </c>
      <c r="AE406" s="335" t="str">
        <f t="array" ref="AE406">IF(COUNT(IF($P$5:$P$104=$AA406,IF($G$5:$G$104=AE$414,$R$5:$R$104,"-")))=0,"-",COUNT(IF($P$5:$P$104=$AA406,IF($G$5:$G$104=AE$414,$R$5:$R$104,"-"))))</f>
        <v>-</v>
      </c>
      <c r="AF406" s="335" t="str">
        <f t="array" ref="AF406">IF(COUNT(IF($P$5:$P$104=$AA406,IF($G$5:$G$104=AF$414,$R$5:$R$104,"-")))=0,"-",COUNT(IF($P$5:$P$104=$AA406,IF($G$5:$G$104=AF$414,$R$5:$R$104,"-"))))</f>
        <v>-</v>
      </c>
      <c r="AG406" s="335" t="str">
        <f t="array" ref="AG406">IF(COUNT(IF($P$5:$P$104=$AA406,IF($G$5:$G$104=AG$414,$R$5:$R$104,"-")))=0,"-",COUNT(IF($P$5:$P$104=$AA406,IF($G$5:$G$104=AG$414,$R$5:$R$104,"-"))))</f>
        <v>-</v>
      </c>
      <c r="AH406" s="335" t="str">
        <f t="array" ref="AH406">IF(COUNT(IF($P$5:$P$104=$AA406,IF($G$5:$G$104=AH$414,$R$5:$R$104,"-")))=0,"-",COUNT(IF($P$5:$P$104=$AA406,IF($G$5:$G$104=AH$414,$R$5:$R$104,"-"))))</f>
        <v>-</v>
      </c>
      <c r="AI406" s="335" t="str">
        <f t="array" ref="AI406">IF(COUNT(IF($P$5:$P$104=$AA406,IF($G$5:$G$104=AI$414,$R$5:$R$104,"-")))=0,"-",COUNT(IF($P$5:$P$104=$AA406,IF($G$5:$G$104=AI$414,$R$5:$R$104,"-"))))</f>
        <v>-</v>
      </c>
      <c r="AJ406" s="335" t="str">
        <f t="array" ref="AJ406">IF(COUNT(IF($P$5:$P$104=$AA406,IF($G$5:$G$104=AJ$414,$R$5:$R$104,"-")))=0,"-",COUNT(IF($P$5:$P$104=$AA406,IF($G$5:$G$104=AJ$414,$R$5:$R$104,"-"))))</f>
        <v>-</v>
      </c>
      <c r="AK406" s="335" t="str">
        <f t="array" ref="AK406">IF(COUNT(IF($P$5:$P$104=$AA406,IF($G$5:$G$104=AK$414,$R$5:$R$104,"-")))=0,"-",COUNT(IF($P$5:$P$104=$AA406,IF($G$5:$G$104=AK$414,$R$5:$R$104,"-"))))</f>
        <v>-</v>
      </c>
      <c r="AL406" s="335" t="str">
        <f t="array" ref="AL406">IF(COUNT(IF($P$5:$P$104=$AA406,IF($G$5:$G$104=AL$414,$R$5:$R$104,"-")))=0,"-",COUNT(IF($P$5:$P$104=$AA406,IF($G$5:$G$104=AL$414,$R$5:$R$104,"-"))))</f>
        <v>-</v>
      </c>
      <c r="AM406" s="335" t="str">
        <f t="array" ref="AM406">IF(COUNT(IF($P$5:$P$104=$AA406,IF($G$5:$G$104=AM$414,$R$5:$R$104,"-")))=0,"-",COUNT(IF($P$5:$P$104=$AA406,IF($G$5:$G$104=AM$414,$R$5:$R$104,"-"))))</f>
        <v>-</v>
      </c>
      <c r="AN406" s="337">
        <f t="shared" si="224"/>
        <v>0</v>
      </c>
      <c r="AO406" s="18"/>
      <c r="AP406" s="18"/>
      <c r="AQ406" s="18"/>
      <c r="AR406" s="18"/>
      <c r="AS406" s="18"/>
      <c r="AT406" s="18"/>
      <c r="AU406" s="18"/>
      <c r="AV406" s="18"/>
      <c r="AW406" s="18"/>
      <c r="AX406" s="18"/>
      <c r="AY406" s="18"/>
      <c r="AZ406" s="18"/>
      <c r="BA406" s="18"/>
      <c r="BD406" s="11"/>
      <c r="BE406" s="11"/>
      <c r="BF406" s="11"/>
      <c r="BG406" s="11"/>
      <c r="BH406" s="11"/>
      <c r="BI406" s="11"/>
      <c r="BJ406" s="11"/>
      <c r="BK406" s="11"/>
      <c r="BL406" s="11"/>
      <c r="BM406" s="11"/>
      <c r="BN406" s="11"/>
      <c r="BO406" s="11"/>
      <c r="BP406" s="11"/>
      <c r="BQ406" s="11"/>
      <c r="BR406" s="11"/>
      <c r="BS406" s="11"/>
    </row>
    <row r="407" spans="1:71">
      <c r="A407" s="18"/>
      <c r="B407" s="18"/>
      <c r="C407" s="18"/>
      <c r="E407" s="88"/>
      <c r="F407" s="88"/>
      <c r="G407" s="18"/>
      <c r="H407" s="89"/>
      <c r="I407" s="89"/>
      <c r="J407" s="89"/>
      <c r="K407" s="18"/>
      <c r="L407" s="18"/>
      <c r="M407" s="18"/>
      <c r="N407" s="18"/>
      <c r="O407" s="18"/>
      <c r="P407" s="138"/>
      <c r="Q407" s="138"/>
      <c r="R407" s="138"/>
      <c r="S407" s="138"/>
      <c r="T407" s="138"/>
      <c r="U407" s="138"/>
      <c r="V407" s="138"/>
      <c r="W407" s="138"/>
      <c r="X407" s="18"/>
      <c r="Y407" s="18"/>
      <c r="Z407" s="18"/>
      <c r="AA407" s="137">
        <v>13</v>
      </c>
      <c r="AB407" s="335" t="str">
        <f t="array" ref="AB407">IF(COUNT(IF($P$5:$P$104=$AA407,IF($G$5:$G$104=AB$414,$R$5:$R$104,"-")))=0,"-",COUNT(IF($P$5:$P$104=$AA407,IF($G$5:$G$104=AB$414,$R$5:$R$104,"-"))))</f>
        <v>-</v>
      </c>
      <c r="AC407" s="335" t="str">
        <f t="array" ref="AC407">IF(COUNT(IF($P$5:$P$104=$AA407,IF($G$5:$G$104=AC$414,$R$5:$R$104,"-")))=0,"-",COUNT(IF($P$5:$P$104=$AA407,IF($G$5:$G$104=AC$414,$R$5:$R$104,"-"))))</f>
        <v>-</v>
      </c>
      <c r="AD407" s="335" t="str">
        <f t="array" ref="AD407">IF(COUNT(IF($P$5:$P$104=$AA407,IF($G$5:$G$104=AD$414,$R$5:$R$104,"-")))=0,"-",COUNT(IF($P$5:$P$104=$AA407,IF($G$5:$G$104=AD$414,$R$5:$R$104,"-"))))</f>
        <v>-</v>
      </c>
      <c r="AE407" s="335" t="str">
        <f t="array" ref="AE407">IF(COUNT(IF($P$5:$P$104=$AA407,IF($G$5:$G$104=AE$414,$R$5:$R$104,"-")))=0,"-",COUNT(IF($P$5:$P$104=$AA407,IF($G$5:$G$104=AE$414,$R$5:$R$104,"-"))))</f>
        <v>-</v>
      </c>
      <c r="AF407" s="335" t="str">
        <f t="array" ref="AF407">IF(COUNT(IF($P$5:$P$104=$AA407,IF($G$5:$G$104=AF$414,$R$5:$R$104,"-")))=0,"-",COUNT(IF($P$5:$P$104=$AA407,IF($G$5:$G$104=AF$414,$R$5:$R$104,"-"))))</f>
        <v>-</v>
      </c>
      <c r="AG407" s="335" t="str">
        <f t="array" ref="AG407">IF(COUNT(IF($P$5:$P$104=$AA407,IF($G$5:$G$104=AG$414,$R$5:$R$104,"-")))=0,"-",COUNT(IF($P$5:$P$104=$AA407,IF($G$5:$G$104=AG$414,$R$5:$R$104,"-"))))</f>
        <v>-</v>
      </c>
      <c r="AH407" s="335" t="str">
        <f t="array" ref="AH407">IF(COUNT(IF($P$5:$P$104=$AA407,IF($G$5:$G$104=AH$414,$R$5:$R$104,"-")))=0,"-",COUNT(IF($P$5:$P$104=$AA407,IF($G$5:$G$104=AH$414,$R$5:$R$104,"-"))))</f>
        <v>-</v>
      </c>
      <c r="AI407" s="335" t="str">
        <f t="array" ref="AI407">IF(COUNT(IF($P$5:$P$104=$AA407,IF($G$5:$G$104=AI$414,$R$5:$R$104,"-")))=0,"-",COUNT(IF($P$5:$P$104=$AA407,IF($G$5:$G$104=AI$414,$R$5:$R$104,"-"))))</f>
        <v>-</v>
      </c>
      <c r="AJ407" s="335" t="str">
        <f t="array" ref="AJ407">IF(COUNT(IF($P$5:$P$104=$AA407,IF($G$5:$G$104=AJ$414,$R$5:$R$104,"-")))=0,"-",COUNT(IF($P$5:$P$104=$AA407,IF($G$5:$G$104=AJ$414,$R$5:$R$104,"-"))))</f>
        <v>-</v>
      </c>
      <c r="AK407" s="335" t="str">
        <f t="array" ref="AK407">IF(COUNT(IF($P$5:$P$104=$AA407,IF($G$5:$G$104=AK$414,$R$5:$R$104,"-")))=0,"-",COUNT(IF($P$5:$P$104=$AA407,IF($G$5:$G$104=AK$414,$R$5:$R$104,"-"))))</f>
        <v>-</v>
      </c>
      <c r="AL407" s="335" t="str">
        <f t="array" ref="AL407">IF(COUNT(IF($P$5:$P$104=$AA407,IF($G$5:$G$104=AL$414,$R$5:$R$104,"-")))=0,"-",COUNT(IF($P$5:$P$104=$AA407,IF($G$5:$G$104=AL$414,$R$5:$R$104,"-"))))</f>
        <v>-</v>
      </c>
      <c r="AM407" s="335" t="str">
        <f t="array" ref="AM407">IF(COUNT(IF($P$5:$P$104=$AA407,IF($G$5:$G$104=AM$414,$R$5:$R$104,"-")))=0,"-",COUNT(IF($P$5:$P$104=$AA407,IF($G$5:$G$104=AM$414,$R$5:$R$104,"-"))))</f>
        <v>-</v>
      </c>
      <c r="AN407" s="337">
        <f t="shared" si="224"/>
        <v>0</v>
      </c>
      <c r="AO407" s="18"/>
      <c r="AP407" s="18"/>
      <c r="AQ407" s="18"/>
      <c r="AR407" s="18"/>
      <c r="AS407" s="18"/>
      <c r="AT407" s="18"/>
      <c r="AU407" s="18"/>
      <c r="AV407" s="18"/>
      <c r="AW407" s="18"/>
      <c r="AX407" s="18"/>
      <c r="AY407" s="18"/>
      <c r="AZ407" s="18"/>
      <c r="BA407" s="18"/>
      <c r="BD407" s="11"/>
      <c r="BE407" s="11"/>
      <c r="BF407" s="11"/>
      <c r="BG407" s="11"/>
      <c r="BH407" s="11"/>
      <c r="BI407" s="11"/>
      <c r="BJ407" s="11"/>
      <c r="BK407" s="11"/>
      <c r="BL407" s="11"/>
      <c r="BM407" s="11"/>
      <c r="BN407" s="11"/>
      <c r="BO407" s="11"/>
      <c r="BP407" s="11"/>
      <c r="BQ407" s="11"/>
      <c r="BR407" s="11"/>
      <c r="BS407" s="11"/>
    </row>
    <row r="408" spans="1:71">
      <c r="A408" s="18"/>
      <c r="B408" s="18"/>
      <c r="C408" s="18"/>
      <c r="E408" s="88"/>
      <c r="F408" s="88"/>
      <c r="G408" s="18"/>
      <c r="H408" s="89"/>
      <c r="I408" s="89"/>
      <c r="J408" s="89"/>
      <c r="K408" s="18"/>
      <c r="L408" s="18"/>
      <c r="M408" s="18"/>
      <c r="N408" s="18"/>
      <c r="O408" s="18"/>
      <c r="P408" s="138"/>
      <c r="Q408" s="138"/>
      <c r="R408" s="138"/>
      <c r="S408" s="138"/>
      <c r="T408" s="138"/>
      <c r="U408" s="138"/>
      <c r="V408" s="138"/>
      <c r="W408" s="138"/>
      <c r="X408" s="18"/>
      <c r="Y408" s="18"/>
      <c r="Z408" s="18"/>
      <c r="AA408" s="137">
        <v>14</v>
      </c>
      <c r="AB408" s="335" t="str">
        <f t="array" ref="AB408">IF(COUNT(IF($P$5:$P$104=$AA408,IF($G$5:$G$104=AB$414,$R$5:$R$104,"-")))=0,"-",COUNT(IF($P$5:$P$104=$AA408,IF($G$5:$G$104=AB$414,$R$5:$R$104,"-"))))</f>
        <v>-</v>
      </c>
      <c r="AC408" s="335" t="str">
        <f t="array" ref="AC408">IF(COUNT(IF($P$5:$P$104=$AA408,IF($G$5:$G$104=AC$414,$R$5:$R$104,"-")))=0,"-",COUNT(IF($P$5:$P$104=$AA408,IF($G$5:$G$104=AC$414,$R$5:$R$104,"-"))))</f>
        <v>-</v>
      </c>
      <c r="AD408" s="335" t="str">
        <f t="array" ref="AD408">IF(COUNT(IF($P$5:$P$104=$AA408,IF($G$5:$G$104=AD$414,$R$5:$R$104,"-")))=0,"-",COUNT(IF($P$5:$P$104=$AA408,IF($G$5:$G$104=AD$414,$R$5:$R$104,"-"))))</f>
        <v>-</v>
      </c>
      <c r="AE408" s="335" t="str">
        <f t="array" ref="AE408">IF(COUNT(IF($P$5:$P$104=$AA408,IF($G$5:$G$104=AE$414,$R$5:$R$104,"-")))=0,"-",COUNT(IF($P$5:$P$104=$AA408,IF($G$5:$G$104=AE$414,$R$5:$R$104,"-"))))</f>
        <v>-</v>
      </c>
      <c r="AF408" s="335" t="str">
        <f t="array" ref="AF408">IF(COUNT(IF($P$5:$P$104=$AA408,IF($G$5:$G$104=AF$414,$R$5:$R$104,"-")))=0,"-",COUNT(IF($P$5:$P$104=$AA408,IF($G$5:$G$104=AF$414,$R$5:$R$104,"-"))))</f>
        <v>-</v>
      </c>
      <c r="AG408" s="335" t="str">
        <f t="array" ref="AG408">IF(COUNT(IF($P$5:$P$104=$AA408,IF($G$5:$G$104=AG$414,$R$5:$R$104,"-")))=0,"-",COUNT(IF($P$5:$P$104=$AA408,IF($G$5:$G$104=AG$414,$R$5:$R$104,"-"))))</f>
        <v>-</v>
      </c>
      <c r="AH408" s="335" t="str">
        <f t="array" ref="AH408">IF(COUNT(IF($P$5:$P$104=$AA408,IF($G$5:$G$104=AH$414,$R$5:$R$104,"-")))=0,"-",COUNT(IF($P$5:$P$104=$AA408,IF($G$5:$G$104=AH$414,$R$5:$R$104,"-"))))</f>
        <v>-</v>
      </c>
      <c r="AI408" s="335" t="str">
        <f t="array" ref="AI408">IF(COUNT(IF($P$5:$P$104=$AA408,IF($G$5:$G$104=AI$414,$R$5:$R$104,"-")))=0,"-",COUNT(IF($P$5:$P$104=$AA408,IF($G$5:$G$104=AI$414,$R$5:$R$104,"-"))))</f>
        <v>-</v>
      </c>
      <c r="AJ408" s="335" t="str">
        <f t="array" ref="AJ408">IF(COUNT(IF($P$5:$P$104=$AA408,IF($G$5:$G$104=AJ$414,$R$5:$R$104,"-")))=0,"-",COUNT(IF($P$5:$P$104=$AA408,IF($G$5:$G$104=AJ$414,$R$5:$R$104,"-"))))</f>
        <v>-</v>
      </c>
      <c r="AK408" s="335" t="str">
        <f t="array" ref="AK408">IF(COUNT(IF($P$5:$P$104=$AA408,IF($G$5:$G$104=AK$414,$R$5:$R$104,"-")))=0,"-",COUNT(IF($P$5:$P$104=$AA408,IF($G$5:$G$104=AK$414,$R$5:$R$104,"-"))))</f>
        <v>-</v>
      </c>
      <c r="AL408" s="335" t="str">
        <f t="array" ref="AL408">IF(COUNT(IF($P$5:$P$104=$AA408,IF($G$5:$G$104=AL$414,$R$5:$R$104,"-")))=0,"-",COUNT(IF($P$5:$P$104=$AA408,IF($G$5:$G$104=AL$414,$R$5:$R$104,"-"))))</f>
        <v>-</v>
      </c>
      <c r="AM408" s="335" t="str">
        <f t="array" ref="AM408">IF(COUNT(IF($P$5:$P$104=$AA408,IF($G$5:$G$104=AM$414,$R$5:$R$104,"-")))=0,"-",COUNT(IF($P$5:$P$104=$AA408,IF($G$5:$G$104=AM$414,$R$5:$R$104,"-"))))</f>
        <v>-</v>
      </c>
      <c r="AN408" s="337">
        <f t="shared" si="224"/>
        <v>0</v>
      </c>
      <c r="AO408" s="18"/>
      <c r="AP408" s="18"/>
      <c r="AQ408" s="18"/>
      <c r="AR408" s="18"/>
      <c r="AS408" s="18"/>
      <c r="AT408" s="18"/>
      <c r="AU408" s="18"/>
      <c r="AV408" s="18"/>
      <c r="AW408" s="18"/>
      <c r="AX408" s="18"/>
      <c r="AY408" s="18"/>
      <c r="AZ408" s="18"/>
      <c r="BA408" s="18"/>
      <c r="BD408" s="11"/>
      <c r="BE408" s="11"/>
      <c r="BF408" s="11"/>
      <c r="BG408" s="11"/>
      <c r="BH408" s="11"/>
      <c r="BI408" s="11"/>
      <c r="BJ408" s="11"/>
      <c r="BK408" s="11"/>
      <c r="BL408" s="11"/>
      <c r="BM408" s="11"/>
      <c r="BN408" s="11"/>
      <c r="BO408" s="11"/>
      <c r="BP408" s="11"/>
      <c r="BQ408" s="11"/>
      <c r="BR408" s="11"/>
      <c r="BS408" s="11"/>
    </row>
    <row r="409" spans="1:71">
      <c r="A409" s="18"/>
      <c r="B409" s="18"/>
      <c r="C409" s="18"/>
      <c r="E409" s="88"/>
      <c r="F409" s="88"/>
      <c r="G409" s="18"/>
      <c r="H409" s="89"/>
      <c r="I409" s="89"/>
      <c r="J409" s="89"/>
      <c r="K409" s="18"/>
      <c r="L409" s="18"/>
      <c r="M409" s="18"/>
      <c r="N409" s="18"/>
      <c r="O409" s="18"/>
      <c r="P409" s="138"/>
      <c r="Q409" s="138"/>
      <c r="R409" s="138"/>
      <c r="S409" s="138"/>
      <c r="T409" s="138"/>
      <c r="U409" s="138"/>
      <c r="V409" s="138"/>
      <c r="W409" s="138"/>
      <c r="X409" s="18"/>
      <c r="Y409" s="18"/>
      <c r="Z409" s="18"/>
      <c r="AA409" s="137">
        <v>15</v>
      </c>
      <c r="AB409" s="335" t="str">
        <f t="array" ref="AB409">IF(COUNT(IF($P$5:$P$104=$AA409,IF($G$5:$G$104=AB$414,$R$5:$R$104,"-")))=0,"-",COUNT(IF($P$5:$P$104=$AA409,IF($G$5:$G$104=AB$414,$R$5:$R$104,"-"))))</f>
        <v>-</v>
      </c>
      <c r="AC409" s="335" t="str">
        <f t="array" ref="AC409">IF(COUNT(IF($P$5:$P$104=$AA409,IF($G$5:$G$104=AC$414,$R$5:$R$104,"-")))=0,"-",COUNT(IF($P$5:$P$104=$AA409,IF($G$5:$G$104=AC$414,$R$5:$R$104,"-"))))</f>
        <v>-</v>
      </c>
      <c r="AD409" s="335" t="str">
        <f t="array" ref="AD409">IF(COUNT(IF($P$5:$P$104=$AA409,IF($G$5:$G$104=AD$414,$R$5:$R$104,"-")))=0,"-",COUNT(IF($P$5:$P$104=$AA409,IF($G$5:$G$104=AD$414,$R$5:$R$104,"-"))))</f>
        <v>-</v>
      </c>
      <c r="AE409" s="335" t="str">
        <f t="array" ref="AE409">IF(COUNT(IF($P$5:$P$104=$AA409,IF($G$5:$G$104=AE$414,$R$5:$R$104,"-")))=0,"-",COUNT(IF($P$5:$P$104=$AA409,IF($G$5:$G$104=AE$414,$R$5:$R$104,"-"))))</f>
        <v>-</v>
      </c>
      <c r="AF409" s="335" t="str">
        <f t="array" ref="AF409">IF(COUNT(IF($P$5:$P$104=$AA409,IF($G$5:$G$104=AF$414,$R$5:$R$104,"-")))=0,"-",COUNT(IF($P$5:$P$104=$AA409,IF($G$5:$G$104=AF$414,$R$5:$R$104,"-"))))</f>
        <v>-</v>
      </c>
      <c r="AG409" s="335" t="str">
        <f t="array" ref="AG409">IF(COUNT(IF($P$5:$P$104=$AA409,IF($G$5:$G$104=AG$414,$R$5:$R$104,"-")))=0,"-",COUNT(IF($P$5:$P$104=$AA409,IF($G$5:$G$104=AG$414,$R$5:$R$104,"-"))))</f>
        <v>-</v>
      </c>
      <c r="AH409" s="335" t="str">
        <f t="array" ref="AH409">IF(COUNT(IF($P$5:$P$104=$AA409,IF($G$5:$G$104=AH$414,$R$5:$R$104,"-")))=0,"-",COUNT(IF($P$5:$P$104=$AA409,IF($G$5:$G$104=AH$414,$R$5:$R$104,"-"))))</f>
        <v>-</v>
      </c>
      <c r="AI409" s="335" t="str">
        <f t="array" ref="AI409">IF(COUNT(IF($P$5:$P$104=$AA409,IF($G$5:$G$104=AI$414,$R$5:$R$104,"-")))=0,"-",COUNT(IF($P$5:$P$104=$AA409,IF($G$5:$G$104=AI$414,$R$5:$R$104,"-"))))</f>
        <v>-</v>
      </c>
      <c r="AJ409" s="335" t="str">
        <f t="array" ref="AJ409">IF(COUNT(IF($P$5:$P$104=$AA409,IF($G$5:$G$104=AJ$414,$R$5:$R$104,"-")))=0,"-",COUNT(IF($P$5:$P$104=$AA409,IF($G$5:$G$104=AJ$414,$R$5:$R$104,"-"))))</f>
        <v>-</v>
      </c>
      <c r="AK409" s="335" t="str">
        <f t="array" ref="AK409">IF(COUNT(IF($P$5:$P$104=$AA409,IF($G$5:$G$104=AK$414,$R$5:$R$104,"-")))=0,"-",COUNT(IF($P$5:$P$104=$AA409,IF($G$5:$G$104=AK$414,$R$5:$R$104,"-"))))</f>
        <v>-</v>
      </c>
      <c r="AL409" s="335" t="str">
        <f t="array" ref="AL409">IF(COUNT(IF($P$5:$P$104=$AA409,IF($G$5:$G$104=AL$414,$R$5:$R$104,"-")))=0,"-",COUNT(IF($P$5:$P$104=$AA409,IF($G$5:$G$104=AL$414,$R$5:$R$104,"-"))))</f>
        <v>-</v>
      </c>
      <c r="AM409" s="335" t="str">
        <f t="array" ref="AM409">IF(COUNT(IF($P$5:$P$104=$AA409,IF($G$5:$G$104=AM$414,$R$5:$R$104,"-")))=0,"-",COUNT(IF($P$5:$P$104=$AA409,IF($G$5:$G$104=AM$414,$R$5:$R$104,"-"))))</f>
        <v>-</v>
      </c>
      <c r="AN409" s="338">
        <f t="shared" si="224"/>
        <v>0</v>
      </c>
      <c r="AO409" s="18"/>
      <c r="AP409" s="18"/>
      <c r="AQ409" s="18"/>
      <c r="AR409" s="18"/>
      <c r="AS409" s="18"/>
      <c r="AT409" s="18"/>
      <c r="AU409" s="18"/>
      <c r="AV409" s="18"/>
      <c r="AW409" s="18"/>
      <c r="AX409" s="18"/>
      <c r="AY409" s="18"/>
      <c r="AZ409" s="18"/>
      <c r="BA409" s="18"/>
      <c r="BD409" s="11"/>
      <c r="BE409" s="11"/>
      <c r="BF409" s="11"/>
      <c r="BG409" s="11"/>
      <c r="BH409" s="11"/>
      <c r="BI409" s="11"/>
      <c r="BJ409" s="11"/>
      <c r="BK409" s="11"/>
      <c r="BL409" s="11"/>
      <c r="BM409" s="11"/>
      <c r="BN409" s="11"/>
      <c r="BO409" s="11"/>
      <c r="BP409" s="11"/>
      <c r="BQ409" s="11"/>
      <c r="BR409" s="11"/>
      <c r="BS409" s="11"/>
    </row>
    <row r="410" spans="1:71">
      <c r="A410" s="18"/>
      <c r="B410" s="18"/>
      <c r="C410" s="18"/>
      <c r="E410" s="88"/>
      <c r="F410" s="88"/>
      <c r="G410" s="18"/>
      <c r="H410" s="89"/>
      <c r="I410" s="89"/>
      <c r="J410" s="89"/>
      <c r="K410" s="18"/>
      <c r="L410" s="18"/>
      <c r="M410" s="18"/>
      <c r="N410" s="18"/>
      <c r="O410" s="18"/>
      <c r="P410" s="138"/>
      <c r="Q410" s="138"/>
      <c r="R410" s="138"/>
      <c r="S410" s="138"/>
      <c r="T410" s="138"/>
      <c r="U410" s="138"/>
      <c r="V410" s="138"/>
      <c r="W410" s="138"/>
      <c r="X410" s="18"/>
      <c r="Y410" s="18"/>
      <c r="Z410" s="18"/>
      <c r="AA410" s="158" t="s">
        <v>34</v>
      </c>
      <c r="AB410" s="339">
        <f t="shared" ref="AB410:AN410" si="225">SUM(AB394:AB409)</f>
        <v>0</v>
      </c>
      <c r="AC410" s="340">
        <f t="shared" si="225"/>
        <v>19</v>
      </c>
      <c r="AD410" s="340">
        <f t="shared" si="225"/>
        <v>0</v>
      </c>
      <c r="AE410" s="340">
        <f t="shared" si="225"/>
        <v>12</v>
      </c>
      <c r="AF410" s="340">
        <f t="shared" si="225"/>
        <v>0</v>
      </c>
      <c r="AG410" s="340">
        <f t="shared" si="225"/>
        <v>0</v>
      </c>
      <c r="AH410" s="340">
        <f t="shared" si="225"/>
        <v>16</v>
      </c>
      <c r="AI410" s="340">
        <f t="shared" si="225"/>
        <v>13</v>
      </c>
      <c r="AJ410" s="340">
        <f t="shared" si="225"/>
        <v>11</v>
      </c>
      <c r="AK410" s="340">
        <f t="shared" si="225"/>
        <v>10</v>
      </c>
      <c r="AL410" s="340">
        <f t="shared" si="225"/>
        <v>0</v>
      </c>
      <c r="AM410" s="341">
        <f t="shared" si="225"/>
        <v>19</v>
      </c>
      <c r="AN410" s="342">
        <f t="shared" si="225"/>
        <v>100</v>
      </c>
      <c r="AO410" s="18"/>
      <c r="AP410" s="18"/>
      <c r="AQ410" s="18"/>
      <c r="AR410" s="18"/>
      <c r="AS410" s="18"/>
      <c r="AT410" s="18"/>
      <c r="AU410" s="18"/>
      <c r="AV410" s="18"/>
      <c r="AW410" s="18"/>
      <c r="AX410" s="18"/>
      <c r="AY410" s="18"/>
      <c r="AZ410" s="18"/>
      <c r="BA410" s="18"/>
      <c r="BD410" s="11"/>
      <c r="BE410" s="11"/>
      <c r="BF410" s="11"/>
      <c r="BG410" s="11"/>
      <c r="BH410" s="11"/>
      <c r="BI410" s="11"/>
      <c r="BJ410" s="11"/>
      <c r="BK410" s="11"/>
      <c r="BL410" s="11"/>
      <c r="BM410" s="11"/>
      <c r="BN410" s="11"/>
      <c r="BO410" s="11"/>
      <c r="BP410" s="11"/>
      <c r="BQ410" s="11"/>
      <c r="BR410" s="11"/>
      <c r="BS410" s="11"/>
    </row>
    <row r="411" spans="1:71">
      <c r="A411" s="18"/>
      <c r="B411" s="18"/>
      <c r="C411" s="18"/>
      <c r="E411" s="88"/>
      <c r="F411" s="88"/>
      <c r="G411" s="18"/>
      <c r="H411" s="89"/>
      <c r="I411" s="89"/>
      <c r="J411" s="89"/>
      <c r="K411" s="18"/>
      <c r="L411" s="18"/>
      <c r="M411" s="18"/>
      <c r="N411" s="18"/>
      <c r="O411" s="18"/>
      <c r="P411" s="138"/>
      <c r="Q411" s="138"/>
      <c r="R411" s="138"/>
      <c r="S411" s="138"/>
      <c r="T411" s="138"/>
      <c r="U411" s="138"/>
      <c r="V411" s="138"/>
      <c r="W411" s="138"/>
      <c r="X411" s="18"/>
      <c r="Y411" s="18"/>
      <c r="Z411" s="18"/>
      <c r="AA411" s="165"/>
      <c r="AB411" s="343"/>
      <c r="AC411" s="343"/>
      <c r="AD411" s="343"/>
      <c r="AE411" s="343"/>
      <c r="AF411" s="343"/>
      <c r="AG411" s="343"/>
      <c r="AH411" s="343"/>
      <c r="AI411" s="343"/>
      <c r="AJ411" s="343"/>
      <c r="AK411" s="343"/>
      <c r="AL411" s="343"/>
      <c r="AM411" s="343"/>
      <c r="AN411" s="344"/>
      <c r="AO411" s="18"/>
      <c r="AP411" s="18"/>
      <c r="AQ411" s="18"/>
      <c r="AR411" s="18"/>
      <c r="AS411" s="18"/>
      <c r="AT411" s="18"/>
      <c r="AU411" s="18"/>
      <c r="AV411" s="18"/>
      <c r="AW411" s="18"/>
      <c r="AX411" s="18"/>
      <c r="AY411" s="18"/>
      <c r="AZ411" s="18"/>
      <c r="BA411" s="18"/>
      <c r="BD411" s="11"/>
      <c r="BE411" s="11"/>
      <c r="BF411" s="11"/>
      <c r="BG411" s="11"/>
      <c r="BH411" s="11"/>
      <c r="BI411" s="11"/>
      <c r="BJ411" s="11"/>
      <c r="BK411" s="11"/>
      <c r="BL411" s="11"/>
      <c r="BM411" s="11"/>
      <c r="BN411" s="11"/>
      <c r="BO411" s="11"/>
      <c r="BP411" s="11"/>
      <c r="BQ411" s="11"/>
      <c r="BR411" s="11"/>
      <c r="BS411" s="11"/>
    </row>
    <row r="412" spans="1:71">
      <c r="A412" s="18"/>
      <c r="B412" s="18"/>
      <c r="C412" s="18"/>
      <c r="E412" s="88"/>
      <c r="F412" s="88"/>
      <c r="G412" s="18"/>
      <c r="H412" s="89"/>
      <c r="I412" s="89"/>
      <c r="J412" s="89"/>
      <c r="K412" s="18"/>
      <c r="L412" s="18"/>
      <c r="M412" s="18"/>
      <c r="N412" s="18"/>
      <c r="O412" s="18"/>
      <c r="P412" s="138"/>
      <c r="Q412" s="138"/>
      <c r="R412" s="138"/>
      <c r="S412" s="138"/>
      <c r="T412" s="138"/>
      <c r="U412" s="138"/>
      <c r="V412" s="138"/>
      <c r="W412" s="138"/>
      <c r="X412" s="18"/>
      <c r="Y412" s="18"/>
      <c r="Z412" s="18"/>
      <c r="AA412" s="165"/>
      <c r="AB412" s="343"/>
      <c r="AC412" s="343"/>
      <c r="AD412" s="343"/>
      <c r="AE412" s="343"/>
      <c r="AF412" s="343"/>
      <c r="AG412" s="343"/>
      <c r="AH412" s="343"/>
      <c r="AI412" s="343"/>
      <c r="AJ412" s="343"/>
      <c r="AK412" s="343"/>
      <c r="AL412" s="343"/>
      <c r="AM412" s="343"/>
      <c r="AN412" s="344"/>
      <c r="AO412" s="18"/>
      <c r="AP412" s="18"/>
      <c r="AQ412" s="18"/>
      <c r="AR412" s="18"/>
      <c r="AS412" s="18"/>
      <c r="AT412" s="18"/>
      <c r="AU412" s="18"/>
      <c r="AV412" s="18"/>
      <c r="AW412" s="18"/>
      <c r="AX412" s="18"/>
      <c r="AY412" s="18"/>
      <c r="AZ412" s="18"/>
      <c r="BA412" s="18"/>
      <c r="BD412" s="11"/>
      <c r="BE412" s="11"/>
      <c r="BF412" s="11"/>
      <c r="BG412" s="11"/>
      <c r="BH412" s="11"/>
      <c r="BI412" s="11"/>
      <c r="BJ412" s="11"/>
      <c r="BK412" s="11"/>
      <c r="BL412" s="11"/>
      <c r="BM412" s="11"/>
      <c r="BN412" s="11"/>
      <c r="BO412" s="11"/>
      <c r="BP412" s="11"/>
      <c r="BQ412" s="11"/>
      <c r="BR412" s="11"/>
      <c r="BS412" s="11"/>
    </row>
    <row r="413" spans="1:71">
      <c r="A413" s="18"/>
      <c r="B413" s="18"/>
      <c r="C413" s="18"/>
      <c r="E413" s="88"/>
      <c r="F413" s="88"/>
      <c r="G413" s="18"/>
      <c r="H413" s="89"/>
      <c r="I413" s="89"/>
      <c r="J413" s="89"/>
      <c r="K413" s="18"/>
      <c r="L413" s="18"/>
      <c r="M413" s="18"/>
      <c r="N413" s="18"/>
      <c r="O413" s="18"/>
      <c r="P413" s="138"/>
      <c r="Q413" s="138"/>
      <c r="R413" s="138"/>
      <c r="S413" s="138"/>
      <c r="T413" s="138"/>
      <c r="U413" s="138"/>
      <c r="V413" s="138"/>
      <c r="W413" s="138"/>
      <c r="X413" s="18"/>
      <c r="Y413" s="18"/>
      <c r="Z413" s="18"/>
      <c r="AA413" s="639" t="s">
        <v>37</v>
      </c>
      <c r="AB413" s="640"/>
      <c r="AC413" s="640"/>
      <c r="AD413" s="640"/>
      <c r="AE413" s="641"/>
      <c r="AF413" s="133"/>
      <c r="AG413" s="117"/>
      <c r="AH413" s="117"/>
      <c r="AI413" s="117"/>
      <c r="AJ413" s="117"/>
      <c r="AK413" s="117"/>
      <c r="AL413" s="117"/>
      <c r="AM413" s="117"/>
      <c r="AN413" s="117"/>
      <c r="AO413" s="18"/>
      <c r="AP413" s="18"/>
      <c r="AQ413" s="18"/>
      <c r="AR413" s="18"/>
      <c r="AS413" s="18"/>
      <c r="AT413" s="18"/>
      <c r="AU413" s="18"/>
      <c r="AV413" s="18"/>
      <c r="AW413" s="18"/>
      <c r="AX413" s="18"/>
      <c r="AY413" s="18"/>
      <c r="AZ413" s="18"/>
      <c r="BA413" s="18"/>
      <c r="BD413" s="11"/>
      <c r="BE413" s="11"/>
      <c r="BF413" s="11"/>
      <c r="BG413" s="11"/>
      <c r="BH413" s="11"/>
      <c r="BI413" s="11"/>
      <c r="BJ413" s="11"/>
      <c r="BK413" s="11"/>
      <c r="BL413" s="11"/>
      <c r="BM413" s="11"/>
      <c r="BN413" s="11"/>
      <c r="BO413" s="11"/>
      <c r="BP413" s="11"/>
      <c r="BQ413" s="11"/>
      <c r="BR413" s="11"/>
      <c r="BS413" s="11"/>
    </row>
    <row r="414" spans="1:71">
      <c r="A414" s="18"/>
      <c r="B414" s="18"/>
      <c r="C414" s="18"/>
      <c r="E414" s="88"/>
      <c r="F414" s="88"/>
      <c r="G414" s="18"/>
      <c r="H414" s="89"/>
      <c r="I414" s="89"/>
      <c r="J414" s="89"/>
      <c r="K414" s="18"/>
      <c r="L414" s="18"/>
      <c r="M414" s="18"/>
      <c r="N414" s="18"/>
      <c r="O414" s="18"/>
      <c r="P414" s="138"/>
      <c r="Q414" s="138"/>
      <c r="R414" s="138"/>
      <c r="S414" s="138"/>
      <c r="T414" s="138"/>
      <c r="U414" s="138"/>
      <c r="V414" s="138"/>
      <c r="W414" s="138"/>
      <c r="X414" s="18"/>
      <c r="Y414" s="18"/>
      <c r="Z414" s="18"/>
      <c r="AA414" s="135" t="str">
        <f>$P$3</f>
        <v>MODAL</v>
      </c>
      <c r="AB414" s="331">
        <v>1</v>
      </c>
      <c r="AC414" s="331">
        <v>2</v>
      </c>
      <c r="AD414" s="331">
        <v>3</v>
      </c>
      <c r="AE414" s="331">
        <v>4</v>
      </c>
      <c r="AF414" s="331">
        <v>5</v>
      </c>
      <c r="AG414" s="331">
        <v>6</v>
      </c>
      <c r="AH414" s="331">
        <v>7</v>
      </c>
      <c r="AI414" s="331">
        <v>8</v>
      </c>
      <c r="AJ414" s="331">
        <v>9</v>
      </c>
      <c r="AK414" s="331">
        <v>10</v>
      </c>
      <c r="AL414" s="331">
        <v>11</v>
      </c>
      <c r="AM414" s="332">
        <v>12</v>
      </c>
      <c r="AN414" s="19" t="s">
        <v>4</v>
      </c>
      <c r="AO414" s="18"/>
      <c r="AP414" s="18"/>
      <c r="AQ414" s="18"/>
      <c r="AR414" s="18"/>
      <c r="AS414" s="18"/>
      <c r="AT414" s="18"/>
      <c r="AU414" s="18"/>
      <c r="AV414" s="18"/>
      <c r="AW414" s="18"/>
      <c r="AX414" s="18"/>
      <c r="AY414" s="18"/>
      <c r="AZ414" s="18"/>
      <c r="BA414" s="18"/>
      <c r="BD414" s="11"/>
      <c r="BE414" s="11"/>
      <c r="BF414" s="11"/>
      <c r="BG414" s="11"/>
      <c r="BH414" s="11"/>
      <c r="BI414" s="11"/>
      <c r="BJ414" s="11"/>
      <c r="BK414" s="11"/>
      <c r="BL414" s="11"/>
      <c r="BM414" s="11"/>
      <c r="BN414" s="11"/>
      <c r="BO414" s="11"/>
      <c r="BP414" s="11"/>
      <c r="BQ414" s="11"/>
      <c r="BR414" s="11"/>
      <c r="BS414" s="11"/>
    </row>
    <row r="415" spans="1:71">
      <c r="A415" s="18"/>
      <c r="B415" s="18"/>
      <c r="C415" s="18"/>
      <c r="E415" s="88"/>
      <c r="F415" s="88"/>
      <c r="G415" s="18"/>
      <c r="H415" s="89"/>
      <c r="I415" s="89"/>
      <c r="J415" s="89"/>
      <c r="K415" s="18"/>
      <c r="L415" s="18"/>
      <c r="M415" s="18"/>
      <c r="N415" s="18"/>
      <c r="O415" s="18"/>
      <c r="P415" s="138"/>
      <c r="Q415" s="138"/>
      <c r="R415" s="138"/>
      <c r="S415" s="138"/>
      <c r="T415" s="138"/>
      <c r="U415" s="138"/>
      <c r="V415" s="138"/>
      <c r="W415" s="138"/>
      <c r="X415" s="18"/>
      <c r="Y415" s="18"/>
      <c r="Z415" s="18"/>
      <c r="AA415" s="130" t="str">
        <f>$P$4</f>
        <v>(R1-R5)</v>
      </c>
      <c r="AB415" s="345" t="s">
        <v>70</v>
      </c>
      <c r="AC415" s="333" t="s">
        <v>71</v>
      </c>
      <c r="AD415" s="333" t="s">
        <v>72</v>
      </c>
      <c r="AE415" s="333" t="s">
        <v>73</v>
      </c>
      <c r="AF415" s="333" t="s">
        <v>74</v>
      </c>
      <c r="AG415" s="333" t="s">
        <v>75</v>
      </c>
      <c r="AH415" s="333" t="s">
        <v>76</v>
      </c>
      <c r="AI415" s="333" t="s">
        <v>77</v>
      </c>
      <c r="AJ415" s="333" t="s">
        <v>78</v>
      </c>
      <c r="AK415" s="333" t="s">
        <v>79</v>
      </c>
      <c r="AL415" s="333" t="s">
        <v>80</v>
      </c>
      <c r="AM415" s="334" t="s">
        <v>81</v>
      </c>
      <c r="AN415" s="346" t="s">
        <v>13</v>
      </c>
      <c r="AO415" s="18"/>
      <c r="AP415" s="18"/>
      <c r="AQ415" s="18"/>
      <c r="AR415" s="18"/>
      <c r="AS415" s="18"/>
      <c r="AT415" s="18"/>
      <c r="AU415" s="18"/>
      <c r="AV415" s="18"/>
      <c r="AW415" s="18"/>
      <c r="AX415" s="18"/>
      <c r="AY415" s="18"/>
      <c r="AZ415" s="18"/>
      <c r="BA415" s="18"/>
      <c r="BD415" s="11"/>
      <c r="BE415" s="11"/>
      <c r="BF415" s="11"/>
      <c r="BG415" s="11"/>
      <c r="BH415" s="11"/>
      <c r="BI415" s="11"/>
      <c r="BJ415" s="11"/>
      <c r="BK415" s="11"/>
      <c r="BL415" s="11"/>
      <c r="BM415" s="11"/>
      <c r="BN415" s="11"/>
      <c r="BO415" s="11"/>
      <c r="BP415" s="11"/>
      <c r="BQ415" s="11"/>
      <c r="BR415" s="11"/>
      <c r="BS415" s="11"/>
    </row>
    <row r="416" spans="1:71">
      <c r="A416" s="18"/>
      <c r="B416" s="18"/>
      <c r="C416" s="18"/>
      <c r="E416" s="88"/>
      <c r="F416" s="88"/>
      <c r="G416" s="18"/>
      <c r="H416" s="89"/>
      <c r="I416" s="89"/>
      <c r="J416" s="89"/>
      <c r="K416" s="18"/>
      <c r="L416" s="18"/>
      <c r="M416" s="18"/>
      <c r="N416" s="18"/>
      <c r="O416" s="18"/>
      <c r="P416" s="138"/>
      <c r="Q416" s="138"/>
      <c r="R416" s="138"/>
      <c r="S416" s="138"/>
      <c r="T416" s="138"/>
      <c r="U416" s="138"/>
      <c r="V416" s="138"/>
      <c r="W416" s="138"/>
      <c r="X416" s="18"/>
      <c r="Y416" s="18"/>
      <c r="Z416" s="18"/>
      <c r="AA416" s="229">
        <v>0</v>
      </c>
      <c r="AB416" s="347" t="str">
        <f t="array" ref="AB416">IF(COUNT(IF($P$5:$P$104=$AA416,IF($G$5:$G$104=AB$414,$R$5:$R$104,""),""))=0,"-",AVERAGE(IF($P$5:$P$104=$AA416,IF($G$5:$G$104=AB$414,$R$5:$R$104,""))))</f>
        <v>-</v>
      </c>
      <c r="AC416" s="347">
        <f t="array" ref="AC416">IF(COUNT(IF($P$5:$P$104=$AA416,IF($G$5:$G$104=AC$414,$R$5:$R$104,""),""))=0,"-",AVERAGE(IF($P$5:$P$104=$AA416,IF($G$5:$G$104=AC$414,$R$5:$R$104,""))))</f>
        <v>0</v>
      </c>
      <c r="AD416" s="347" t="str">
        <f t="array" ref="AD416">IF(COUNT(IF($P$5:$P$104=$AA416,IF($G$5:$G$104=AD$414,$R$5:$R$104,""),""))=0,"-",AVERAGE(IF($P$5:$P$104=$AA416,IF($G$5:$G$104=AD$414,$R$5:$R$104,""))))</f>
        <v>-</v>
      </c>
      <c r="AE416" s="347" t="str">
        <f t="array" ref="AE416">IF(COUNT(IF($P$5:$P$104=$AA416,IF($G$5:$G$104=AE$414,$R$5:$R$104,""),""))=0,"-",AVERAGE(IF($P$5:$P$104=$AA416,IF($G$5:$G$104=AE$414,$R$5:$R$104,""))))</f>
        <v>-</v>
      </c>
      <c r="AF416" s="347" t="str">
        <f t="array" ref="AF416">IF(COUNT(IF($P$5:$P$104=$AA416,IF($G$5:$G$104=AF$414,$R$5:$R$104,""),""))=0,"-",AVERAGE(IF($P$5:$P$104=$AA416,IF($G$5:$G$104=AF$414,$R$5:$R$104,""))))</f>
        <v>-</v>
      </c>
      <c r="AG416" s="347" t="str">
        <f t="array" ref="AG416">IF(COUNT(IF($P$5:$P$104=$AA416,IF($G$5:$G$104=AG$414,$R$5:$R$104,""),""))=0,"-",AVERAGE(IF($P$5:$P$104=$AA416,IF($G$5:$G$104=AG$414,$R$5:$R$104,""))))</f>
        <v>-</v>
      </c>
      <c r="AH416" s="347">
        <f t="array" ref="AH416">IF(COUNT(IF($P$5:$P$104=$AA416,IF($G$5:$G$104=AH$414,$R$5:$R$104,""),""))=0,"-",AVERAGE(IF($P$5:$P$104=$AA416,IF($G$5:$G$104=AH$414,$R$5:$R$104,""))))</f>
        <v>0.86639135579898996</v>
      </c>
      <c r="AI416" s="347">
        <f t="array" ref="AI416">IF(COUNT(IF($P$5:$P$104=$AA416,IF($G$5:$G$104=AI$414,$R$5:$R$104,""),""))=0,"-",AVERAGE(IF($P$5:$P$104=$AA416,IF($G$5:$G$104=AI$414,$R$5:$R$104,""))))</f>
        <v>1.3011725450755398</v>
      </c>
      <c r="AJ416" s="347">
        <f t="array" ref="AJ416">IF(COUNT(IF($P$5:$P$104=$AA416,IF($G$5:$G$104=AJ$414,$R$5:$R$104,""),""))=0,"-",AVERAGE(IF($P$5:$P$104=$AA416,IF($G$5:$G$104=AJ$414,$R$5:$R$104,""))))</f>
        <v>2.0226060908050614</v>
      </c>
      <c r="AK416" s="347">
        <f t="array" ref="AK416">IF(COUNT(IF($P$5:$P$104=$AA416,IF($G$5:$G$104=AK$414,$R$5:$R$104,""),""))=0,"-",AVERAGE(IF($P$5:$P$104=$AA416,IF($G$5:$G$104=AK$414,$R$5:$R$104,""))))</f>
        <v>0.66969154048039148</v>
      </c>
      <c r="AL416" s="347" t="str">
        <f t="array" ref="AL416">IF(COUNT(IF($P$5:$P$104=$AA416,IF($G$5:$G$104=AL$414,$R$5:$R$104,""),""))=0,"-",AVERAGE(IF($P$5:$P$104=$AA416,IF($G$5:$G$104=AL$414,$R$5:$R$104,""))))</f>
        <v>-</v>
      </c>
      <c r="AM416" s="347" t="str">
        <f t="array" ref="AM416">IF(COUNT(IF($P$5:$P$104=$AA416,IF($G$5:$G$104=AM$414,$R$5:$R$104,""),""))=0,"-",AVERAGE(IF($P$5:$P$104=$AA416,IF($G$5:$G$104=AM$414,$R$5:$R$104,""))))</f>
        <v>-</v>
      </c>
      <c r="AN416" s="348">
        <f t="array" ref="AN416">IF(AN394&gt;1,AVERAGE(IF($P$5:$P$104=$AA416,$R$5:$R$104,"-")),"-")</f>
        <v>0.92849228164519637</v>
      </c>
      <c r="AO416" s="18"/>
      <c r="AP416" s="18"/>
      <c r="AQ416" s="18"/>
      <c r="AR416" s="18"/>
      <c r="AS416" s="18"/>
      <c r="AT416" s="18"/>
      <c r="AU416" s="18"/>
      <c r="AV416" s="18"/>
      <c r="AW416" s="18"/>
      <c r="AX416" s="18"/>
      <c r="AY416" s="18"/>
      <c r="AZ416" s="18"/>
      <c r="BA416" s="18"/>
      <c r="BD416" s="11"/>
      <c r="BE416" s="11"/>
      <c r="BF416" s="11"/>
      <c r="BG416" s="11"/>
      <c r="BH416" s="11"/>
      <c r="BI416" s="11"/>
      <c r="BJ416" s="11"/>
      <c r="BK416" s="11"/>
      <c r="BL416" s="11"/>
      <c r="BM416" s="11"/>
      <c r="BN416" s="11"/>
      <c r="BO416" s="11"/>
      <c r="BP416" s="11"/>
      <c r="BQ416" s="11"/>
      <c r="BR416" s="11"/>
      <c r="BS416" s="11"/>
    </row>
    <row r="417" spans="1:71">
      <c r="A417" s="18"/>
      <c r="B417" s="18"/>
      <c r="C417" s="18"/>
      <c r="E417" s="88"/>
      <c r="F417" s="88"/>
      <c r="G417" s="18"/>
      <c r="H417" s="89"/>
      <c r="I417" s="89"/>
      <c r="J417" s="89"/>
      <c r="K417" s="18"/>
      <c r="L417" s="18"/>
      <c r="M417" s="18"/>
      <c r="N417" s="18"/>
      <c r="O417" s="18"/>
      <c r="P417" s="138"/>
      <c r="Q417" s="138"/>
      <c r="R417" s="138"/>
      <c r="S417" s="138"/>
      <c r="T417" s="138"/>
      <c r="U417" s="138"/>
      <c r="V417" s="138"/>
      <c r="W417" s="138"/>
      <c r="X417" s="18"/>
      <c r="Y417" s="18"/>
      <c r="Z417" s="18"/>
      <c r="AA417" s="137">
        <v>1</v>
      </c>
      <c r="AB417" s="347" t="str">
        <f t="array" ref="AB417">IF(COUNT(IF($P$5:$P$104=$AA417,IF($G$5:$G$104=AB$414,$R$5:$R$104,""),""))=0,"-",AVERAGE(IF($P$5:$P$104=$AA417,IF($G$5:$G$104=AB$414,$R$5:$R$104,""))))</f>
        <v>-</v>
      </c>
      <c r="AC417" s="347" t="str">
        <f t="array" ref="AC417">IF(COUNT(IF($P$5:$P$104=$AA417,IF($G$5:$G$104=AC$414,$R$5:$R$104,""),""))=0,"-",AVERAGE(IF($P$5:$P$104=$AA417,IF($G$5:$G$104=AC$414,$R$5:$R$104,""))))</f>
        <v>-</v>
      </c>
      <c r="AD417" s="347" t="str">
        <f t="array" ref="AD417">IF(COUNT(IF($P$5:$P$104=$AA417,IF($G$5:$G$104=AD$414,$R$5:$R$104,""),""))=0,"-",AVERAGE(IF($P$5:$P$104=$AA417,IF($G$5:$G$104=AD$414,$R$5:$R$104,""))))</f>
        <v>-</v>
      </c>
      <c r="AE417" s="347" t="str">
        <f t="array" ref="AE417">IF(COUNT(IF($P$5:$P$104=$AA417,IF($G$5:$G$104=AE$414,$R$5:$R$104,""),""))=0,"-",AVERAGE(IF($P$5:$P$104=$AA417,IF($G$5:$G$104=AE$414,$R$5:$R$104,""))))</f>
        <v>-</v>
      </c>
      <c r="AF417" s="347" t="str">
        <f t="array" ref="AF417">IF(COUNT(IF($P$5:$P$104=$AA417,IF($G$5:$G$104=AF$414,$R$5:$R$104,""),""))=0,"-",AVERAGE(IF($P$5:$P$104=$AA417,IF($G$5:$G$104=AF$414,$R$5:$R$104,""))))</f>
        <v>-</v>
      </c>
      <c r="AG417" s="347" t="str">
        <f t="array" ref="AG417">IF(COUNT(IF($P$5:$P$104=$AA417,IF($G$5:$G$104=AG$414,$R$5:$R$104,""),""))=0,"-",AVERAGE(IF($P$5:$P$104=$AA417,IF($G$5:$G$104=AG$414,$R$5:$R$104,""))))</f>
        <v>-</v>
      </c>
      <c r="AH417" s="347" t="str">
        <f t="array" ref="AH417">IF(COUNT(IF($P$5:$P$104=$AA417,IF($G$5:$G$104=AH$414,$R$5:$R$104,""),""))=0,"-",AVERAGE(IF($P$5:$P$104=$AA417,IF($G$5:$G$104=AH$414,$R$5:$R$104,""))))</f>
        <v>-</v>
      </c>
      <c r="AI417" s="347" t="str">
        <f t="array" ref="AI417">IF(COUNT(IF($P$5:$P$104=$AA417,IF($G$5:$G$104=AI$414,$R$5:$R$104,""),""))=0,"-",AVERAGE(IF($P$5:$P$104=$AA417,IF($G$5:$G$104=AI$414,$R$5:$R$104,""))))</f>
        <v>-</v>
      </c>
      <c r="AJ417" s="347" t="str">
        <f t="array" ref="AJ417">IF(COUNT(IF($P$5:$P$104=$AA417,IF($G$5:$G$104=AJ$414,$R$5:$R$104,""),""))=0,"-",AVERAGE(IF($P$5:$P$104=$AA417,IF($G$5:$G$104=AJ$414,$R$5:$R$104,""))))</f>
        <v>-</v>
      </c>
      <c r="AK417" s="347" t="str">
        <f t="array" ref="AK417">IF(COUNT(IF($P$5:$P$104=$AA417,IF($G$5:$G$104=AK$414,$R$5:$R$104,""),""))=0,"-",AVERAGE(IF($P$5:$P$104=$AA417,IF($G$5:$G$104=AK$414,$R$5:$R$104,""))))</f>
        <v>-</v>
      </c>
      <c r="AL417" s="347" t="str">
        <f t="array" ref="AL417">IF(COUNT(IF($P$5:$P$104=$AA417,IF($G$5:$G$104=AL$414,$R$5:$R$104,""),""))=0,"-",AVERAGE(IF($P$5:$P$104=$AA417,IF($G$5:$G$104=AL$414,$R$5:$R$104,""))))</f>
        <v>-</v>
      </c>
      <c r="AM417" s="347" t="str">
        <f t="array" ref="AM417">IF(COUNT(IF($P$5:$P$104=$AA417,IF($G$5:$G$104=AM$414,$R$5:$R$104,""),""))=0,"-",AVERAGE(IF($P$5:$P$104=$AA417,IF($G$5:$G$104=AM$414,$R$5:$R$104,""))))</f>
        <v>-</v>
      </c>
      <c r="AN417" s="349" t="str">
        <f t="array" ref="AN417">IF(AN395&gt;1,AVERAGE(IF($P$5:$P$104=$AA417,$R$5:$R$104,"-")),"-")</f>
        <v>-</v>
      </c>
      <c r="AO417" s="18"/>
      <c r="AP417" s="18"/>
      <c r="AQ417" s="18"/>
      <c r="AR417" s="18"/>
      <c r="AS417" s="18"/>
      <c r="AT417" s="18"/>
      <c r="AU417" s="18"/>
      <c r="AV417" s="18"/>
      <c r="AW417" s="18"/>
      <c r="AX417" s="18"/>
      <c r="AY417" s="18"/>
      <c r="AZ417" s="18"/>
      <c r="BA417" s="18"/>
      <c r="BD417" s="11"/>
      <c r="BE417" s="11"/>
      <c r="BF417" s="11"/>
      <c r="BG417" s="11"/>
      <c r="BH417" s="11"/>
      <c r="BI417" s="11"/>
      <c r="BJ417" s="11"/>
      <c r="BK417" s="11"/>
      <c r="BL417" s="11"/>
      <c r="BM417" s="11"/>
      <c r="BN417" s="11"/>
      <c r="BO417" s="11"/>
      <c r="BP417" s="11"/>
      <c r="BQ417" s="11"/>
      <c r="BR417" s="11"/>
      <c r="BS417" s="11"/>
    </row>
    <row r="418" spans="1:71">
      <c r="A418" s="18"/>
      <c r="B418" s="18"/>
      <c r="C418" s="18"/>
      <c r="E418" s="88"/>
      <c r="F418" s="88"/>
      <c r="G418" s="18"/>
      <c r="H418" s="89"/>
      <c r="I418" s="89"/>
      <c r="J418" s="89"/>
      <c r="K418" s="18"/>
      <c r="L418" s="18"/>
      <c r="M418" s="18"/>
      <c r="N418" s="18"/>
      <c r="O418" s="18"/>
      <c r="P418" s="138"/>
      <c r="Q418" s="138"/>
      <c r="R418" s="138"/>
      <c r="S418" s="138"/>
      <c r="T418" s="138"/>
      <c r="U418" s="138"/>
      <c r="V418" s="138"/>
      <c r="W418" s="138"/>
      <c r="X418" s="18"/>
      <c r="Y418" s="18"/>
      <c r="Z418" s="18"/>
      <c r="AA418" s="137">
        <v>2</v>
      </c>
      <c r="AB418" s="347" t="str">
        <f t="array" ref="AB418">IF(COUNT(IF($P$5:$P$104=$AA418,IF($G$5:$G$104=AB$414,$R$5:$R$104,""),""))=0,"-",AVERAGE(IF($P$5:$P$104=$AA418,IF($G$5:$G$104=AB$414,$R$5:$R$104,""))))</f>
        <v>-</v>
      </c>
      <c r="AC418" s="347" t="str">
        <f t="array" ref="AC418">IF(COUNT(IF($P$5:$P$104=$AA418,IF($G$5:$G$104=AC$414,$R$5:$R$104,""),""))=0,"-",AVERAGE(IF($P$5:$P$104=$AA418,IF($G$5:$G$104=AC$414,$R$5:$R$104,""))))</f>
        <v>-</v>
      </c>
      <c r="AD418" s="347" t="str">
        <f t="array" ref="AD418">IF(COUNT(IF($P$5:$P$104=$AA418,IF($G$5:$G$104=AD$414,$R$5:$R$104,""),""))=0,"-",AVERAGE(IF($P$5:$P$104=$AA418,IF($G$5:$G$104=AD$414,$R$5:$R$104,""))))</f>
        <v>-</v>
      </c>
      <c r="AE418" s="347" t="str">
        <f t="array" ref="AE418">IF(COUNT(IF($P$5:$P$104=$AA418,IF($G$5:$G$104=AE$414,$R$5:$R$104,""),""))=0,"-",AVERAGE(IF($P$5:$P$104=$AA418,IF($G$5:$G$104=AE$414,$R$5:$R$104,""))))</f>
        <v>-</v>
      </c>
      <c r="AF418" s="347" t="str">
        <f t="array" ref="AF418">IF(COUNT(IF($P$5:$P$104=$AA418,IF($G$5:$G$104=AF$414,$R$5:$R$104,""),""))=0,"-",AVERAGE(IF($P$5:$P$104=$AA418,IF($G$5:$G$104=AF$414,$R$5:$R$104,""))))</f>
        <v>-</v>
      </c>
      <c r="AG418" s="347" t="str">
        <f t="array" ref="AG418">IF(COUNT(IF($P$5:$P$104=$AA418,IF($G$5:$G$104=AG$414,$R$5:$R$104,""),""))=0,"-",AVERAGE(IF($P$5:$P$104=$AA418,IF($G$5:$G$104=AG$414,$R$5:$R$104,""))))</f>
        <v>-</v>
      </c>
      <c r="AH418" s="347" t="str">
        <f t="array" ref="AH418">IF(COUNT(IF($P$5:$P$104=$AA418,IF($G$5:$G$104=AH$414,$R$5:$R$104,""),""))=0,"-",AVERAGE(IF($P$5:$P$104=$AA418,IF($G$5:$G$104=AH$414,$R$5:$R$104,""))))</f>
        <v>-</v>
      </c>
      <c r="AI418" s="347" t="str">
        <f t="array" ref="AI418">IF(COUNT(IF($P$5:$P$104=$AA418,IF($G$5:$G$104=AI$414,$R$5:$R$104,""),""))=0,"-",AVERAGE(IF($P$5:$P$104=$AA418,IF($G$5:$G$104=AI$414,$R$5:$R$104,""))))</f>
        <v>-</v>
      </c>
      <c r="AJ418" s="347" t="str">
        <f t="array" ref="AJ418">IF(COUNT(IF($P$5:$P$104=$AA418,IF($G$5:$G$104=AJ$414,$R$5:$R$104,""),""))=0,"-",AVERAGE(IF($P$5:$P$104=$AA418,IF($G$5:$G$104=AJ$414,$R$5:$R$104,""))))</f>
        <v>-</v>
      </c>
      <c r="AK418" s="347" t="str">
        <f t="array" ref="AK418">IF(COUNT(IF($P$5:$P$104=$AA418,IF($G$5:$G$104=AK$414,$R$5:$R$104,""),""))=0,"-",AVERAGE(IF($P$5:$P$104=$AA418,IF($G$5:$G$104=AK$414,$R$5:$R$104,""))))</f>
        <v>-</v>
      </c>
      <c r="AL418" s="347" t="str">
        <f t="array" ref="AL418">IF(COUNT(IF($P$5:$P$104=$AA418,IF($G$5:$G$104=AL$414,$R$5:$R$104,""),""))=0,"-",AVERAGE(IF($P$5:$P$104=$AA418,IF($G$5:$G$104=AL$414,$R$5:$R$104,""))))</f>
        <v>-</v>
      </c>
      <c r="AM418" s="347" t="str">
        <f t="array" ref="AM418">IF(COUNT(IF($P$5:$P$104=$AA418,IF($G$5:$G$104=AM$414,$R$5:$R$104,""),""))=0,"-",AVERAGE(IF($P$5:$P$104=$AA418,IF($G$5:$G$104=AM$414,$R$5:$R$104,""))))</f>
        <v>-</v>
      </c>
      <c r="AN418" s="349" t="str">
        <f t="array" ref="AN418">IF(AN396&gt;1,AVERAGE(IF($P$5:$P$104=$AA418,$R$5:$R$104,"-")),"-")</f>
        <v>-</v>
      </c>
      <c r="AO418" s="18"/>
      <c r="AP418" s="18"/>
      <c r="AQ418" s="18"/>
      <c r="AR418" s="18"/>
      <c r="AS418" s="18"/>
      <c r="AT418" s="18"/>
      <c r="AU418" s="18"/>
      <c r="AV418" s="18"/>
      <c r="AW418" s="18"/>
      <c r="AX418" s="18"/>
      <c r="AY418" s="18"/>
      <c r="AZ418" s="18"/>
      <c r="BA418" s="18"/>
      <c r="BD418" s="11"/>
      <c r="BE418" s="11"/>
      <c r="BF418" s="11"/>
      <c r="BG418" s="11"/>
      <c r="BH418" s="11"/>
      <c r="BI418" s="11"/>
      <c r="BJ418" s="11"/>
      <c r="BK418" s="11"/>
      <c r="BL418" s="11"/>
      <c r="BM418" s="11"/>
      <c r="BN418" s="11"/>
      <c r="BO418" s="11"/>
      <c r="BP418" s="11"/>
      <c r="BQ418" s="11"/>
      <c r="BR418" s="11"/>
      <c r="BS418" s="11"/>
    </row>
    <row r="419" spans="1:71">
      <c r="A419" s="18"/>
      <c r="B419" s="18"/>
      <c r="C419" s="18"/>
      <c r="E419" s="88"/>
      <c r="F419" s="88"/>
      <c r="G419" s="18"/>
      <c r="H419" s="89"/>
      <c r="I419" s="89"/>
      <c r="J419" s="89"/>
      <c r="K419" s="18"/>
      <c r="L419" s="18"/>
      <c r="M419" s="18"/>
      <c r="N419" s="18"/>
      <c r="O419" s="18"/>
      <c r="P419" s="138"/>
      <c r="Q419" s="138"/>
      <c r="R419" s="138"/>
      <c r="S419" s="138"/>
      <c r="T419" s="138"/>
      <c r="U419" s="138"/>
      <c r="V419" s="138"/>
      <c r="W419" s="138"/>
      <c r="X419" s="18"/>
      <c r="Y419" s="18"/>
      <c r="Z419" s="18"/>
      <c r="AA419" s="137">
        <v>3</v>
      </c>
      <c r="AB419" s="347" t="str">
        <f t="array" ref="AB419">IF(COUNT(IF($P$5:$P$104=$AA419,IF($G$5:$G$104=AB$414,$R$5:$R$104,""),""))=0,"-",AVERAGE(IF($P$5:$P$104=$AA419,IF($G$5:$G$104=AB$414,$R$5:$R$104,""))))</f>
        <v>-</v>
      </c>
      <c r="AC419" s="347" t="str">
        <f t="array" ref="AC419">IF(COUNT(IF($P$5:$P$104=$AA419,IF($G$5:$G$104=AC$414,$R$5:$R$104,""),""))=0,"-",AVERAGE(IF($P$5:$P$104=$AA419,IF($G$5:$G$104=AC$414,$R$5:$R$104,""))))</f>
        <v>-</v>
      </c>
      <c r="AD419" s="347" t="str">
        <f t="array" ref="AD419">IF(COUNT(IF($P$5:$P$104=$AA419,IF($G$5:$G$104=AD$414,$R$5:$R$104,""),""))=0,"-",AVERAGE(IF($P$5:$P$104=$AA419,IF($G$5:$G$104=AD$414,$R$5:$R$104,""))))</f>
        <v>-</v>
      </c>
      <c r="AE419" s="347" t="str">
        <f t="array" ref="AE419">IF(COUNT(IF($P$5:$P$104=$AA419,IF($G$5:$G$104=AE$414,$R$5:$R$104,""),""))=0,"-",AVERAGE(IF($P$5:$P$104=$AA419,IF($G$5:$G$104=AE$414,$R$5:$R$104,""))))</f>
        <v>-</v>
      </c>
      <c r="AF419" s="347" t="str">
        <f t="array" ref="AF419">IF(COUNT(IF($P$5:$P$104=$AA419,IF($G$5:$G$104=AF$414,$R$5:$R$104,""),""))=0,"-",AVERAGE(IF($P$5:$P$104=$AA419,IF($G$5:$G$104=AF$414,$R$5:$R$104,""))))</f>
        <v>-</v>
      </c>
      <c r="AG419" s="347" t="str">
        <f t="array" ref="AG419">IF(COUNT(IF($P$5:$P$104=$AA419,IF($G$5:$G$104=AG$414,$R$5:$R$104,""),""))=0,"-",AVERAGE(IF($P$5:$P$104=$AA419,IF($G$5:$G$104=AG$414,$R$5:$R$104,""))))</f>
        <v>-</v>
      </c>
      <c r="AH419" s="347" t="str">
        <f t="array" ref="AH419">IF(COUNT(IF($P$5:$P$104=$AA419,IF($G$5:$G$104=AH$414,$R$5:$R$104,""),""))=0,"-",AVERAGE(IF($P$5:$P$104=$AA419,IF($G$5:$G$104=AH$414,$R$5:$R$104,""))))</f>
        <v>-</v>
      </c>
      <c r="AI419" s="347" t="str">
        <f t="array" ref="AI419">IF(COUNT(IF($P$5:$P$104=$AA419,IF($G$5:$G$104=AI$414,$R$5:$R$104,""),""))=0,"-",AVERAGE(IF($P$5:$P$104=$AA419,IF($G$5:$G$104=AI$414,$R$5:$R$104,""))))</f>
        <v>-</v>
      </c>
      <c r="AJ419" s="347">
        <f t="array" ref="AJ419">IF(COUNT(IF($P$5:$P$104=$AA419,IF($G$5:$G$104=AJ$414,$R$5:$R$104,""),""))=0,"-",AVERAGE(IF($P$5:$P$104=$AA419,IF($G$5:$G$104=AJ$414,$R$5:$R$104,""))))</f>
        <v>0.84515425472851624</v>
      </c>
      <c r="AK419" s="347" t="str">
        <f t="array" ref="AK419">IF(COUNT(IF($P$5:$P$104=$AA419,IF($G$5:$G$104=AK$414,$R$5:$R$104,""),""))=0,"-",AVERAGE(IF($P$5:$P$104=$AA419,IF($G$5:$G$104=AK$414,$R$5:$R$104,""))))</f>
        <v>-</v>
      </c>
      <c r="AL419" s="347" t="str">
        <f t="array" ref="AL419">IF(COUNT(IF($P$5:$P$104=$AA419,IF($G$5:$G$104=AL$414,$R$5:$R$104,""),""))=0,"-",AVERAGE(IF($P$5:$P$104=$AA419,IF($G$5:$G$104=AL$414,$R$5:$R$104,""))))</f>
        <v>-</v>
      </c>
      <c r="AM419" s="347" t="str">
        <f t="array" ref="AM419">IF(COUNT(IF($P$5:$P$104=$AA419,IF($G$5:$G$104=AM$414,$R$5:$R$104,""),""))=0,"-",AVERAGE(IF($P$5:$P$104=$AA419,IF($G$5:$G$104=AM$414,$R$5:$R$104,""))))</f>
        <v>-</v>
      </c>
      <c r="AN419" s="349" t="str">
        <f t="array" ref="AN419">IF(AN397&gt;1,AVERAGE(IF($P$5:$P$104=$AA419,$R$5:$R$104,"-")),"-")</f>
        <v>-</v>
      </c>
      <c r="AO419" s="18"/>
      <c r="AP419" s="18"/>
      <c r="AQ419" s="18"/>
      <c r="AR419" s="18"/>
      <c r="AS419" s="18"/>
      <c r="AT419" s="18"/>
      <c r="AU419" s="18"/>
      <c r="AV419" s="18"/>
      <c r="AW419" s="18"/>
      <c r="AX419" s="18"/>
      <c r="AY419" s="18"/>
      <c r="AZ419" s="18"/>
      <c r="BA419" s="18"/>
      <c r="BD419" s="11"/>
      <c r="BE419" s="11"/>
      <c r="BF419" s="11"/>
      <c r="BG419" s="11"/>
      <c r="BH419" s="11"/>
      <c r="BI419" s="11"/>
      <c r="BJ419" s="11"/>
      <c r="BK419" s="11"/>
      <c r="BL419" s="11"/>
      <c r="BM419" s="11"/>
      <c r="BN419" s="11"/>
      <c r="BO419" s="11"/>
      <c r="BP419" s="11"/>
      <c r="BQ419" s="11"/>
      <c r="BR419" s="11"/>
      <c r="BS419" s="11"/>
    </row>
    <row r="420" spans="1:71">
      <c r="A420" s="18"/>
      <c r="B420" s="18"/>
      <c r="C420" s="18"/>
      <c r="E420" s="88"/>
      <c r="F420" s="88"/>
      <c r="G420" s="18"/>
      <c r="H420" s="89"/>
      <c r="I420" s="89"/>
      <c r="J420" s="89"/>
      <c r="K420" s="18"/>
      <c r="L420" s="18"/>
      <c r="M420" s="18"/>
      <c r="N420" s="18"/>
      <c r="O420" s="18"/>
      <c r="P420" s="138"/>
      <c r="Q420" s="138"/>
      <c r="R420" s="138"/>
      <c r="S420" s="138"/>
      <c r="T420" s="138"/>
      <c r="U420" s="138"/>
      <c r="V420" s="138"/>
      <c r="W420" s="138"/>
      <c r="X420" s="18"/>
      <c r="Y420" s="18"/>
      <c r="Z420" s="18"/>
      <c r="AA420" s="137">
        <v>4</v>
      </c>
      <c r="AB420" s="347" t="str">
        <f t="array" ref="AB420">IF(COUNT(IF($P$5:$P$104=$AA420,IF($G$5:$G$104=AB$414,$R$5:$R$104,""),""))=0,"-",AVERAGE(IF($P$5:$P$104=$AA420,IF($G$5:$G$104=AB$414,$R$5:$R$104,""))))</f>
        <v>-</v>
      </c>
      <c r="AC420" s="347">
        <f t="array" ref="AC420">IF(COUNT(IF($P$5:$P$104=$AA420,IF($G$5:$G$104=AC$414,$R$5:$R$104,""),""))=0,"-",AVERAGE(IF($P$5:$P$104=$AA420,IF($G$5:$G$104=AC$414,$R$5:$R$104,""))))</f>
        <v>0.21181823313698567</v>
      </c>
      <c r="AD420" s="347" t="str">
        <f t="array" ref="AD420">IF(COUNT(IF($P$5:$P$104=$AA420,IF($G$5:$G$104=AD$414,$R$5:$R$104,""),""))=0,"-",AVERAGE(IF($P$5:$P$104=$AA420,IF($G$5:$G$104=AD$414,$R$5:$R$104,""))))</f>
        <v>-</v>
      </c>
      <c r="AE420" s="347" t="str">
        <f t="array" ref="AE420">IF(COUNT(IF($P$5:$P$104=$AA420,IF($G$5:$G$104=AE$414,$R$5:$R$104,""),""))=0,"-",AVERAGE(IF($P$5:$P$104=$AA420,IF($G$5:$G$104=AE$414,$R$5:$R$104,""))))</f>
        <v>-</v>
      </c>
      <c r="AF420" s="347" t="str">
        <f t="array" ref="AF420">IF(COUNT(IF($P$5:$P$104=$AA420,IF($G$5:$G$104=AF$414,$R$5:$R$104,""),""))=0,"-",AVERAGE(IF($P$5:$P$104=$AA420,IF($G$5:$G$104=AF$414,$R$5:$R$104,""))))</f>
        <v>-</v>
      </c>
      <c r="AG420" s="347" t="str">
        <f t="array" ref="AG420">IF(COUNT(IF($P$5:$P$104=$AA420,IF($G$5:$G$104=AG$414,$R$5:$R$104,""),""))=0,"-",AVERAGE(IF($P$5:$P$104=$AA420,IF($G$5:$G$104=AG$414,$R$5:$R$104,""))))</f>
        <v>-</v>
      </c>
      <c r="AH420" s="347">
        <f t="array" ref="AH420">IF(COUNT(IF($P$5:$P$104=$AA420,IF($G$5:$G$104=AH$414,$R$5:$R$104,""),""))=0,"-",AVERAGE(IF($P$5:$P$104=$AA420,IF($G$5:$G$104=AH$414,$R$5:$R$104,""))))</f>
        <v>0.41543189442971457</v>
      </c>
      <c r="AI420" s="347">
        <f t="array" ref="AI420">IF(COUNT(IF($P$5:$P$104=$AA420,IF($G$5:$G$104=AI$414,$R$5:$R$104,""),""))=0,"-",AVERAGE(IF($P$5:$P$104=$AA420,IF($G$5:$G$104=AI$414,$R$5:$R$104,""))))</f>
        <v>0.84165463615686475</v>
      </c>
      <c r="AJ420" s="347">
        <f t="array" ref="AJ420">IF(COUNT(IF($P$5:$P$104=$AA420,IF($G$5:$G$104=AJ$414,$R$5:$R$104,""),""))=0,"-",AVERAGE(IF($P$5:$P$104=$AA420,IF($G$5:$G$104=AJ$414,$R$5:$R$104,""))))</f>
        <v>0.82807867121082479</v>
      </c>
      <c r="AK420" s="347">
        <f t="array" ref="AK420">IF(COUNT(IF($P$5:$P$104=$AA420,IF($G$5:$G$104=AK$414,$R$5:$R$104,""),""))=0,"-",AVERAGE(IF($P$5:$P$104=$AA420,IF($G$5:$G$104=AK$414,$R$5:$R$104,""))))</f>
        <v>0.21970568321162987</v>
      </c>
      <c r="AL420" s="347" t="str">
        <f t="array" ref="AL420">IF(COUNT(IF($P$5:$P$104=$AA420,IF($G$5:$G$104=AL$414,$R$5:$R$104,""),""))=0,"-",AVERAGE(IF($P$5:$P$104=$AA420,IF($G$5:$G$104=AL$414,$R$5:$R$104,""))))</f>
        <v>-</v>
      </c>
      <c r="AM420" s="347">
        <f t="array" ref="AM420">IF(COUNT(IF($P$5:$P$104=$AA420,IF($G$5:$G$104=AM$414,$R$5:$R$104,""),""))=0,"-",AVERAGE(IF($P$5:$P$104=$AA420,IF($G$5:$G$104=AM$414,$R$5:$R$104,""))))</f>
        <v>0.20153972987341628</v>
      </c>
      <c r="AN420" s="349">
        <f t="array" ref="AN420">IF(AN398&gt;1,AVERAGE(IF($P$5:$P$104=$AA420,$R$5:$R$104,"-")),"-")</f>
        <v>0.37148944935186923</v>
      </c>
      <c r="AO420" s="18"/>
      <c r="AP420" s="18"/>
      <c r="AQ420" s="18"/>
      <c r="AR420" s="18"/>
      <c r="AS420" s="18"/>
      <c r="AT420" s="18"/>
      <c r="AU420" s="18"/>
      <c r="AV420" s="18"/>
      <c r="AW420" s="18"/>
      <c r="AX420" s="18"/>
      <c r="AY420" s="18"/>
      <c r="AZ420" s="18"/>
      <c r="BA420" s="18"/>
      <c r="BD420" s="11"/>
      <c r="BE420" s="11"/>
      <c r="BF420" s="11"/>
      <c r="BG420" s="11"/>
      <c r="BH420" s="11"/>
      <c r="BI420" s="11"/>
      <c r="BJ420" s="11"/>
      <c r="BK420" s="11"/>
      <c r="BL420" s="11"/>
      <c r="BM420" s="11"/>
      <c r="BN420" s="11"/>
      <c r="BO420" s="11"/>
      <c r="BP420" s="11"/>
      <c r="BQ420" s="11"/>
      <c r="BR420" s="11"/>
      <c r="BS420" s="11"/>
    </row>
    <row r="421" spans="1:71">
      <c r="A421" s="18"/>
      <c r="B421" s="18"/>
      <c r="C421" s="18"/>
      <c r="E421" s="88"/>
      <c r="F421" s="88"/>
      <c r="G421" s="18"/>
      <c r="H421" s="89"/>
      <c r="I421" s="89"/>
      <c r="J421" s="89"/>
      <c r="K421" s="18"/>
      <c r="L421" s="18"/>
      <c r="M421" s="18"/>
      <c r="N421" s="18"/>
      <c r="O421" s="18"/>
      <c r="P421" s="138"/>
      <c r="Q421" s="138"/>
      <c r="R421" s="138"/>
      <c r="S421" s="138"/>
      <c r="T421" s="138"/>
      <c r="U421" s="138"/>
      <c r="V421" s="138"/>
      <c r="W421" s="138"/>
      <c r="X421" s="18"/>
      <c r="Y421" s="18"/>
      <c r="Z421" s="18"/>
      <c r="AA421" s="137">
        <v>5</v>
      </c>
      <c r="AB421" s="347" t="str">
        <f t="array" ref="AB421">IF(COUNT(IF($P$5:$P$104=$AA421,IF($G$5:$G$104=AB$414,$R$5:$R$104,""),""))=0,"-",AVERAGE(IF($P$5:$P$104=$AA421,IF($G$5:$G$104=AB$414,$R$5:$R$104,""))))</f>
        <v>-</v>
      </c>
      <c r="AC421" s="347">
        <f t="array" ref="AC421">IF(COUNT(IF($P$5:$P$104=$AA421,IF($G$5:$G$104=AC$414,$R$5:$R$104,""),""))=0,"-",AVERAGE(IF($P$5:$P$104=$AA421,IF($G$5:$G$104=AC$414,$R$5:$R$104,""))))</f>
        <v>0.16379906018115048</v>
      </c>
      <c r="AD421" s="347" t="str">
        <f t="array" ref="AD421">IF(COUNT(IF($P$5:$P$104=$AA421,IF($G$5:$G$104=AD$414,$R$5:$R$104,""),""))=0,"-",AVERAGE(IF($P$5:$P$104=$AA421,IF($G$5:$G$104=AD$414,$R$5:$R$104,""))))</f>
        <v>-</v>
      </c>
      <c r="AE421" s="347">
        <f t="array" ref="AE421">IF(COUNT(IF($P$5:$P$104=$AA421,IF($G$5:$G$104=AE$414,$R$5:$R$104,""),""))=0,"-",AVERAGE(IF($P$5:$P$104=$AA421,IF($G$5:$G$104=AE$414,$R$5:$R$104,""))))</f>
        <v>7.4382653329139528E-2</v>
      </c>
      <c r="AF421" s="347" t="str">
        <f t="array" ref="AF421">IF(COUNT(IF($P$5:$P$104=$AA421,IF($G$5:$G$104=AF$414,$R$5:$R$104,""),""))=0,"-",AVERAGE(IF($P$5:$P$104=$AA421,IF($G$5:$G$104=AF$414,$R$5:$R$104,""))))</f>
        <v>-</v>
      </c>
      <c r="AG421" s="347" t="str">
        <f t="array" ref="AG421">IF(COUNT(IF($P$5:$P$104=$AA421,IF($G$5:$G$104=AG$414,$R$5:$R$104,""),""))=0,"-",AVERAGE(IF($P$5:$P$104=$AA421,IF($G$5:$G$104=AG$414,$R$5:$R$104,""))))</f>
        <v>-</v>
      </c>
      <c r="AH421" s="347">
        <f t="array" ref="AH421">IF(COUNT(IF($P$5:$P$104=$AA421,IF($G$5:$G$104=AH$414,$R$5:$R$104,""),""))=0,"-",AVERAGE(IF($P$5:$P$104=$AA421,IF($G$5:$G$104=AH$414,$R$5:$R$104,""))))</f>
        <v>0.19347297400379193</v>
      </c>
      <c r="AI421" s="347">
        <f t="array" ref="AI421">IF(COUNT(IF($P$5:$P$104=$AA421,IF($G$5:$G$104=AI$414,$R$5:$R$104,""),""))=0,"-",AVERAGE(IF($P$5:$P$104=$AA421,IF($G$5:$G$104=AI$414,$R$5:$R$104,""))))</f>
        <v>0.38650881710201945</v>
      </c>
      <c r="AJ421" s="347">
        <f t="array" ref="AJ421">IF(COUNT(IF($P$5:$P$104=$AA421,IF($G$5:$G$104=AJ$414,$R$5:$R$104,""),""))=0,"-",AVERAGE(IF($P$5:$P$104=$AA421,IF($G$5:$G$104=AJ$414,$R$5:$R$104,""))))</f>
        <v>0.69903071999058419</v>
      </c>
      <c r="AK421" s="347">
        <f t="array" ref="AK421">IF(COUNT(IF($P$5:$P$104=$AA421,IF($G$5:$G$104=AK$414,$R$5:$R$104,""),""))=0,"-",AVERAGE(IF($P$5:$P$104=$AA421,IF($G$5:$G$104=AK$414,$R$5:$R$104,""))))</f>
        <v>0.4314661017667642</v>
      </c>
      <c r="AL421" s="347" t="str">
        <f t="array" ref="AL421">IF(COUNT(IF($P$5:$P$104=$AA421,IF($G$5:$G$104=AL$414,$R$5:$R$104,""),""))=0,"-",AVERAGE(IF($P$5:$P$104=$AA421,IF($G$5:$G$104=AL$414,$R$5:$R$104,""))))</f>
        <v>-</v>
      </c>
      <c r="AM421" s="347">
        <f t="array" ref="AM421">IF(COUNT(IF($P$5:$P$104=$AA421,IF($G$5:$G$104=AM$414,$R$5:$R$104,""),""))=0,"-",AVERAGE(IF($P$5:$P$104=$AA421,IF($G$5:$G$104=AM$414,$R$5:$R$104,""))))</f>
        <v>0.65440709394265162</v>
      </c>
      <c r="AN421" s="349">
        <f t="array" ref="AN421">IF(AN399&gt;1,AVERAGE(IF($P$5:$P$104=$AA421,$R$5:$R$104,"-")),"-")</f>
        <v>0.36357746186287326</v>
      </c>
      <c r="AO421" s="18"/>
      <c r="AP421" s="18"/>
      <c r="AQ421" s="18"/>
      <c r="AR421" s="18"/>
      <c r="AS421" s="18"/>
      <c r="AT421" s="18"/>
      <c r="AU421" s="18"/>
      <c r="AV421" s="18"/>
      <c r="AW421" s="18"/>
      <c r="AX421" s="18"/>
      <c r="AY421" s="18"/>
      <c r="AZ421" s="18"/>
      <c r="BA421" s="18"/>
      <c r="BD421" s="11"/>
      <c r="BE421" s="11"/>
      <c r="BF421" s="11"/>
      <c r="BG421" s="11"/>
      <c r="BH421" s="11"/>
      <c r="BI421" s="11"/>
      <c r="BJ421" s="11"/>
      <c r="BK421" s="11"/>
      <c r="BL421" s="11"/>
      <c r="BM421" s="11"/>
      <c r="BN421" s="11"/>
      <c r="BO421" s="11"/>
      <c r="BP421" s="11"/>
      <c r="BQ421" s="11"/>
      <c r="BR421" s="11"/>
      <c r="BS421" s="11"/>
    </row>
    <row r="422" spans="1:71">
      <c r="A422" s="18"/>
      <c r="B422" s="18"/>
      <c r="C422" s="18"/>
      <c r="E422" s="88"/>
      <c r="F422" s="88"/>
      <c r="G422" s="18"/>
      <c r="H422" s="89"/>
      <c r="I422" s="89"/>
      <c r="J422" s="89"/>
      <c r="K422" s="18"/>
      <c r="L422" s="18"/>
      <c r="M422" s="18"/>
      <c r="N422" s="18"/>
      <c r="O422" s="18"/>
      <c r="P422" s="138"/>
      <c r="Q422" s="138"/>
      <c r="R422" s="138"/>
      <c r="S422" s="138"/>
      <c r="T422" s="138"/>
      <c r="U422" s="138"/>
      <c r="V422" s="138"/>
      <c r="W422" s="138"/>
      <c r="X422" s="18"/>
      <c r="Y422" s="18"/>
      <c r="Z422" s="18"/>
      <c r="AA422" s="137">
        <v>6</v>
      </c>
      <c r="AB422" s="347" t="str">
        <f t="array" ref="AB422">IF(COUNT(IF($P$5:$P$104=$AA422,IF($G$5:$G$104=AB$414,$R$5:$R$104,""),""))=0,"-",AVERAGE(IF($P$5:$P$104=$AA422,IF($G$5:$G$104=AB$414,$R$5:$R$104,""))))</f>
        <v>-</v>
      </c>
      <c r="AC422" s="347">
        <f t="array" ref="AC422">IF(COUNT(IF($P$5:$P$104=$AA422,IF($G$5:$G$104=AC$414,$R$5:$R$104,""),""))=0,"-",AVERAGE(IF($P$5:$P$104=$AA422,IF($G$5:$G$104=AC$414,$R$5:$R$104,""))))</f>
        <v>8.7235257713677808E-2</v>
      </c>
      <c r="AD422" s="347" t="str">
        <f t="array" ref="AD422">IF(COUNT(IF($P$5:$P$104=$AA422,IF($G$5:$G$104=AD$414,$R$5:$R$104,""),""))=0,"-",AVERAGE(IF($P$5:$P$104=$AA422,IF($G$5:$G$104=AD$414,$R$5:$R$104,""))))</f>
        <v>-</v>
      </c>
      <c r="AE422" s="347">
        <f t="array" ref="AE422">IF(COUNT(IF($P$5:$P$104=$AA422,IF($G$5:$G$104=AE$414,$R$5:$R$104,""),""))=0,"-",AVERAGE(IF($P$5:$P$104=$AA422,IF($G$5:$G$104=AE$414,$R$5:$R$104,""))))</f>
        <v>0.10274719262336533</v>
      </c>
      <c r="AF422" s="347" t="str">
        <f t="array" ref="AF422">IF(COUNT(IF($P$5:$P$104=$AA422,IF($G$5:$G$104=AF$414,$R$5:$R$104,""),""))=0,"-",AVERAGE(IF($P$5:$P$104=$AA422,IF($G$5:$G$104=AF$414,$R$5:$R$104,""))))</f>
        <v>-</v>
      </c>
      <c r="AG422" s="347" t="str">
        <f t="array" ref="AG422">IF(COUNT(IF($P$5:$P$104=$AA422,IF($G$5:$G$104=AG$414,$R$5:$R$104,""),""))=0,"-",AVERAGE(IF($P$5:$P$104=$AA422,IF($G$5:$G$104=AG$414,$R$5:$R$104,""))))</f>
        <v>-</v>
      </c>
      <c r="AH422" s="347">
        <f t="array" ref="AH422">IF(COUNT(IF($P$5:$P$104=$AA422,IF($G$5:$G$104=AH$414,$R$5:$R$104,""),""))=0,"-",AVERAGE(IF($P$5:$P$104=$AA422,IF($G$5:$G$104=AH$414,$R$5:$R$104,""))))</f>
        <v>0.44216064555387885</v>
      </c>
      <c r="AI422" s="347">
        <f t="array" ref="AI422">IF(COUNT(IF($P$5:$P$104=$AA422,IF($G$5:$G$104=AI$414,$R$5:$R$104,""),""))=0,"-",AVERAGE(IF($P$5:$P$104=$AA422,IF($G$5:$G$104=AI$414,$R$5:$R$104,""))))</f>
        <v>8.7200639171839248E-2</v>
      </c>
      <c r="AJ422" s="347">
        <f t="array" ref="AJ422">IF(COUNT(IF($P$5:$P$104=$AA422,IF($G$5:$G$104=AJ$414,$R$5:$R$104,""),""))=0,"-",AVERAGE(IF($P$5:$P$104=$AA422,IF($G$5:$G$104=AJ$414,$R$5:$R$104,""))))</f>
        <v>0.41403933560541245</v>
      </c>
      <c r="AK422" s="347" t="str">
        <f t="array" ref="AK422">IF(COUNT(IF($P$5:$P$104=$AA422,IF($G$5:$G$104=AK$414,$R$5:$R$104,""),""))=0,"-",AVERAGE(IF($P$5:$P$104=$AA422,IF($G$5:$G$104=AK$414,$R$5:$R$104,""))))</f>
        <v>-</v>
      </c>
      <c r="AL422" s="347" t="str">
        <f t="array" ref="AL422">IF(COUNT(IF($P$5:$P$104=$AA422,IF($G$5:$G$104=AL$414,$R$5:$R$104,""),""))=0,"-",AVERAGE(IF($P$5:$P$104=$AA422,IF($G$5:$G$104=AL$414,$R$5:$R$104,""))))</f>
        <v>-</v>
      </c>
      <c r="AM422" s="347">
        <f t="array" ref="AM422">IF(COUNT(IF($P$5:$P$104=$AA422,IF($G$5:$G$104=AM$414,$R$5:$R$104,""),""))=0,"-",AVERAGE(IF($P$5:$P$104=$AA422,IF($G$5:$G$104=AM$414,$R$5:$R$104,""))))</f>
        <v>0.27696374596025891</v>
      </c>
      <c r="AN422" s="349">
        <f t="array" ref="AN422">IF(AN400&gt;1,AVERAGE(IF($P$5:$P$104=$AA422,$R$5:$R$104,"-")),"-")</f>
        <v>0.20460370042193707</v>
      </c>
      <c r="AO422" s="18"/>
      <c r="AP422" s="18"/>
      <c r="AQ422" s="18"/>
      <c r="AR422" s="18"/>
      <c r="AS422" s="18"/>
      <c r="AT422" s="18"/>
      <c r="AU422" s="18"/>
      <c r="AV422" s="18"/>
      <c r="AW422" s="18"/>
      <c r="AX422" s="18"/>
      <c r="AY422" s="18"/>
      <c r="AZ422" s="18"/>
      <c r="BA422" s="18"/>
      <c r="BD422" s="11"/>
      <c r="BE422" s="11"/>
      <c r="BF422" s="11"/>
      <c r="BG422" s="11"/>
      <c r="BH422" s="11"/>
      <c r="BI422" s="11"/>
      <c r="BJ422" s="11"/>
      <c r="BK422" s="11"/>
      <c r="BL422" s="11"/>
      <c r="BM422" s="11"/>
      <c r="BN422" s="11"/>
      <c r="BO422" s="11"/>
      <c r="BP422" s="11"/>
      <c r="BQ422" s="11"/>
      <c r="BR422" s="11"/>
      <c r="BS422" s="11"/>
    </row>
    <row r="423" spans="1:71">
      <c r="A423" s="18"/>
      <c r="B423" s="18"/>
      <c r="C423" s="18"/>
      <c r="E423" s="88"/>
      <c r="F423" s="88"/>
      <c r="G423" s="18"/>
      <c r="H423" s="89"/>
      <c r="I423" s="89"/>
      <c r="J423" s="89"/>
      <c r="K423" s="18"/>
      <c r="L423" s="18"/>
      <c r="M423" s="18"/>
      <c r="N423" s="18"/>
      <c r="O423" s="18"/>
      <c r="P423" s="138"/>
      <c r="Q423" s="138"/>
      <c r="R423" s="138"/>
      <c r="S423" s="138"/>
      <c r="T423" s="138"/>
      <c r="U423" s="138"/>
      <c r="V423" s="138"/>
      <c r="W423" s="138"/>
      <c r="X423" s="18"/>
      <c r="Y423" s="18"/>
      <c r="Z423" s="18"/>
      <c r="AA423" s="137">
        <v>7</v>
      </c>
      <c r="AB423" s="347" t="str">
        <f t="array" ref="AB423">IF(COUNT(IF($P$5:$P$104=$AA423,IF($G$5:$G$104=AB$414,$R$5:$R$104,""),""))=0,"-",AVERAGE(IF($P$5:$P$104=$AA423,IF($G$5:$G$104=AB$414,$R$5:$R$104,""))))</f>
        <v>-</v>
      </c>
      <c r="AC423" s="347">
        <f t="array" ref="AC423">IF(COUNT(IF($P$5:$P$104=$AA423,IF($G$5:$G$104=AC$414,$R$5:$R$104,""),""))=0,"-",AVERAGE(IF($P$5:$P$104=$AA423,IF($G$5:$G$104=AC$414,$R$5:$R$104,""))))</f>
        <v>0.12138515787582255</v>
      </c>
      <c r="AD423" s="347" t="str">
        <f t="array" ref="AD423">IF(COUNT(IF($P$5:$P$104=$AA423,IF($G$5:$G$104=AD$414,$R$5:$R$104,""),""))=0,"-",AVERAGE(IF($P$5:$P$104=$AA423,IF($G$5:$G$104=AD$414,$R$5:$R$104,""))))</f>
        <v>-</v>
      </c>
      <c r="AE423" s="347">
        <f t="array" ref="AE423">IF(COUNT(IF($P$5:$P$104=$AA423,IF($G$5:$G$104=AE$414,$R$5:$R$104,""),""))=0,"-",AVERAGE(IF($P$5:$P$104=$AA423,IF($G$5:$G$104=AE$414,$R$5:$R$104,""))))</f>
        <v>0.16347669206059856</v>
      </c>
      <c r="AF423" s="347" t="str">
        <f t="array" ref="AF423">IF(COUNT(IF($P$5:$P$104=$AA423,IF($G$5:$G$104=AF$414,$R$5:$R$104,""),""))=0,"-",AVERAGE(IF($P$5:$P$104=$AA423,IF($G$5:$G$104=AF$414,$R$5:$R$104,""))))</f>
        <v>-</v>
      </c>
      <c r="AG423" s="347" t="str">
        <f t="array" ref="AG423">IF(COUNT(IF($P$5:$P$104=$AA423,IF($G$5:$G$104=AG$414,$R$5:$R$104,""),""))=0,"-",AVERAGE(IF($P$5:$P$104=$AA423,IF($G$5:$G$104=AG$414,$R$5:$R$104,""))))</f>
        <v>-</v>
      </c>
      <c r="AH423" s="347">
        <f t="array" ref="AH423">IF(COUNT(IF($P$5:$P$104=$AA423,IF($G$5:$G$104=AH$414,$R$5:$R$104,""),""))=0,"-",AVERAGE(IF($P$5:$P$104=$AA423,IF($G$5:$G$104=AH$414,$R$5:$R$104,""))))</f>
        <v>0.41727922684832103</v>
      </c>
      <c r="AI423" s="347" t="str">
        <f t="array" ref="AI423">IF(COUNT(IF($P$5:$P$104=$AA423,IF($G$5:$G$104=AI$414,$R$5:$R$104,""),""))=0,"-",AVERAGE(IF($P$5:$P$104=$AA423,IF($G$5:$G$104=AI$414,$R$5:$R$104,""))))</f>
        <v>-</v>
      </c>
      <c r="AJ423" s="347">
        <f t="array" ref="AJ423">IF(COUNT(IF($P$5:$P$104=$AA423,IF($G$5:$G$104=AJ$414,$R$5:$R$104,""),""))=0,"-",AVERAGE(IF($P$5:$P$104=$AA423,IF($G$5:$G$104=AJ$414,$R$5:$R$104,""))))</f>
        <v>6.8579266649818615E-2</v>
      </c>
      <c r="AK423" s="347" t="str">
        <f t="array" ref="AK423">IF(COUNT(IF($P$5:$P$104=$AA423,IF($G$5:$G$104=AK$414,$R$5:$R$104,""),""))=0,"-",AVERAGE(IF($P$5:$P$104=$AA423,IF($G$5:$G$104=AK$414,$R$5:$R$104,""))))</f>
        <v>-</v>
      </c>
      <c r="AL423" s="347" t="str">
        <f t="array" ref="AL423">IF(COUNT(IF($P$5:$P$104=$AA423,IF($G$5:$G$104=AL$414,$R$5:$R$104,""),""))=0,"-",AVERAGE(IF($P$5:$P$104=$AA423,IF($G$5:$G$104=AL$414,$R$5:$R$104,""))))</f>
        <v>-</v>
      </c>
      <c r="AM423" s="347">
        <f t="array" ref="AM423">IF(COUNT(IF($P$5:$P$104=$AA423,IF($G$5:$G$104=AM$414,$R$5:$R$104,""),""))=0,"-",AVERAGE(IF($P$5:$P$104=$AA423,IF($G$5:$G$104=AM$414,$R$5:$R$104,""))))</f>
        <v>0.49848054783770657</v>
      </c>
      <c r="AN423" s="349">
        <f t="array" ref="AN423">IF(AN401&gt;1,AVERAGE(IF($P$5:$P$104=$AA423,$R$5:$R$104,"-")),"-")</f>
        <v>0.34738729332691415</v>
      </c>
      <c r="AO423" s="18"/>
      <c r="AP423" s="18"/>
      <c r="AQ423" s="18"/>
      <c r="AR423" s="18"/>
      <c r="AS423" s="18"/>
      <c r="AT423" s="18"/>
      <c r="AU423" s="18"/>
      <c r="AV423" s="18"/>
      <c r="AW423" s="18"/>
      <c r="AX423" s="18"/>
      <c r="AY423" s="18"/>
      <c r="AZ423" s="18"/>
      <c r="BA423" s="18"/>
      <c r="BD423" s="11"/>
      <c r="BE423" s="11"/>
      <c r="BF423" s="11"/>
      <c r="BG423" s="11"/>
      <c r="BH423" s="11"/>
      <c r="BI423" s="11"/>
      <c r="BJ423" s="11"/>
      <c r="BK423" s="11"/>
      <c r="BL423" s="11"/>
      <c r="BM423" s="11"/>
      <c r="BN423" s="11"/>
      <c r="BO423" s="11"/>
      <c r="BP423" s="11"/>
      <c r="BQ423" s="11"/>
      <c r="BR423" s="11"/>
      <c r="BS423" s="11"/>
    </row>
    <row r="424" spans="1:71">
      <c r="A424" s="18"/>
      <c r="B424" s="18"/>
      <c r="C424" s="18"/>
      <c r="E424" s="88"/>
      <c r="F424" s="88"/>
      <c r="G424" s="18"/>
      <c r="H424" s="89"/>
      <c r="I424" s="89"/>
      <c r="J424" s="89"/>
      <c r="K424" s="18"/>
      <c r="L424" s="18"/>
      <c r="M424" s="18"/>
      <c r="N424" s="18"/>
      <c r="O424" s="18"/>
      <c r="P424" s="138"/>
      <c r="Q424" s="138"/>
      <c r="R424" s="138"/>
      <c r="S424" s="138"/>
      <c r="T424" s="138"/>
      <c r="U424" s="138"/>
      <c r="V424" s="138"/>
      <c r="W424" s="138"/>
      <c r="X424" s="18"/>
      <c r="Y424" s="18"/>
      <c r="Z424" s="18"/>
      <c r="AA424" s="137">
        <v>8</v>
      </c>
      <c r="AB424" s="347" t="str">
        <f t="array" ref="AB424">IF(COUNT(IF($P$5:$P$104=$AA424,IF($G$5:$G$104=AB$414,$R$5:$R$104,""),""))=0,"-",AVERAGE(IF($P$5:$P$104=$AA424,IF($G$5:$G$104=AB$414,$R$5:$R$104,""))))</f>
        <v>-</v>
      </c>
      <c r="AC424" s="347">
        <f t="array" ref="AC424">IF(COUNT(IF($P$5:$P$104=$AA424,IF($G$5:$G$104=AC$414,$R$5:$R$104,""),""))=0,"-",AVERAGE(IF($P$5:$P$104=$AA424,IF($G$5:$G$104=AC$414,$R$5:$R$104,""))))</f>
        <v>0.24670268484223787</v>
      </c>
      <c r="AD424" s="347" t="str">
        <f t="array" ref="AD424">IF(COUNT(IF($P$5:$P$104=$AA424,IF($G$5:$G$104=AD$414,$R$5:$R$104,""),""))=0,"-",AVERAGE(IF($P$5:$P$104=$AA424,IF($G$5:$G$104=AD$414,$R$5:$R$104,""))))</f>
        <v>-</v>
      </c>
      <c r="AE424" s="347">
        <f t="array" ref="AE424">IF(COUNT(IF($P$5:$P$104=$AA424,IF($G$5:$G$104=AE$414,$R$5:$R$104,""),""))=0,"-",AVERAGE(IF($P$5:$P$104=$AA424,IF($G$5:$G$104=AE$414,$R$5:$R$104,""))))</f>
        <v>0.18129795705574178</v>
      </c>
      <c r="AF424" s="347" t="str">
        <f t="array" ref="AF424">IF(COUNT(IF($P$5:$P$104=$AA424,IF($G$5:$G$104=AF$414,$R$5:$R$104,""),""))=0,"-",AVERAGE(IF($P$5:$P$104=$AA424,IF($G$5:$G$104=AF$414,$R$5:$R$104,""))))</f>
        <v>-</v>
      </c>
      <c r="AG424" s="347" t="str">
        <f t="array" ref="AG424">IF(COUNT(IF($P$5:$P$104=$AA424,IF($G$5:$G$104=AG$414,$R$5:$R$104,""),""))=0,"-",AVERAGE(IF($P$5:$P$104=$AA424,IF($G$5:$G$104=AG$414,$R$5:$R$104,""))))</f>
        <v>-</v>
      </c>
      <c r="AH424" s="347">
        <f t="array" ref="AH424">IF(COUNT(IF($P$5:$P$104=$AA424,IF($G$5:$G$104=AH$414,$R$5:$R$104,""),""))=0,"-",AVERAGE(IF($P$5:$P$104=$AA424,IF($G$5:$G$104=AH$414,$R$5:$R$104,""))))</f>
        <v>0.29894115186902964</v>
      </c>
      <c r="AI424" s="347" t="str">
        <f t="array" ref="AI424">IF(COUNT(IF($P$5:$P$104=$AA424,IF($G$5:$G$104=AI$414,$R$5:$R$104,""),""))=0,"-",AVERAGE(IF($P$5:$P$104=$AA424,IF($G$5:$G$104=AI$414,$R$5:$R$104,""))))</f>
        <v>-</v>
      </c>
      <c r="AJ424" s="347" t="str">
        <f t="array" ref="AJ424">IF(COUNT(IF($P$5:$P$104=$AA424,IF($G$5:$G$104=AJ$414,$R$5:$R$104,""),""))=0,"-",AVERAGE(IF($P$5:$P$104=$AA424,IF($G$5:$G$104=AJ$414,$R$5:$R$104,""))))</f>
        <v>-</v>
      </c>
      <c r="AK424" s="347">
        <f t="array" ref="AK424">IF(COUNT(IF($P$5:$P$104=$AA424,IF($G$5:$G$104=AK$414,$R$5:$R$104,""),""))=0,"-",AVERAGE(IF($P$5:$P$104=$AA424,IF($G$5:$G$104=AK$414,$R$5:$R$104,""))))</f>
        <v>0.36475982855764433</v>
      </c>
      <c r="AL424" s="347" t="str">
        <f t="array" ref="AL424">IF(COUNT(IF($P$5:$P$104=$AA424,IF($G$5:$G$104=AL$414,$R$5:$R$104,""),""))=0,"-",AVERAGE(IF($P$5:$P$104=$AA424,IF($G$5:$G$104=AL$414,$R$5:$R$104,""))))</f>
        <v>-</v>
      </c>
      <c r="AM424" s="347">
        <f t="array" ref="AM424">IF(COUNT(IF($P$5:$P$104=$AA424,IF($G$5:$G$104=AM$414,$R$5:$R$104,""),""))=0,"-",AVERAGE(IF($P$5:$P$104=$AA424,IF($G$5:$G$104=AM$414,$R$5:$R$104,""))))</f>
        <v>0.47284801024436374</v>
      </c>
      <c r="AN424" s="349">
        <f t="array" ref="AN424">IF(AN402&gt;1,AVERAGE(IF($P$5:$P$104=$AA424,$R$5:$R$104,"-")),"-")</f>
        <v>0.35266073705382428</v>
      </c>
      <c r="AO424" s="18"/>
      <c r="AP424" s="18"/>
      <c r="AQ424" s="18"/>
      <c r="AR424" s="18"/>
      <c r="AS424" s="18"/>
      <c r="AT424" s="18"/>
      <c r="AU424" s="18"/>
      <c r="AV424" s="18"/>
      <c r="AW424" s="18"/>
      <c r="AX424" s="18"/>
      <c r="AY424" s="18"/>
      <c r="AZ424" s="18"/>
      <c r="BA424" s="18"/>
      <c r="BD424" s="11"/>
      <c r="BE424" s="11"/>
      <c r="BF424" s="11"/>
      <c r="BG424" s="11"/>
      <c r="BH424" s="11"/>
      <c r="BI424" s="11"/>
      <c r="BJ424" s="11"/>
      <c r="BK424" s="11"/>
      <c r="BL424" s="11"/>
      <c r="BM424" s="11"/>
      <c r="BN424" s="11"/>
      <c r="BO424" s="11"/>
      <c r="BP424" s="11"/>
      <c r="BQ424" s="11"/>
      <c r="BR424" s="11"/>
      <c r="BS424" s="11"/>
    </row>
    <row r="425" spans="1:71">
      <c r="A425" s="18"/>
      <c r="B425" s="18"/>
      <c r="C425" s="18"/>
      <c r="E425" s="88"/>
      <c r="F425" s="88"/>
      <c r="G425" s="18"/>
      <c r="H425" s="89"/>
      <c r="I425" s="89"/>
      <c r="J425" s="89"/>
      <c r="K425" s="18"/>
      <c r="L425" s="18"/>
      <c r="M425" s="18"/>
      <c r="N425" s="18"/>
      <c r="O425" s="18"/>
      <c r="P425" s="138"/>
      <c r="Q425" s="138"/>
      <c r="R425" s="138"/>
      <c r="S425" s="138"/>
      <c r="T425" s="138"/>
      <c r="U425" s="138"/>
      <c r="V425" s="138"/>
      <c r="W425" s="138"/>
      <c r="X425" s="18"/>
      <c r="Y425" s="18"/>
      <c r="Z425" s="18"/>
      <c r="AA425" s="137">
        <v>9</v>
      </c>
      <c r="AB425" s="347" t="str">
        <f t="array" ref="AB425">IF(COUNT(IF($P$5:$P$104=$AA425,IF($G$5:$G$104=AB$414,$R$5:$R$104,""),""))=0,"-",AVERAGE(IF($P$5:$P$104=$AA425,IF($G$5:$G$104=AB$414,$R$5:$R$104,""))))</f>
        <v>-</v>
      </c>
      <c r="AC425" s="347" t="str">
        <f t="array" ref="AC425">IF(COUNT(IF($P$5:$P$104=$AA425,IF($G$5:$G$104=AC$414,$R$5:$R$104,""),""))=0,"-",AVERAGE(IF($P$5:$P$104=$AA425,IF($G$5:$G$104=AC$414,$R$5:$R$104,""))))</f>
        <v>-</v>
      </c>
      <c r="AD425" s="347" t="str">
        <f t="array" ref="AD425">IF(COUNT(IF($P$5:$P$104=$AA425,IF($G$5:$G$104=AD$414,$R$5:$R$104,""),""))=0,"-",AVERAGE(IF($P$5:$P$104=$AA425,IF($G$5:$G$104=AD$414,$R$5:$R$104,""))))</f>
        <v>-</v>
      </c>
      <c r="AE425" s="347" t="str">
        <f t="array" ref="AE425">IF(COUNT(IF($P$5:$P$104=$AA425,IF($G$5:$G$104=AE$414,$R$5:$R$104,""),""))=0,"-",AVERAGE(IF($P$5:$P$104=$AA425,IF($G$5:$G$104=AE$414,$R$5:$R$104,""))))</f>
        <v>-</v>
      </c>
      <c r="AF425" s="347" t="str">
        <f t="array" ref="AF425">IF(COUNT(IF($P$5:$P$104=$AA425,IF($G$5:$G$104=AF$414,$R$5:$R$104,""),""))=0,"-",AVERAGE(IF($P$5:$P$104=$AA425,IF($G$5:$G$104=AF$414,$R$5:$R$104,""))))</f>
        <v>-</v>
      </c>
      <c r="AG425" s="347" t="str">
        <f t="array" ref="AG425">IF(COUNT(IF($P$5:$P$104=$AA425,IF($G$5:$G$104=AG$414,$R$5:$R$104,""),""))=0,"-",AVERAGE(IF($P$5:$P$104=$AA425,IF($G$5:$G$104=AG$414,$R$5:$R$104,""))))</f>
        <v>-</v>
      </c>
      <c r="AH425" s="347" t="str">
        <f t="array" ref="AH425">IF(COUNT(IF($P$5:$P$104=$AA425,IF($G$5:$G$104=AH$414,$R$5:$R$104,""),""))=0,"-",AVERAGE(IF($P$5:$P$104=$AA425,IF($G$5:$G$104=AH$414,$R$5:$R$104,""))))</f>
        <v>-</v>
      </c>
      <c r="AI425" s="347" t="str">
        <f t="array" ref="AI425">IF(COUNT(IF($P$5:$P$104=$AA425,IF($G$5:$G$104=AI$414,$R$5:$R$104,""),""))=0,"-",AVERAGE(IF($P$5:$P$104=$AA425,IF($G$5:$G$104=AI$414,$R$5:$R$104,""))))</f>
        <v>-</v>
      </c>
      <c r="AJ425" s="347" t="str">
        <f t="array" ref="AJ425">IF(COUNT(IF($P$5:$P$104=$AA425,IF($G$5:$G$104=AJ$414,$R$5:$R$104,""),""))=0,"-",AVERAGE(IF($P$5:$P$104=$AA425,IF($G$5:$G$104=AJ$414,$R$5:$R$104,""))))</f>
        <v>-</v>
      </c>
      <c r="AK425" s="347" t="str">
        <f t="array" ref="AK425">IF(COUNT(IF($P$5:$P$104=$AA425,IF($G$5:$G$104=AK$414,$R$5:$R$104,""),""))=0,"-",AVERAGE(IF($P$5:$P$104=$AA425,IF($G$5:$G$104=AK$414,$R$5:$R$104,""))))</f>
        <v>-</v>
      </c>
      <c r="AL425" s="347" t="str">
        <f t="array" ref="AL425">IF(COUNT(IF($P$5:$P$104=$AA425,IF($G$5:$G$104=AL$414,$R$5:$R$104,""),""))=0,"-",AVERAGE(IF($P$5:$P$104=$AA425,IF($G$5:$G$104=AL$414,$R$5:$R$104,""))))</f>
        <v>-</v>
      </c>
      <c r="AM425" s="347" t="str">
        <f t="array" ref="AM425">IF(COUNT(IF($P$5:$P$104=$AA425,IF($G$5:$G$104=AM$414,$R$5:$R$104,""),""))=0,"-",AVERAGE(IF($P$5:$P$104=$AA425,IF($G$5:$G$104=AM$414,$R$5:$R$104,""))))</f>
        <v>-</v>
      </c>
      <c r="AN425" s="349" t="str">
        <f t="array" ref="AN425">IF(AN403&gt;1,AVERAGE(IF($P$5:$P$104=$AA425,$R$5:$R$104,"-")),"-")</f>
        <v>-</v>
      </c>
      <c r="AO425" s="18"/>
      <c r="AP425" s="18"/>
      <c r="AQ425" s="18"/>
      <c r="AR425" s="18"/>
      <c r="AS425" s="18"/>
      <c r="AT425" s="18"/>
      <c r="AU425" s="18"/>
      <c r="AV425" s="18"/>
      <c r="AW425" s="18"/>
      <c r="AX425" s="18"/>
      <c r="AY425" s="18"/>
      <c r="AZ425" s="18"/>
      <c r="BA425" s="18"/>
      <c r="BD425" s="11"/>
      <c r="BE425" s="11"/>
      <c r="BF425" s="11"/>
      <c r="BG425" s="11"/>
      <c r="BH425" s="11"/>
      <c r="BI425" s="11"/>
      <c r="BJ425" s="11"/>
      <c r="BK425" s="11"/>
      <c r="BL425" s="11"/>
      <c r="BM425" s="11"/>
      <c r="BN425" s="11"/>
      <c r="BO425" s="11"/>
      <c r="BP425" s="11"/>
      <c r="BQ425" s="11"/>
      <c r="BR425" s="11"/>
      <c r="BS425" s="11"/>
    </row>
    <row r="426" spans="1:71">
      <c r="A426" s="18"/>
      <c r="B426" s="18"/>
      <c r="C426" s="18"/>
      <c r="E426" s="88"/>
      <c r="F426" s="88"/>
      <c r="G426" s="18"/>
      <c r="H426" s="89"/>
      <c r="I426" s="89"/>
      <c r="J426" s="89"/>
      <c r="K426" s="18"/>
      <c r="L426" s="18"/>
      <c r="M426" s="18"/>
      <c r="N426" s="18"/>
      <c r="O426" s="18"/>
      <c r="P426" s="138"/>
      <c r="Q426" s="138"/>
      <c r="R426" s="138"/>
      <c r="S426" s="138"/>
      <c r="T426" s="138"/>
      <c r="U426" s="138"/>
      <c r="V426" s="138"/>
      <c r="W426" s="138"/>
      <c r="X426" s="18"/>
      <c r="Y426" s="18"/>
      <c r="Z426" s="18"/>
      <c r="AA426" s="137">
        <v>10</v>
      </c>
      <c r="AB426" s="347" t="str">
        <f t="array" ref="AB426">IF(COUNT(IF($P$5:$P$104=$AA426,IF($G$5:$G$104=AB$414,$R$5:$R$104,""),""))=0,"-",AVERAGE(IF($P$5:$P$104=$AA426,IF($G$5:$G$104=AB$414,$R$5:$R$104,""))))</f>
        <v>-</v>
      </c>
      <c r="AC426" s="347" t="str">
        <f t="array" ref="AC426">IF(COUNT(IF($P$5:$P$104=$AA426,IF($G$5:$G$104=AC$414,$R$5:$R$104,""),""))=0,"-",AVERAGE(IF($P$5:$P$104=$AA426,IF($G$5:$G$104=AC$414,$R$5:$R$104,""))))</f>
        <v>-</v>
      </c>
      <c r="AD426" s="347" t="str">
        <f t="array" ref="AD426">IF(COUNT(IF($P$5:$P$104=$AA426,IF($G$5:$G$104=AD$414,$R$5:$R$104,""),""))=0,"-",AVERAGE(IF($P$5:$P$104=$AA426,IF($G$5:$G$104=AD$414,$R$5:$R$104,""))))</f>
        <v>-</v>
      </c>
      <c r="AE426" s="347" t="str">
        <f t="array" ref="AE426">IF(COUNT(IF($P$5:$P$104=$AA426,IF($G$5:$G$104=AE$414,$R$5:$R$104,""),""))=0,"-",AVERAGE(IF($P$5:$P$104=$AA426,IF($G$5:$G$104=AE$414,$R$5:$R$104,""))))</f>
        <v>-</v>
      </c>
      <c r="AF426" s="347" t="str">
        <f t="array" ref="AF426">IF(COUNT(IF($P$5:$P$104=$AA426,IF($G$5:$G$104=AF$414,$R$5:$R$104,""),""))=0,"-",AVERAGE(IF($P$5:$P$104=$AA426,IF($G$5:$G$104=AF$414,$R$5:$R$104,""))))</f>
        <v>-</v>
      </c>
      <c r="AG426" s="347" t="str">
        <f t="array" ref="AG426">IF(COUNT(IF($P$5:$P$104=$AA426,IF($G$5:$G$104=AG$414,$R$5:$R$104,""),""))=0,"-",AVERAGE(IF($P$5:$P$104=$AA426,IF($G$5:$G$104=AG$414,$R$5:$R$104,""))))</f>
        <v>-</v>
      </c>
      <c r="AH426" s="347" t="str">
        <f t="array" ref="AH426">IF(COUNT(IF($P$5:$P$104=$AA426,IF($G$5:$G$104=AH$414,$R$5:$R$104,""),""))=0,"-",AVERAGE(IF($P$5:$P$104=$AA426,IF($G$5:$G$104=AH$414,$R$5:$R$104,""))))</f>
        <v>-</v>
      </c>
      <c r="AI426" s="347" t="str">
        <f t="array" ref="AI426">IF(COUNT(IF($P$5:$P$104=$AA426,IF($G$5:$G$104=AI$414,$R$5:$R$104,""),""))=0,"-",AVERAGE(IF($P$5:$P$104=$AA426,IF($G$5:$G$104=AI$414,$R$5:$R$104,""))))</f>
        <v>-</v>
      </c>
      <c r="AJ426" s="347" t="str">
        <f t="array" ref="AJ426">IF(COUNT(IF($P$5:$P$104=$AA426,IF($G$5:$G$104=AJ$414,$R$5:$R$104,""),""))=0,"-",AVERAGE(IF($P$5:$P$104=$AA426,IF($G$5:$G$104=AJ$414,$R$5:$R$104,""))))</f>
        <v>-</v>
      </c>
      <c r="AK426" s="347" t="str">
        <f t="array" ref="AK426">IF(COUNT(IF($P$5:$P$104=$AA426,IF($G$5:$G$104=AK$414,$R$5:$R$104,""),""))=0,"-",AVERAGE(IF($P$5:$P$104=$AA426,IF($G$5:$G$104=AK$414,$R$5:$R$104,""))))</f>
        <v>-</v>
      </c>
      <c r="AL426" s="347" t="str">
        <f t="array" ref="AL426">IF(COUNT(IF($P$5:$P$104=$AA426,IF($G$5:$G$104=AL$414,$R$5:$R$104,""),""))=0,"-",AVERAGE(IF($P$5:$P$104=$AA426,IF($G$5:$G$104=AL$414,$R$5:$R$104,""))))</f>
        <v>-</v>
      </c>
      <c r="AM426" s="347" t="str">
        <f t="array" ref="AM426">IF(COUNT(IF($P$5:$P$104=$AA426,IF($G$5:$G$104=AM$414,$R$5:$R$104,""),""))=0,"-",AVERAGE(IF($P$5:$P$104=$AA426,IF($G$5:$G$104=AM$414,$R$5:$R$104,""))))</f>
        <v>-</v>
      </c>
      <c r="AN426" s="349" t="str">
        <f t="array" ref="AN426">IF(AN404&gt;1,AVERAGE(IF($P$5:$P$104=$AA426,$R$5:$R$104,"-")),"-")</f>
        <v>-</v>
      </c>
      <c r="AO426" s="18"/>
      <c r="AP426" s="18"/>
      <c r="AQ426" s="18"/>
      <c r="AR426" s="18"/>
      <c r="AS426" s="18"/>
      <c r="AT426" s="18"/>
      <c r="AU426" s="18"/>
      <c r="AV426" s="18"/>
      <c r="AW426" s="18"/>
      <c r="AX426" s="18"/>
      <c r="AY426" s="18"/>
      <c r="AZ426" s="18"/>
      <c r="BA426" s="18"/>
      <c r="BD426" s="11"/>
      <c r="BE426" s="11"/>
      <c r="BF426" s="11"/>
      <c r="BG426" s="11"/>
      <c r="BH426" s="11"/>
      <c r="BI426" s="11"/>
      <c r="BJ426" s="11"/>
      <c r="BK426" s="11"/>
      <c r="BL426" s="11"/>
      <c r="BM426" s="11"/>
      <c r="BN426" s="11"/>
      <c r="BO426" s="11"/>
      <c r="BP426" s="11"/>
      <c r="BQ426" s="11"/>
      <c r="BR426" s="11"/>
      <c r="BS426" s="11"/>
    </row>
    <row r="427" spans="1:71">
      <c r="A427" s="18"/>
      <c r="B427" s="18"/>
      <c r="C427" s="18"/>
      <c r="E427" s="88"/>
      <c r="F427" s="88"/>
      <c r="G427" s="18"/>
      <c r="H427" s="89"/>
      <c r="I427" s="89"/>
      <c r="J427" s="89"/>
      <c r="K427" s="18"/>
      <c r="L427" s="18"/>
      <c r="M427" s="18"/>
      <c r="N427" s="18"/>
      <c r="O427" s="18"/>
      <c r="P427" s="138"/>
      <c r="Q427" s="138"/>
      <c r="R427" s="138"/>
      <c r="S427" s="138"/>
      <c r="T427" s="138"/>
      <c r="U427" s="138"/>
      <c r="V427" s="138"/>
      <c r="W427" s="138"/>
      <c r="X427" s="18"/>
      <c r="Y427" s="18"/>
      <c r="Z427" s="18"/>
      <c r="AA427" s="137">
        <v>11</v>
      </c>
      <c r="AB427" s="347" t="str">
        <f t="array" ref="AB427">IF(COUNT(IF($P$5:$P$104=$AA427,IF($G$5:$G$104=AB$414,$R$5:$R$104,""),""))=0,"-",AVERAGE(IF($P$5:$P$104=$AA427,IF($G$5:$G$104=AB$414,$R$5:$R$104,""))))</f>
        <v>-</v>
      </c>
      <c r="AC427" s="347" t="str">
        <f t="array" ref="AC427">IF(COUNT(IF($P$5:$P$104=$AA427,IF($G$5:$G$104=AC$414,$R$5:$R$104,""),""))=0,"-",AVERAGE(IF($P$5:$P$104=$AA427,IF($G$5:$G$104=AC$414,$R$5:$R$104,""))))</f>
        <v>-</v>
      </c>
      <c r="AD427" s="347" t="str">
        <f t="array" ref="AD427">IF(COUNT(IF($P$5:$P$104=$AA427,IF($G$5:$G$104=AD$414,$R$5:$R$104,""),""))=0,"-",AVERAGE(IF($P$5:$P$104=$AA427,IF($G$5:$G$104=AD$414,$R$5:$R$104,""))))</f>
        <v>-</v>
      </c>
      <c r="AE427" s="347" t="str">
        <f t="array" ref="AE427">IF(COUNT(IF($P$5:$P$104=$AA427,IF($G$5:$G$104=AE$414,$R$5:$R$104,""),""))=0,"-",AVERAGE(IF($P$5:$P$104=$AA427,IF($G$5:$G$104=AE$414,$R$5:$R$104,""))))</f>
        <v>-</v>
      </c>
      <c r="AF427" s="347" t="str">
        <f t="array" ref="AF427">IF(COUNT(IF($P$5:$P$104=$AA427,IF($G$5:$G$104=AF$414,$R$5:$R$104,""),""))=0,"-",AVERAGE(IF($P$5:$P$104=$AA427,IF($G$5:$G$104=AF$414,$R$5:$R$104,""))))</f>
        <v>-</v>
      </c>
      <c r="AG427" s="347" t="str">
        <f t="array" ref="AG427">IF(COUNT(IF($P$5:$P$104=$AA427,IF($G$5:$G$104=AG$414,$R$5:$R$104,""),""))=0,"-",AVERAGE(IF($P$5:$P$104=$AA427,IF($G$5:$G$104=AG$414,$R$5:$R$104,""))))</f>
        <v>-</v>
      </c>
      <c r="AH427" s="347" t="str">
        <f t="array" ref="AH427">IF(COUNT(IF($P$5:$P$104=$AA427,IF($G$5:$G$104=AH$414,$R$5:$R$104,""),""))=0,"-",AVERAGE(IF($P$5:$P$104=$AA427,IF($G$5:$G$104=AH$414,$R$5:$R$104,""))))</f>
        <v>-</v>
      </c>
      <c r="AI427" s="347" t="str">
        <f t="array" ref="AI427">IF(COUNT(IF($P$5:$P$104=$AA427,IF($G$5:$G$104=AI$414,$R$5:$R$104,""),""))=0,"-",AVERAGE(IF($P$5:$P$104=$AA427,IF($G$5:$G$104=AI$414,$R$5:$R$104,""))))</f>
        <v>-</v>
      </c>
      <c r="AJ427" s="347" t="str">
        <f t="array" ref="AJ427">IF(COUNT(IF($P$5:$P$104=$AA427,IF($G$5:$G$104=AJ$414,$R$5:$R$104,""),""))=0,"-",AVERAGE(IF($P$5:$P$104=$AA427,IF($G$5:$G$104=AJ$414,$R$5:$R$104,""))))</f>
        <v>-</v>
      </c>
      <c r="AK427" s="347" t="str">
        <f t="array" ref="AK427">IF(COUNT(IF($P$5:$P$104=$AA427,IF($G$5:$G$104=AK$414,$R$5:$R$104,""),""))=0,"-",AVERAGE(IF($P$5:$P$104=$AA427,IF($G$5:$G$104=AK$414,$R$5:$R$104,""))))</f>
        <v>-</v>
      </c>
      <c r="AL427" s="347" t="str">
        <f t="array" ref="AL427">IF(COUNT(IF($P$5:$P$104=$AA427,IF($G$5:$G$104=AL$414,$R$5:$R$104,""),""))=0,"-",AVERAGE(IF($P$5:$P$104=$AA427,IF($G$5:$G$104=AL$414,$R$5:$R$104,""))))</f>
        <v>-</v>
      </c>
      <c r="AM427" s="347" t="str">
        <f t="array" ref="AM427">IF(COUNT(IF($P$5:$P$104=$AA427,IF($G$5:$G$104=AM$414,$R$5:$R$104,""),""))=0,"-",AVERAGE(IF($P$5:$P$104=$AA427,IF($G$5:$G$104=AM$414,$R$5:$R$104,""))))</f>
        <v>-</v>
      </c>
      <c r="AN427" s="349" t="str">
        <f t="array" ref="AN427">IF(AN405&gt;1,AVERAGE(IF($P$5:$P$104=$AA427,$R$5:$R$104,"-")),"-")</f>
        <v>-</v>
      </c>
      <c r="AO427" s="18"/>
      <c r="AP427" s="18"/>
      <c r="AQ427" s="18"/>
      <c r="AR427" s="18"/>
      <c r="AS427" s="18"/>
      <c r="AT427" s="18"/>
      <c r="AU427" s="18"/>
      <c r="AV427" s="18"/>
      <c r="AW427" s="18"/>
      <c r="AX427" s="18"/>
      <c r="AY427" s="18"/>
      <c r="AZ427" s="18"/>
      <c r="BA427" s="18"/>
      <c r="BD427" s="11"/>
      <c r="BE427" s="11"/>
      <c r="BF427" s="11"/>
      <c r="BG427" s="11"/>
      <c r="BH427" s="11"/>
      <c r="BI427" s="11"/>
      <c r="BJ427" s="11"/>
      <c r="BK427" s="11"/>
      <c r="BL427" s="11"/>
      <c r="BM427" s="11"/>
      <c r="BN427" s="11"/>
      <c r="BO427" s="11"/>
      <c r="BP427" s="11"/>
      <c r="BQ427" s="11"/>
      <c r="BR427" s="11"/>
      <c r="BS427" s="11"/>
    </row>
    <row r="428" spans="1:71">
      <c r="A428" s="18"/>
      <c r="B428" s="18"/>
      <c r="C428" s="18"/>
      <c r="E428" s="88"/>
      <c r="F428" s="88"/>
      <c r="G428" s="18"/>
      <c r="H428" s="89"/>
      <c r="I428" s="89"/>
      <c r="J428" s="89"/>
      <c r="K428" s="18"/>
      <c r="L428" s="18"/>
      <c r="M428" s="18"/>
      <c r="N428" s="18"/>
      <c r="O428" s="18"/>
      <c r="P428" s="138"/>
      <c r="Q428" s="138"/>
      <c r="R428" s="138"/>
      <c r="S428" s="138"/>
      <c r="T428" s="138"/>
      <c r="U428" s="138"/>
      <c r="V428" s="138"/>
      <c r="W428" s="138"/>
      <c r="X428" s="18"/>
      <c r="Y428" s="18"/>
      <c r="Z428" s="18"/>
      <c r="AA428" s="137">
        <v>12</v>
      </c>
      <c r="AB428" s="347" t="str">
        <f t="array" ref="AB428">IF(COUNT(IF($P$5:$P$104=$AA428,IF($G$5:$G$104=AB$414,$R$5:$R$104,""),""))=0,"-",AVERAGE(IF($P$5:$P$104=$AA428,IF($G$5:$G$104=AB$414,$R$5:$R$104,""))))</f>
        <v>-</v>
      </c>
      <c r="AC428" s="347" t="str">
        <f t="array" ref="AC428">IF(COUNT(IF($P$5:$P$104=$AA428,IF($G$5:$G$104=AC$414,$R$5:$R$104,""),""))=0,"-",AVERAGE(IF($P$5:$P$104=$AA428,IF($G$5:$G$104=AC$414,$R$5:$R$104,""))))</f>
        <v>-</v>
      </c>
      <c r="AD428" s="347" t="str">
        <f t="array" ref="AD428">IF(COUNT(IF($P$5:$P$104=$AA428,IF($G$5:$G$104=AD$414,$R$5:$R$104,""),""))=0,"-",AVERAGE(IF($P$5:$P$104=$AA428,IF($G$5:$G$104=AD$414,$R$5:$R$104,""))))</f>
        <v>-</v>
      </c>
      <c r="AE428" s="347" t="str">
        <f t="array" ref="AE428">IF(COUNT(IF($P$5:$P$104=$AA428,IF($G$5:$G$104=AE$414,$R$5:$R$104,""),""))=0,"-",AVERAGE(IF($P$5:$P$104=$AA428,IF($G$5:$G$104=AE$414,$R$5:$R$104,""))))</f>
        <v>-</v>
      </c>
      <c r="AF428" s="347" t="str">
        <f t="array" ref="AF428">IF(COUNT(IF($P$5:$P$104=$AA428,IF($G$5:$G$104=AF$414,$R$5:$R$104,""),""))=0,"-",AVERAGE(IF($P$5:$P$104=$AA428,IF($G$5:$G$104=AF$414,$R$5:$R$104,""))))</f>
        <v>-</v>
      </c>
      <c r="AG428" s="347" t="str">
        <f t="array" ref="AG428">IF(COUNT(IF($P$5:$P$104=$AA428,IF($G$5:$G$104=AG$414,$R$5:$R$104,""),""))=0,"-",AVERAGE(IF($P$5:$P$104=$AA428,IF($G$5:$G$104=AG$414,$R$5:$R$104,""))))</f>
        <v>-</v>
      </c>
      <c r="AH428" s="347" t="str">
        <f t="array" ref="AH428">IF(COUNT(IF($P$5:$P$104=$AA428,IF($G$5:$G$104=AH$414,$R$5:$R$104,""),""))=0,"-",AVERAGE(IF($P$5:$P$104=$AA428,IF($G$5:$G$104=AH$414,$R$5:$R$104,""))))</f>
        <v>-</v>
      </c>
      <c r="AI428" s="347" t="str">
        <f t="array" ref="AI428">IF(COUNT(IF($P$5:$P$104=$AA428,IF($G$5:$G$104=AI$414,$R$5:$R$104,""),""))=0,"-",AVERAGE(IF($P$5:$P$104=$AA428,IF($G$5:$G$104=AI$414,$R$5:$R$104,""))))</f>
        <v>-</v>
      </c>
      <c r="AJ428" s="347" t="str">
        <f t="array" ref="AJ428">IF(COUNT(IF($P$5:$P$104=$AA428,IF($G$5:$G$104=AJ$414,$R$5:$R$104,""),""))=0,"-",AVERAGE(IF($P$5:$P$104=$AA428,IF($G$5:$G$104=AJ$414,$R$5:$R$104,""))))</f>
        <v>-</v>
      </c>
      <c r="AK428" s="347" t="str">
        <f t="array" ref="AK428">IF(COUNT(IF($P$5:$P$104=$AA428,IF($G$5:$G$104=AK$414,$R$5:$R$104,""),""))=0,"-",AVERAGE(IF($P$5:$P$104=$AA428,IF($G$5:$G$104=AK$414,$R$5:$R$104,""))))</f>
        <v>-</v>
      </c>
      <c r="AL428" s="347" t="str">
        <f t="array" ref="AL428">IF(COUNT(IF($P$5:$P$104=$AA428,IF($G$5:$G$104=AL$414,$R$5:$R$104,""),""))=0,"-",AVERAGE(IF($P$5:$P$104=$AA428,IF($G$5:$G$104=AL$414,$R$5:$R$104,""))))</f>
        <v>-</v>
      </c>
      <c r="AM428" s="347" t="str">
        <f t="array" ref="AM428">IF(COUNT(IF($P$5:$P$104=$AA428,IF($G$5:$G$104=AM$414,$R$5:$R$104,""),""))=0,"-",AVERAGE(IF($P$5:$P$104=$AA428,IF($G$5:$G$104=AM$414,$R$5:$R$104,""))))</f>
        <v>-</v>
      </c>
      <c r="AN428" s="349" t="str">
        <f t="array" ref="AN428">IF(AN406&gt;1,AVERAGE(IF($P$5:$P$104=$AA428,$R$5:$R$104,"-")),"-")</f>
        <v>-</v>
      </c>
      <c r="AO428" s="18"/>
      <c r="AP428" s="18"/>
      <c r="AQ428" s="18"/>
      <c r="AR428" s="18"/>
      <c r="AS428" s="18"/>
      <c r="AT428" s="18"/>
      <c r="AU428" s="18"/>
      <c r="AV428" s="18"/>
      <c r="AW428" s="18"/>
      <c r="AX428" s="18"/>
      <c r="AY428" s="18"/>
      <c r="AZ428" s="18"/>
      <c r="BA428" s="18"/>
      <c r="BD428" s="11"/>
      <c r="BE428" s="11"/>
      <c r="BF428" s="11"/>
      <c r="BG428" s="11"/>
      <c r="BH428" s="11"/>
      <c r="BI428" s="11"/>
      <c r="BJ428" s="11"/>
      <c r="BK428" s="11"/>
      <c r="BL428" s="11"/>
      <c r="BM428" s="11"/>
      <c r="BN428" s="11"/>
      <c r="BO428" s="11"/>
      <c r="BP428" s="11"/>
      <c r="BQ428" s="11"/>
      <c r="BR428" s="11"/>
      <c r="BS428" s="11"/>
    </row>
    <row r="429" spans="1:71">
      <c r="A429" s="18"/>
      <c r="B429" s="18"/>
      <c r="C429" s="18"/>
      <c r="E429" s="88"/>
      <c r="F429" s="88"/>
      <c r="G429" s="18"/>
      <c r="H429" s="89"/>
      <c r="I429" s="89"/>
      <c r="J429" s="89"/>
      <c r="K429" s="18"/>
      <c r="L429" s="18"/>
      <c r="M429" s="18"/>
      <c r="N429" s="18"/>
      <c r="O429" s="18"/>
      <c r="P429" s="138"/>
      <c r="Q429" s="138"/>
      <c r="R429" s="138"/>
      <c r="S429" s="138"/>
      <c r="T429" s="138"/>
      <c r="U429" s="138"/>
      <c r="V429" s="138"/>
      <c r="W429" s="138"/>
      <c r="X429" s="18"/>
      <c r="Y429" s="18"/>
      <c r="Z429" s="18"/>
      <c r="AA429" s="137">
        <v>13</v>
      </c>
      <c r="AB429" s="347" t="str">
        <f t="array" ref="AB429">IF(COUNT(IF($P$5:$P$104=$AA429,IF($G$5:$G$104=AB$414,$R$5:$R$104,""),""))=0,"-",AVERAGE(IF($P$5:$P$104=$AA429,IF($G$5:$G$104=AB$414,$R$5:$R$104,""))))</f>
        <v>-</v>
      </c>
      <c r="AC429" s="347" t="str">
        <f t="array" ref="AC429">IF(COUNT(IF($P$5:$P$104=$AA429,IF($G$5:$G$104=AC$414,$R$5:$R$104,""),""))=0,"-",AVERAGE(IF($P$5:$P$104=$AA429,IF($G$5:$G$104=AC$414,$R$5:$R$104,""))))</f>
        <v>-</v>
      </c>
      <c r="AD429" s="347" t="str">
        <f t="array" ref="AD429">IF(COUNT(IF($P$5:$P$104=$AA429,IF($G$5:$G$104=AD$414,$R$5:$R$104,""),""))=0,"-",AVERAGE(IF($P$5:$P$104=$AA429,IF($G$5:$G$104=AD$414,$R$5:$R$104,""))))</f>
        <v>-</v>
      </c>
      <c r="AE429" s="347" t="str">
        <f t="array" ref="AE429">IF(COUNT(IF($P$5:$P$104=$AA429,IF($G$5:$G$104=AE$414,$R$5:$R$104,""),""))=0,"-",AVERAGE(IF($P$5:$P$104=$AA429,IF($G$5:$G$104=AE$414,$R$5:$R$104,""))))</f>
        <v>-</v>
      </c>
      <c r="AF429" s="347" t="str">
        <f t="array" ref="AF429">IF(COUNT(IF($P$5:$P$104=$AA429,IF($G$5:$G$104=AF$414,$R$5:$R$104,""),""))=0,"-",AVERAGE(IF($P$5:$P$104=$AA429,IF($G$5:$G$104=AF$414,$R$5:$R$104,""))))</f>
        <v>-</v>
      </c>
      <c r="AG429" s="347" t="str">
        <f t="array" ref="AG429">IF(COUNT(IF($P$5:$P$104=$AA429,IF($G$5:$G$104=AG$414,$R$5:$R$104,""),""))=0,"-",AVERAGE(IF($P$5:$P$104=$AA429,IF($G$5:$G$104=AG$414,$R$5:$R$104,""))))</f>
        <v>-</v>
      </c>
      <c r="AH429" s="347" t="str">
        <f t="array" ref="AH429">IF(COUNT(IF($P$5:$P$104=$AA429,IF($G$5:$G$104=AH$414,$R$5:$R$104,""),""))=0,"-",AVERAGE(IF($P$5:$P$104=$AA429,IF($G$5:$G$104=AH$414,$R$5:$R$104,""))))</f>
        <v>-</v>
      </c>
      <c r="AI429" s="347" t="str">
        <f t="array" ref="AI429">IF(COUNT(IF($P$5:$P$104=$AA429,IF($G$5:$G$104=AI$414,$R$5:$R$104,""),""))=0,"-",AVERAGE(IF($P$5:$P$104=$AA429,IF($G$5:$G$104=AI$414,$R$5:$R$104,""))))</f>
        <v>-</v>
      </c>
      <c r="AJ429" s="347" t="str">
        <f t="array" ref="AJ429">IF(COUNT(IF($P$5:$P$104=$AA429,IF($G$5:$G$104=AJ$414,$R$5:$R$104,""),""))=0,"-",AVERAGE(IF($P$5:$P$104=$AA429,IF($G$5:$G$104=AJ$414,$R$5:$R$104,""))))</f>
        <v>-</v>
      </c>
      <c r="AK429" s="347" t="str">
        <f t="array" ref="AK429">IF(COUNT(IF($P$5:$P$104=$AA429,IF($G$5:$G$104=AK$414,$R$5:$R$104,""),""))=0,"-",AVERAGE(IF($P$5:$P$104=$AA429,IF($G$5:$G$104=AK$414,$R$5:$R$104,""))))</f>
        <v>-</v>
      </c>
      <c r="AL429" s="347" t="str">
        <f t="array" ref="AL429">IF(COUNT(IF($P$5:$P$104=$AA429,IF($G$5:$G$104=AL$414,$R$5:$R$104,""),""))=0,"-",AVERAGE(IF($P$5:$P$104=$AA429,IF($G$5:$G$104=AL$414,$R$5:$R$104,""))))</f>
        <v>-</v>
      </c>
      <c r="AM429" s="347" t="str">
        <f t="array" ref="AM429">IF(COUNT(IF($P$5:$P$104=$AA429,IF($G$5:$G$104=AM$414,$R$5:$R$104,""),""))=0,"-",AVERAGE(IF($P$5:$P$104=$AA429,IF($G$5:$G$104=AM$414,$R$5:$R$104,""))))</f>
        <v>-</v>
      </c>
      <c r="AN429" s="349" t="str">
        <f t="array" ref="AN429">IF(AN407&gt;1,AVERAGE(IF($P$5:$P$104=$AA429,$R$5:$R$104,"-")),"-")</f>
        <v>-</v>
      </c>
      <c r="AO429" s="18"/>
      <c r="AP429" s="18"/>
      <c r="AQ429" s="18"/>
      <c r="AR429" s="18"/>
      <c r="AS429" s="18"/>
      <c r="AT429" s="18"/>
      <c r="AU429" s="18"/>
      <c r="AV429" s="18"/>
      <c r="AW429" s="18"/>
      <c r="AX429" s="18"/>
      <c r="AY429" s="18"/>
      <c r="AZ429" s="18"/>
      <c r="BA429" s="18"/>
      <c r="BD429" s="11"/>
      <c r="BE429" s="11"/>
      <c r="BF429" s="11"/>
      <c r="BG429" s="11"/>
      <c r="BH429" s="11"/>
      <c r="BI429" s="11"/>
      <c r="BJ429" s="11"/>
      <c r="BK429" s="11"/>
      <c r="BL429" s="11"/>
      <c r="BM429" s="11"/>
      <c r="BN429" s="11"/>
      <c r="BO429" s="11"/>
      <c r="BP429" s="11"/>
      <c r="BQ429" s="11"/>
      <c r="BR429" s="11"/>
      <c r="BS429" s="11"/>
    </row>
    <row r="430" spans="1:71">
      <c r="A430" s="18"/>
      <c r="B430" s="18"/>
      <c r="C430" s="18"/>
      <c r="E430" s="88"/>
      <c r="F430" s="88"/>
      <c r="G430" s="18"/>
      <c r="H430" s="89"/>
      <c r="I430" s="89"/>
      <c r="J430" s="89"/>
      <c r="K430" s="18"/>
      <c r="L430" s="18"/>
      <c r="M430" s="18"/>
      <c r="N430" s="18"/>
      <c r="O430" s="18"/>
      <c r="P430" s="138"/>
      <c r="Q430" s="138"/>
      <c r="R430" s="138"/>
      <c r="S430" s="138"/>
      <c r="T430" s="138"/>
      <c r="U430" s="138"/>
      <c r="V430" s="138"/>
      <c r="W430" s="138"/>
      <c r="X430" s="18"/>
      <c r="Y430" s="18"/>
      <c r="Z430" s="18"/>
      <c r="AA430" s="137">
        <v>14</v>
      </c>
      <c r="AB430" s="347" t="str">
        <f t="array" ref="AB430">IF(COUNT(IF($P$5:$P$104=$AA430,IF($G$5:$G$104=AB$414,$R$5:$R$104,""),""))=0,"-",AVERAGE(IF($P$5:$P$104=$AA430,IF($G$5:$G$104=AB$414,$R$5:$R$104,""))))</f>
        <v>-</v>
      </c>
      <c r="AC430" s="347" t="str">
        <f t="array" ref="AC430">IF(COUNT(IF($P$5:$P$104=$AA430,IF($G$5:$G$104=AC$414,$R$5:$R$104,""),""))=0,"-",AVERAGE(IF($P$5:$P$104=$AA430,IF($G$5:$G$104=AC$414,$R$5:$R$104,""))))</f>
        <v>-</v>
      </c>
      <c r="AD430" s="347" t="str">
        <f t="array" ref="AD430">IF(COUNT(IF($P$5:$P$104=$AA430,IF($G$5:$G$104=AD$414,$R$5:$R$104,""),""))=0,"-",AVERAGE(IF($P$5:$P$104=$AA430,IF($G$5:$G$104=AD$414,$R$5:$R$104,""))))</f>
        <v>-</v>
      </c>
      <c r="AE430" s="347" t="str">
        <f t="array" ref="AE430">IF(COUNT(IF($P$5:$P$104=$AA430,IF($G$5:$G$104=AE$414,$R$5:$R$104,""),""))=0,"-",AVERAGE(IF($P$5:$P$104=$AA430,IF($G$5:$G$104=AE$414,$R$5:$R$104,""))))</f>
        <v>-</v>
      </c>
      <c r="AF430" s="347" t="str">
        <f t="array" ref="AF430">IF(COUNT(IF($P$5:$P$104=$AA430,IF($G$5:$G$104=AF$414,$R$5:$R$104,""),""))=0,"-",AVERAGE(IF($P$5:$P$104=$AA430,IF($G$5:$G$104=AF$414,$R$5:$R$104,""))))</f>
        <v>-</v>
      </c>
      <c r="AG430" s="347" t="str">
        <f t="array" ref="AG430">IF(COUNT(IF($P$5:$P$104=$AA430,IF($G$5:$G$104=AG$414,$R$5:$R$104,""),""))=0,"-",AVERAGE(IF($P$5:$P$104=$AA430,IF($G$5:$G$104=AG$414,$R$5:$R$104,""))))</f>
        <v>-</v>
      </c>
      <c r="AH430" s="347" t="str">
        <f t="array" ref="AH430">IF(COUNT(IF($P$5:$P$104=$AA430,IF($G$5:$G$104=AH$414,$R$5:$R$104,""),""))=0,"-",AVERAGE(IF($P$5:$P$104=$AA430,IF($G$5:$G$104=AH$414,$R$5:$R$104,""))))</f>
        <v>-</v>
      </c>
      <c r="AI430" s="347" t="str">
        <f t="array" ref="AI430">IF(COUNT(IF($P$5:$P$104=$AA430,IF($G$5:$G$104=AI$414,$R$5:$R$104,""),""))=0,"-",AVERAGE(IF($P$5:$P$104=$AA430,IF($G$5:$G$104=AI$414,$R$5:$R$104,""))))</f>
        <v>-</v>
      </c>
      <c r="AJ430" s="347" t="str">
        <f t="array" ref="AJ430">IF(COUNT(IF($P$5:$P$104=$AA430,IF($G$5:$G$104=AJ$414,$R$5:$R$104,""),""))=0,"-",AVERAGE(IF($P$5:$P$104=$AA430,IF($G$5:$G$104=AJ$414,$R$5:$R$104,""))))</f>
        <v>-</v>
      </c>
      <c r="AK430" s="347" t="str">
        <f t="array" ref="AK430">IF(COUNT(IF($P$5:$P$104=$AA430,IF($G$5:$G$104=AK$414,$R$5:$R$104,""),""))=0,"-",AVERAGE(IF($P$5:$P$104=$AA430,IF($G$5:$G$104=AK$414,$R$5:$R$104,""))))</f>
        <v>-</v>
      </c>
      <c r="AL430" s="347" t="str">
        <f t="array" ref="AL430">IF(COUNT(IF($P$5:$P$104=$AA430,IF($G$5:$G$104=AL$414,$R$5:$R$104,""),""))=0,"-",AVERAGE(IF($P$5:$P$104=$AA430,IF($G$5:$G$104=AL$414,$R$5:$R$104,""))))</f>
        <v>-</v>
      </c>
      <c r="AM430" s="347" t="str">
        <f t="array" ref="AM430">IF(COUNT(IF($P$5:$P$104=$AA430,IF($G$5:$G$104=AM$414,$R$5:$R$104,""),""))=0,"-",AVERAGE(IF($P$5:$P$104=$AA430,IF($G$5:$G$104=AM$414,$R$5:$R$104,""))))</f>
        <v>-</v>
      </c>
      <c r="AN430" s="349" t="str">
        <f t="array" ref="AN430">IF(AN408&gt;1,AVERAGE(IF($P$5:$P$104=$AA430,$R$5:$R$104,"-")),"-")</f>
        <v>-</v>
      </c>
      <c r="AO430" s="18"/>
      <c r="AP430" s="18"/>
      <c r="AQ430" s="18"/>
      <c r="AR430" s="18"/>
      <c r="AS430" s="18"/>
      <c r="AT430" s="18"/>
      <c r="AU430" s="18"/>
      <c r="AV430" s="18"/>
      <c r="AW430" s="18"/>
      <c r="AX430" s="18"/>
      <c r="AY430" s="18"/>
      <c r="AZ430" s="18"/>
      <c r="BA430" s="18"/>
      <c r="BD430" s="11"/>
      <c r="BE430" s="11"/>
      <c r="BF430" s="11"/>
      <c r="BG430" s="11"/>
      <c r="BH430" s="11"/>
      <c r="BI430" s="11"/>
      <c r="BJ430" s="11"/>
      <c r="BK430" s="11"/>
      <c r="BL430" s="11"/>
      <c r="BM430" s="11"/>
      <c r="BN430" s="11"/>
      <c r="BO430" s="11"/>
      <c r="BP430" s="11"/>
      <c r="BQ430" s="11"/>
      <c r="BR430" s="11"/>
      <c r="BS430" s="11"/>
    </row>
    <row r="431" spans="1:71">
      <c r="A431" s="18"/>
      <c r="B431" s="18"/>
      <c r="C431" s="18"/>
      <c r="E431" s="88"/>
      <c r="F431" s="88"/>
      <c r="G431" s="18"/>
      <c r="H431" s="89"/>
      <c r="I431" s="89"/>
      <c r="J431" s="89"/>
      <c r="K431" s="18"/>
      <c r="L431" s="18"/>
      <c r="M431" s="18"/>
      <c r="N431" s="18"/>
      <c r="O431" s="18"/>
      <c r="P431" s="138"/>
      <c r="Q431" s="138"/>
      <c r="R431" s="138"/>
      <c r="S431" s="138"/>
      <c r="T431" s="138"/>
      <c r="U431" s="138"/>
      <c r="V431" s="138"/>
      <c r="W431" s="138"/>
      <c r="X431" s="18"/>
      <c r="Y431" s="18"/>
      <c r="Z431" s="18"/>
      <c r="AA431" s="137">
        <v>15</v>
      </c>
      <c r="AB431" s="347" t="str">
        <f t="array" ref="AB431">IF(COUNT(IF($P$5:$P$104=$AA431,IF($G$5:$G$104=AB$414,$R$5:$R$104,""),""))=0,"-",AVERAGE(IF($P$5:$P$104=$AA431,IF($G$5:$G$104=AB$414,$R$5:$R$104,""))))</f>
        <v>-</v>
      </c>
      <c r="AC431" s="347" t="str">
        <f t="array" ref="AC431">IF(COUNT(IF($P$5:$P$104=$AA431,IF($G$5:$G$104=AC$414,$R$5:$R$104,""),""))=0,"-",AVERAGE(IF($P$5:$P$104=$AA431,IF($G$5:$G$104=AC$414,$R$5:$R$104,""))))</f>
        <v>-</v>
      </c>
      <c r="AD431" s="347" t="str">
        <f t="array" ref="AD431">IF(COUNT(IF($P$5:$P$104=$AA431,IF($G$5:$G$104=AD$414,$R$5:$R$104,""),""))=0,"-",AVERAGE(IF($P$5:$P$104=$AA431,IF($G$5:$G$104=AD$414,$R$5:$R$104,""))))</f>
        <v>-</v>
      </c>
      <c r="AE431" s="347" t="str">
        <f t="array" ref="AE431">IF(COUNT(IF($P$5:$P$104=$AA431,IF($G$5:$G$104=AE$414,$R$5:$R$104,""),""))=0,"-",AVERAGE(IF($P$5:$P$104=$AA431,IF($G$5:$G$104=AE$414,$R$5:$R$104,""))))</f>
        <v>-</v>
      </c>
      <c r="AF431" s="347" t="str">
        <f t="array" ref="AF431">IF(COUNT(IF($P$5:$P$104=$AA431,IF($G$5:$G$104=AF$414,$R$5:$R$104,""),""))=0,"-",AVERAGE(IF($P$5:$P$104=$AA431,IF($G$5:$G$104=AF$414,$R$5:$R$104,""))))</f>
        <v>-</v>
      </c>
      <c r="AG431" s="347" t="str">
        <f t="array" ref="AG431">IF(COUNT(IF($P$5:$P$104=$AA431,IF($G$5:$G$104=AG$414,$R$5:$R$104,""),""))=0,"-",AVERAGE(IF($P$5:$P$104=$AA431,IF($G$5:$G$104=AG$414,$R$5:$R$104,""))))</f>
        <v>-</v>
      </c>
      <c r="AH431" s="347" t="str">
        <f t="array" ref="AH431">IF(COUNT(IF($P$5:$P$104=$AA431,IF($G$5:$G$104=AH$414,$R$5:$R$104,""),""))=0,"-",AVERAGE(IF($P$5:$P$104=$AA431,IF($G$5:$G$104=AH$414,$R$5:$R$104,""))))</f>
        <v>-</v>
      </c>
      <c r="AI431" s="347" t="str">
        <f t="array" ref="AI431">IF(COUNT(IF($P$5:$P$104=$AA431,IF($G$5:$G$104=AI$414,$R$5:$R$104,""),""))=0,"-",AVERAGE(IF($P$5:$P$104=$AA431,IF($G$5:$G$104=AI$414,$R$5:$R$104,""))))</f>
        <v>-</v>
      </c>
      <c r="AJ431" s="347" t="str">
        <f t="array" ref="AJ431">IF(COUNT(IF($P$5:$P$104=$AA431,IF($G$5:$G$104=AJ$414,$R$5:$R$104,""),""))=0,"-",AVERAGE(IF($P$5:$P$104=$AA431,IF($G$5:$G$104=AJ$414,$R$5:$R$104,""))))</f>
        <v>-</v>
      </c>
      <c r="AK431" s="347" t="str">
        <f t="array" ref="AK431">IF(COUNT(IF($P$5:$P$104=$AA431,IF($G$5:$G$104=AK$414,$R$5:$R$104,""),""))=0,"-",AVERAGE(IF($P$5:$P$104=$AA431,IF($G$5:$G$104=AK$414,$R$5:$R$104,""))))</f>
        <v>-</v>
      </c>
      <c r="AL431" s="347" t="str">
        <f t="array" ref="AL431">IF(COUNT(IF($P$5:$P$104=$AA431,IF($G$5:$G$104=AL$414,$R$5:$R$104,""),""))=0,"-",AVERAGE(IF($P$5:$P$104=$AA431,IF($G$5:$G$104=AL$414,$R$5:$R$104,""))))</f>
        <v>-</v>
      </c>
      <c r="AM431" s="347" t="str">
        <f t="array" ref="AM431">IF(COUNT(IF($P$5:$P$104=$AA431,IF($G$5:$G$104=AM$414,$R$5:$R$104,""),""))=0,"-",AVERAGE(IF($P$5:$P$104=$AA431,IF($G$5:$G$104=AM$414,$R$5:$R$104,""))))</f>
        <v>-</v>
      </c>
      <c r="AN431" s="350" t="str">
        <f t="array" ref="AN431">IF(AN409&gt;1,AVERAGE(IF($P$5:$P$104=$AA431,$R$5:$R$104,"-")),"-")</f>
        <v>-</v>
      </c>
      <c r="AO431" s="18"/>
      <c r="AP431" s="18"/>
      <c r="AQ431" s="18"/>
      <c r="AR431" s="18"/>
      <c r="AS431" s="18"/>
      <c r="AT431" s="18"/>
      <c r="AU431" s="18"/>
      <c r="AV431" s="18"/>
      <c r="AW431" s="18"/>
      <c r="AX431" s="18"/>
      <c r="AY431" s="18"/>
      <c r="AZ431" s="18"/>
      <c r="BA431" s="18"/>
      <c r="BD431" s="11"/>
      <c r="BE431" s="11"/>
      <c r="BF431" s="11"/>
      <c r="BG431" s="11"/>
      <c r="BH431" s="11"/>
      <c r="BI431" s="11"/>
      <c r="BJ431" s="11"/>
      <c r="BK431" s="11"/>
      <c r="BL431" s="11"/>
      <c r="BM431" s="11"/>
      <c r="BN431" s="11"/>
      <c r="BO431" s="11"/>
      <c r="BP431" s="11"/>
      <c r="BQ431" s="11"/>
      <c r="BR431" s="11"/>
      <c r="BS431" s="11"/>
    </row>
    <row r="432" spans="1:71">
      <c r="A432" s="18"/>
      <c r="B432" s="18"/>
      <c r="C432" s="18"/>
      <c r="E432" s="88"/>
      <c r="F432" s="88"/>
      <c r="G432" s="18"/>
      <c r="H432" s="89"/>
      <c r="I432" s="89"/>
      <c r="J432" s="89"/>
      <c r="K432" s="18"/>
      <c r="L432" s="18"/>
      <c r="M432" s="18"/>
      <c r="N432" s="18"/>
      <c r="O432" s="18"/>
      <c r="P432" s="138"/>
      <c r="Q432" s="138"/>
      <c r="R432" s="138"/>
      <c r="S432" s="138"/>
      <c r="T432" s="138"/>
      <c r="U432" s="138"/>
      <c r="V432" s="138"/>
      <c r="W432" s="138"/>
      <c r="X432" s="18"/>
      <c r="Y432" s="18"/>
      <c r="Z432" s="18"/>
      <c r="AA432" s="351" t="s">
        <v>83</v>
      </c>
      <c r="AB432" s="352" t="str">
        <f t="shared" ref="AB432:AN432" si="226">IF(AB$410=0,"-",SUMPRODUCT(AB416:AB431,AB394:AB409)/AB410)</f>
        <v>-</v>
      </c>
      <c r="AC432" s="353">
        <f t="shared" si="226"/>
        <v>0.12347102049035985</v>
      </c>
      <c r="AD432" s="353" t="str">
        <f t="shared" si="226"/>
        <v>-</v>
      </c>
      <c r="AE432" s="353">
        <f t="shared" si="226"/>
        <v>0.10995982646752699</v>
      </c>
      <c r="AF432" s="353" t="str">
        <f t="shared" si="226"/>
        <v>-</v>
      </c>
      <c r="AG432" s="353" t="str">
        <f t="shared" si="226"/>
        <v>-</v>
      </c>
      <c r="AH432" s="353">
        <f t="shared" si="226"/>
        <v>0.39314261085810637</v>
      </c>
      <c r="AI432" s="353">
        <f t="shared" si="226"/>
        <v>0.56352516088547067</v>
      </c>
      <c r="AJ432" s="353">
        <f t="shared" si="226"/>
        <v>0.97589102692608387</v>
      </c>
      <c r="AK432" s="353">
        <f t="shared" si="226"/>
        <v>0.53988406849760318</v>
      </c>
      <c r="AL432" s="353" t="str">
        <f t="shared" si="226"/>
        <v>-</v>
      </c>
      <c r="AM432" s="354">
        <f t="shared" si="226"/>
        <v>0.43425700418251867</v>
      </c>
      <c r="AN432" s="355">
        <f t="shared" si="226"/>
        <v>0.40820946978070266</v>
      </c>
      <c r="AO432" s="18"/>
      <c r="AP432" s="18"/>
      <c r="AQ432" s="18"/>
      <c r="AR432" s="18"/>
      <c r="AS432" s="18"/>
      <c r="AT432" s="18"/>
      <c r="AU432" s="18"/>
      <c r="AV432" s="18"/>
      <c r="AW432" s="18"/>
      <c r="AX432" s="18"/>
      <c r="AY432" s="18"/>
      <c r="AZ432" s="18"/>
      <c r="BA432" s="18"/>
      <c r="BD432" s="11"/>
      <c r="BE432" s="11"/>
      <c r="BF432" s="11"/>
      <c r="BG432" s="11"/>
      <c r="BH432" s="11"/>
      <c r="BI432" s="11"/>
      <c r="BJ432" s="11"/>
      <c r="BK432" s="11"/>
      <c r="BL432" s="11"/>
      <c r="BM432" s="11"/>
      <c r="BN432" s="11"/>
      <c r="BO432" s="11"/>
      <c r="BP432" s="11"/>
      <c r="BQ432" s="11"/>
      <c r="BR432" s="11"/>
      <c r="BS432" s="11"/>
    </row>
    <row r="433" spans="1:71">
      <c r="A433" s="18"/>
      <c r="B433" s="18"/>
      <c r="C433" s="18"/>
      <c r="E433" s="88"/>
      <c r="F433" s="88"/>
      <c r="G433" s="18"/>
      <c r="H433" s="89"/>
      <c r="I433" s="89"/>
      <c r="J433" s="89"/>
      <c r="K433" s="18"/>
      <c r="L433" s="18"/>
      <c r="M433" s="18"/>
      <c r="N433" s="18"/>
      <c r="O433" s="18"/>
      <c r="P433" s="138"/>
      <c r="Q433" s="138"/>
      <c r="R433" s="138"/>
      <c r="S433" s="138"/>
      <c r="T433" s="138"/>
      <c r="U433" s="138"/>
      <c r="V433" s="138"/>
      <c r="W433" s="138"/>
      <c r="X433" s="18"/>
      <c r="Y433" s="18"/>
      <c r="Z433" s="18"/>
      <c r="AA433" s="356" t="s">
        <v>84</v>
      </c>
      <c r="AB433" s="117"/>
      <c r="AC433" s="357" t="s">
        <v>112</v>
      </c>
      <c r="AD433" s="117"/>
      <c r="AE433" s="117"/>
      <c r="AF433" s="117"/>
      <c r="AG433" s="117"/>
      <c r="AH433" s="117"/>
      <c r="AI433" s="117"/>
      <c r="AJ433" s="117"/>
      <c r="AK433" s="117"/>
      <c r="AL433" s="117"/>
      <c r="AM433" s="117"/>
      <c r="AN433" s="117"/>
      <c r="AO433" s="18"/>
      <c r="AP433" s="18"/>
      <c r="AQ433" s="18"/>
      <c r="AR433" s="18"/>
      <c r="AS433" s="18"/>
      <c r="AT433" s="18"/>
      <c r="AU433" s="18"/>
      <c r="AV433" s="18"/>
      <c r="AW433" s="18"/>
      <c r="AX433" s="18"/>
      <c r="AY433" s="18"/>
      <c r="AZ433" s="18"/>
      <c r="BA433" s="18"/>
      <c r="BD433" s="11"/>
      <c r="BE433" s="11"/>
      <c r="BF433" s="11"/>
      <c r="BG433" s="11"/>
      <c r="BH433" s="11"/>
      <c r="BI433" s="11"/>
      <c r="BJ433" s="11"/>
      <c r="BK433" s="11"/>
      <c r="BL433" s="11"/>
      <c r="BM433" s="11"/>
      <c r="BN433" s="11"/>
      <c r="BO433" s="11"/>
      <c r="BP433" s="11"/>
      <c r="BQ433" s="11"/>
      <c r="BR433" s="11"/>
      <c r="BS433" s="11"/>
    </row>
    <row r="434" spans="1:71">
      <c r="A434" s="18"/>
      <c r="B434" s="18"/>
      <c r="C434" s="18"/>
      <c r="E434" s="88"/>
      <c r="F434" s="88"/>
      <c r="G434" s="18"/>
      <c r="H434" s="89"/>
      <c r="I434" s="89"/>
      <c r="J434" s="89"/>
      <c r="K434" s="18"/>
      <c r="L434" s="18"/>
      <c r="M434" s="18"/>
      <c r="N434" s="18"/>
      <c r="O434" s="18"/>
      <c r="P434" s="138"/>
      <c r="Q434" s="138"/>
      <c r="R434" s="138"/>
      <c r="S434" s="138"/>
      <c r="T434" s="138"/>
      <c r="U434" s="138"/>
      <c r="V434" s="138"/>
      <c r="W434" s="138"/>
      <c r="X434" s="18"/>
      <c r="Y434" s="18"/>
      <c r="Z434" s="18"/>
      <c r="AA434" s="165"/>
      <c r="AB434" s="343"/>
      <c r="AC434" s="343"/>
      <c r="AD434" s="343"/>
      <c r="AE434" s="343"/>
      <c r="AF434" s="343"/>
      <c r="AG434" s="343"/>
      <c r="AH434" s="343"/>
      <c r="AI434" s="343"/>
      <c r="AJ434" s="343"/>
      <c r="AK434" s="343"/>
      <c r="AL434" s="343"/>
      <c r="AM434" s="343"/>
      <c r="AN434" s="344"/>
      <c r="AO434" s="18"/>
      <c r="AP434" s="18"/>
      <c r="AQ434" s="18"/>
      <c r="AR434" s="18"/>
      <c r="AS434" s="18"/>
      <c r="AT434" s="18"/>
      <c r="AU434" s="18"/>
      <c r="AV434" s="18"/>
      <c r="AW434" s="18"/>
      <c r="AX434" s="18"/>
      <c r="AY434" s="18"/>
      <c r="AZ434" s="18"/>
      <c r="BA434" s="18"/>
      <c r="BD434" s="11"/>
      <c r="BE434" s="11"/>
      <c r="BF434" s="11"/>
      <c r="BG434" s="11"/>
      <c r="BH434" s="11"/>
      <c r="BI434" s="11"/>
      <c r="BJ434" s="11"/>
      <c r="BK434" s="11"/>
      <c r="BL434" s="11"/>
      <c r="BM434" s="11"/>
      <c r="BN434" s="11"/>
      <c r="BO434" s="11"/>
      <c r="BP434" s="11"/>
      <c r="BQ434" s="11"/>
      <c r="BR434" s="11"/>
      <c r="BS434" s="11"/>
    </row>
    <row r="435" spans="1:71">
      <c r="A435" s="18"/>
      <c r="B435" s="18"/>
      <c r="C435" s="18"/>
      <c r="E435" s="88"/>
      <c r="F435" s="88"/>
      <c r="G435" s="18"/>
      <c r="H435" s="89"/>
      <c r="I435" s="89"/>
      <c r="J435" s="89"/>
      <c r="K435" s="18"/>
      <c r="L435" s="18"/>
      <c r="M435" s="18"/>
      <c r="N435" s="18"/>
      <c r="O435" s="18"/>
      <c r="P435" s="138"/>
      <c r="Q435" s="138"/>
      <c r="R435" s="138"/>
      <c r="S435" s="138"/>
      <c r="T435" s="138"/>
      <c r="U435" s="138"/>
      <c r="V435" s="138"/>
      <c r="W435" s="138"/>
      <c r="X435" s="18"/>
      <c r="Y435" s="18"/>
      <c r="Z435" s="18"/>
      <c r="AA435" s="639" t="s">
        <v>42</v>
      </c>
      <c r="AB435" s="640"/>
      <c r="AC435" s="640"/>
      <c r="AD435" s="640"/>
      <c r="AE435" s="641"/>
      <c r="AF435" s="133"/>
      <c r="AG435" s="117"/>
      <c r="AH435" s="117"/>
      <c r="AI435" s="117"/>
      <c r="AJ435" s="117"/>
      <c r="AK435" s="117"/>
      <c r="AL435" s="117"/>
      <c r="AM435" s="117"/>
      <c r="AN435" s="117"/>
      <c r="AO435" s="18"/>
      <c r="AP435" s="18"/>
      <c r="AQ435" s="18"/>
      <c r="AR435" s="18"/>
      <c r="AS435" s="18"/>
      <c r="AT435" s="18"/>
      <c r="AU435" s="18"/>
      <c r="AV435" s="18"/>
      <c r="AW435" s="18"/>
      <c r="AX435" s="18"/>
      <c r="AY435" s="18"/>
      <c r="AZ435" s="18"/>
      <c r="BA435" s="18"/>
      <c r="BD435" s="11"/>
      <c r="BE435" s="11"/>
      <c r="BF435" s="11"/>
      <c r="BG435" s="11"/>
      <c r="BH435" s="11"/>
      <c r="BI435" s="11"/>
      <c r="BJ435" s="11"/>
      <c r="BK435" s="11"/>
      <c r="BL435" s="11"/>
      <c r="BM435" s="11"/>
      <c r="BN435" s="11"/>
      <c r="BO435" s="11"/>
      <c r="BP435" s="11"/>
      <c r="BQ435" s="11"/>
      <c r="BR435" s="11"/>
      <c r="BS435" s="11"/>
    </row>
    <row r="436" spans="1:71">
      <c r="A436" s="18"/>
      <c r="B436" s="18"/>
      <c r="C436" s="18"/>
      <c r="E436" s="88"/>
      <c r="F436" s="88"/>
      <c r="G436" s="18"/>
      <c r="H436" s="89"/>
      <c r="I436" s="89"/>
      <c r="J436" s="89"/>
      <c r="K436" s="18"/>
      <c r="L436" s="18"/>
      <c r="M436" s="18"/>
      <c r="N436" s="18"/>
      <c r="O436" s="18"/>
      <c r="P436" s="138"/>
      <c r="Q436" s="138"/>
      <c r="R436" s="138"/>
      <c r="S436" s="138"/>
      <c r="T436" s="138"/>
      <c r="U436" s="138"/>
      <c r="V436" s="138"/>
      <c r="W436" s="138"/>
      <c r="X436" s="18"/>
      <c r="Y436" s="18"/>
      <c r="Z436" s="18"/>
      <c r="AA436" s="358" t="str">
        <f>$P$3</f>
        <v>MODAL</v>
      </c>
      <c r="AB436" s="331">
        <v>1</v>
      </c>
      <c r="AC436" s="331">
        <v>2</v>
      </c>
      <c r="AD436" s="331">
        <v>3</v>
      </c>
      <c r="AE436" s="331">
        <v>4</v>
      </c>
      <c r="AF436" s="331">
        <v>5</v>
      </c>
      <c r="AG436" s="331">
        <v>6</v>
      </c>
      <c r="AH436" s="331">
        <v>7</v>
      </c>
      <c r="AI436" s="331">
        <v>8</v>
      </c>
      <c r="AJ436" s="331">
        <v>9</v>
      </c>
      <c r="AK436" s="331">
        <v>10</v>
      </c>
      <c r="AL436" s="331">
        <v>11</v>
      </c>
      <c r="AM436" s="332">
        <v>12</v>
      </c>
      <c r="AN436" s="359" t="s">
        <v>85</v>
      </c>
      <c r="AO436" s="18"/>
      <c r="AP436" s="18"/>
      <c r="AQ436" s="18"/>
      <c r="AR436" s="18"/>
      <c r="AS436" s="18"/>
      <c r="AT436" s="18"/>
      <c r="AU436" s="18"/>
      <c r="AV436" s="18"/>
      <c r="AW436" s="18"/>
      <c r="AX436" s="18"/>
      <c r="AY436" s="18"/>
      <c r="AZ436" s="18"/>
      <c r="BA436" s="18"/>
      <c r="BD436" s="11"/>
      <c r="BE436" s="11"/>
      <c r="BF436" s="11"/>
      <c r="BG436" s="11"/>
      <c r="BH436" s="11"/>
      <c r="BI436" s="11"/>
      <c r="BJ436" s="11"/>
      <c r="BK436" s="11"/>
      <c r="BL436" s="11"/>
      <c r="BM436" s="11"/>
      <c r="BN436" s="11"/>
      <c r="BO436" s="11"/>
      <c r="BP436" s="11"/>
      <c r="BQ436" s="11"/>
      <c r="BR436" s="11"/>
      <c r="BS436" s="11"/>
    </row>
    <row r="437" spans="1:71">
      <c r="A437" s="18"/>
      <c r="B437" s="18"/>
      <c r="C437" s="18"/>
      <c r="E437" s="88"/>
      <c r="F437" s="88"/>
      <c r="G437" s="18"/>
      <c r="H437" s="89"/>
      <c r="I437" s="89"/>
      <c r="J437" s="89"/>
      <c r="K437" s="18"/>
      <c r="L437" s="18"/>
      <c r="M437" s="18"/>
      <c r="N437" s="18"/>
      <c r="O437" s="18"/>
      <c r="P437" s="138"/>
      <c r="Q437" s="138"/>
      <c r="R437" s="138"/>
      <c r="S437" s="138"/>
      <c r="T437" s="138"/>
      <c r="U437" s="138"/>
      <c r="V437" s="138"/>
      <c r="W437" s="138"/>
      <c r="X437" s="18"/>
      <c r="Y437" s="18"/>
      <c r="Z437" s="18"/>
      <c r="AA437" s="360" t="str">
        <f>$P$4</f>
        <v>(R1-R5)</v>
      </c>
      <c r="AB437" s="361" t="str">
        <f t="shared" ref="AB437:AM437" si="227">AB393</f>
        <v>Jan</v>
      </c>
      <c r="AC437" s="362" t="str">
        <f t="shared" si="227"/>
        <v>Feb</v>
      </c>
      <c r="AD437" s="362" t="str">
        <f t="shared" si="227"/>
        <v>Mar</v>
      </c>
      <c r="AE437" s="362" t="str">
        <f t="shared" si="227"/>
        <v>Apr</v>
      </c>
      <c r="AF437" s="362" t="str">
        <f t="shared" si="227"/>
        <v>May</v>
      </c>
      <c r="AG437" s="362" t="str">
        <f t="shared" si="227"/>
        <v>Jun</v>
      </c>
      <c r="AH437" s="362" t="str">
        <f t="shared" si="227"/>
        <v>Jul</v>
      </c>
      <c r="AI437" s="362" t="str">
        <f t="shared" si="227"/>
        <v>Aug</v>
      </c>
      <c r="AJ437" s="362" t="str">
        <f t="shared" si="227"/>
        <v>Sep</v>
      </c>
      <c r="AK437" s="362" t="str">
        <f t="shared" si="227"/>
        <v>Oct</v>
      </c>
      <c r="AL437" s="362" t="str">
        <f t="shared" si="227"/>
        <v>Nov</v>
      </c>
      <c r="AM437" s="363" t="str">
        <f t="shared" si="227"/>
        <v>Dec</v>
      </c>
      <c r="AN437" s="364" t="s">
        <v>86</v>
      </c>
      <c r="AO437" s="18"/>
      <c r="AP437" s="18"/>
      <c r="AQ437" s="18"/>
      <c r="AR437" s="18"/>
      <c r="AS437" s="18"/>
      <c r="AT437" s="18"/>
      <c r="AU437" s="18"/>
      <c r="AV437" s="18"/>
      <c r="AW437" s="18"/>
      <c r="AX437" s="18"/>
      <c r="AY437" s="18"/>
      <c r="AZ437" s="18"/>
      <c r="BA437" s="18"/>
      <c r="BD437" s="11"/>
      <c r="BE437" s="11"/>
      <c r="BF437" s="11"/>
      <c r="BG437" s="11"/>
      <c r="BH437" s="11"/>
      <c r="BI437" s="11"/>
      <c r="BJ437" s="11"/>
      <c r="BK437" s="11"/>
      <c r="BL437" s="11"/>
      <c r="BM437" s="11"/>
      <c r="BN437" s="11"/>
      <c r="BO437" s="11"/>
      <c r="BP437" s="11"/>
      <c r="BQ437" s="11"/>
      <c r="BR437" s="11"/>
      <c r="BS437" s="11"/>
    </row>
    <row r="438" spans="1:71">
      <c r="A438" s="18"/>
      <c r="B438" s="18"/>
      <c r="C438" s="18"/>
      <c r="E438" s="88"/>
      <c r="F438" s="88"/>
      <c r="G438" s="18"/>
      <c r="H438" s="89"/>
      <c r="I438" s="89"/>
      <c r="J438" s="89"/>
      <c r="K438" s="18"/>
      <c r="L438" s="18"/>
      <c r="M438" s="18"/>
      <c r="N438" s="18"/>
      <c r="O438" s="18"/>
      <c r="P438" s="138"/>
      <c r="Q438" s="138"/>
      <c r="R438" s="138"/>
      <c r="S438" s="138"/>
      <c r="T438" s="138"/>
      <c r="U438" s="138"/>
      <c r="V438" s="138"/>
      <c r="W438" s="138"/>
      <c r="X438" s="18"/>
      <c r="Y438" s="18"/>
      <c r="Z438" s="18"/>
      <c r="AA438" s="365">
        <v>0</v>
      </c>
      <c r="AB438" s="366" t="str">
        <f t="array" ref="AB438">IF(AB394="-","-",COUNT(IF($P$5:$P$104=$H$5:$O$104,IF($H$5:$O$104=$AA438,IF($G$5:$G$104=AB$392,$H$5:$O$104,""),""),""))/COUNT(IF($P$5:$P$104=$AA438,IF($G$5:$G$104=AB$392,$H$5:$O$104,""),"")))</f>
        <v>-</v>
      </c>
      <c r="AC438" s="366">
        <f t="array" ref="AC438">IF(AC394="-","-",COUNT(IF($P$5:$P$104=$H$5:$O$104,IF($H$5:$O$104=$AA438,IF($G$5:$G$104=AC$392,$H$5:$O$104,""),""),""))/COUNT(IF($P$5:$P$104=$AA438,IF($G$5:$G$104=AC$392,$H$5:$O$104,""),"")))</f>
        <v>1</v>
      </c>
      <c r="AD438" s="366" t="str">
        <f t="array" ref="AD438">IF(AD394="-","-",COUNT(IF($P$5:$P$104=$H$5:$O$104,IF($H$5:$O$104=$AA438,IF($G$5:$G$104=AD$392,$H$5:$O$104,""),""),""))/COUNT(IF($P$5:$P$104=$AA438,IF($G$5:$G$104=AD$392,$H$5:$O$104,""),"")))</f>
        <v>-</v>
      </c>
      <c r="AE438" s="366" t="str">
        <f t="array" ref="AE438">IF(AE394="-","-",COUNT(IF($P$5:$P$104=$H$5:$O$104,IF($H$5:$O$104=$AA438,IF($G$5:$G$104=AE$392,$H$5:$O$104,""),""),""))/COUNT(IF($P$5:$P$104=$AA438,IF($G$5:$G$104=AE$392,$H$5:$O$104,""),"")))</f>
        <v>-</v>
      </c>
      <c r="AF438" s="366" t="str">
        <f t="array" ref="AF438">IF(AF394="-","-",COUNT(IF($P$5:$P$104=$H$5:$O$104,IF($H$5:$O$104=$AA438,IF($G$5:$G$104=AF$392,$H$5:$O$104,""),""),""))/COUNT(IF($P$5:$P$104=$AA438,IF($G$5:$G$104=AF$392,$H$5:$O$104,""),"")))</f>
        <v>-</v>
      </c>
      <c r="AG438" s="366" t="str">
        <f t="array" ref="AG438">IF(AG394="-","-",COUNT(IF($P$5:$P$104=$H$5:$O$104,IF($H$5:$O$104=$AA438,IF($G$5:$G$104=AG$392,$H$5:$O$104,""),""),""))/COUNT(IF($P$5:$P$104=$AA438,IF($G$5:$G$104=AG$392,$H$5:$O$104,""),"")))</f>
        <v>-</v>
      </c>
      <c r="AH438" s="366">
        <f t="array" ref="AH438">IF(AH394="-","-",COUNT(IF($P$5:$P$104=$H$5:$O$104,IF($H$5:$O$104=$AA438,IF($G$5:$G$104=AH$392,$H$5:$O$104,""),""),""))/COUNT(IF($P$5:$P$104=$AA438,IF($G$5:$G$104=AH$392,$H$5:$O$104,""),"")))</f>
        <v>0.375</v>
      </c>
      <c r="AI438" s="366">
        <f t="array" ref="AI438">IF(AI394="-","-",COUNT(IF($P$5:$P$104=$H$5:$O$104,IF($H$5:$O$104=$AA438,IF($G$5:$G$104=AI$392,$H$5:$O$104,""),""),""))/COUNT(IF($P$5:$P$104=$AA438,IF($G$5:$G$104=AI$392,$H$5:$O$104,""),"")))</f>
        <v>0.79166666666666663</v>
      </c>
      <c r="AJ438" s="366">
        <f t="array" ref="AJ438">IF(AJ394="-","-",COUNT(IF($P$5:$P$104=$H$5:$O$104,IF($H$5:$O$104=$AA438,IF($G$5:$G$104=AJ$392,$H$5:$O$104,""),""),""))/COUNT(IF($P$5:$P$104=$AA438,IF($G$5:$G$104=AJ$392,$H$5:$O$104,""),"")))</f>
        <v>0.75</v>
      </c>
      <c r="AK438" s="366">
        <f t="array" ref="AK438">IF(AK394="-","-",COUNT(IF($P$5:$P$104=$H$5:$O$104,IF($H$5:$O$104=$AA438,IF($G$5:$G$104=AK$392,$H$5:$O$104,""),""),""))/COUNT(IF($P$5:$P$104=$AA438,IF($G$5:$G$104=AK$392,$H$5:$O$104,""),"")))</f>
        <v>0.79166666666666663</v>
      </c>
      <c r="AL438" s="366" t="str">
        <f t="array" ref="AL438">IF(AL394="-","-",COUNT(IF($P$5:$P$104=$H$5:$O$104,IF($H$5:$O$104=$AA438,IF($G$5:$G$104=AL$392,$H$5:$O$104,""),""),""))/COUNT(IF($P$5:$P$104=$AA438,IF($G$5:$G$104=AL$392,$H$5:$O$104,""),"")))</f>
        <v>-</v>
      </c>
      <c r="AM438" s="366" t="str">
        <f t="array" ref="AM438">IF(AM394="-","-",COUNT(IF($P$5:$P$104=$H$5:$O$104,IF($H$5:$O$104=$AA438,IF($G$5:$G$104=AM$392,$H$5:$O$104,""),""),""))/COUNT(IF($P$5:$P$104=$AA438,IF($G$5:$G$104=AM$392,$H$5:$O$104,""),"")))</f>
        <v>-</v>
      </c>
      <c r="AN438" s="149">
        <f t="array" ref="AN438">IF(AN394=0,"-",COUNT(IF($P$5:$P$104=$H$5:$O$104,IF($H$5:$O$104=$AA438,$H$5:$O$104,""),""))/COUNT(IF($P$5:$P$104=$AA438,$H$5:$O$104,"")))</f>
        <v>0.796875</v>
      </c>
      <c r="AO438" s="18"/>
      <c r="AP438" s="18"/>
      <c r="AQ438" s="18"/>
      <c r="AR438" s="18"/>
      <c r="AS438" s="18"/>
      <c r="AT438" s="18"/>
      <c r="AU438" s="18"/>
      <c r="AV438" s="18"/>
      <c r="AW438" s="18"/>
      <c r="AX438" s="18"/>
      <c r="AY438" s="18"/>
      <c r="AZ438" s="18"/>
      <c r="BA438" s="18"/>
      <c r="BD438" s="11"/>
      <c r="BE438" s="11"/>
      <c r="BF438" s="11"/>
      <c r="BG438" s="11"/>
      <c r="BH438" s="11"/>
      <c r="BI438" s="11"/>
      <c r="BJ438" s="11"/>
      <c r="BK438" s="11"/>
      <c r="BL438" s="11"/>
      <c r="BM438" s="11"/>
      <c r="BN438" s="11"/>
      <c r="BO438" s="11"/>
      <c r="BP438" s="11"/>
      <c r="BQ438" s="11"/>
      <c r="BR438" s="11"/>
      <c r="BS438" s="11"/>
    </row>
    <row r="439" spans="1:71">
      <c r="A439" s="18"/>
      <c r="B439" s="18"/>
      <c r="C439" s="18"/>
      <c r="E439" s="88"/>
      <c r="F439" s="88"/>
      <c r="G439" s="18"/>
      <c r="H439" s="89"/>
      <c r="I439" s="89"/>
      <c r="J439" s="89"/>
      <c r="K439" s="18"/>
      <c r="L439" s="18"/>
      <c r="M439" s="18"/>
      <c r="N439" s="18"/>
      <c r="O439" s="18"/>
      <c r="P439" s="138"/>
      <c r="Q439" s="138"/>
      <c r="R439" s="138"/>
      <c r="S439" s="138"/>
      <c r="T439" s="138"/>
      <c r="U439" s="138"/>
      <c r="V439" s="138"/>
      <c r="W439" s="138"/>
      <c r="X439" s="18"/>
      <c r="Y439" s="18"/>
      <c r="Z439" s="18"/>
      <c r="AA439" s="367">
        <v>1</v>
      </c>
      <c r="AB439" s="366" t="str">
        <f t="array" ref="AB439">IF(AB395="-","-",COUNT(IF($P$5:$P$104=$H$5:$O$104,IF($H$5:$O$104=$AA439,IF($G$5:$G$104=AB$392,$H$5:$O$104,""),""),""))/COUNT(IF($P$5:$P$104=$AA439,IF($G$5:$G$104=AB$392,$H$5:$O$104,""),"")))</f>
        <v>-</v>
      </c>
      <c r="AC439" s="366" t="str">
        <f t="array" ref="AC439">IF(AC395="-","-",COUNT(IF($P$5:$P$104=$H$5:$O$104,IF($H$5:$O$104=$AA439,IF($G$5:$G$104=AC$392,$H$5:$O$104,""),""),""))/COUNT(IF($P$5:$P$104=$AA439,IF($G$5:$G$104=AC$392,$H$5:$O$104,""),"")))</f>
        <v>-</v>
      </c>
      <c r="AD439" s="366" t="str">
        <f t="array" ref="AD439">IF(AD395="-","-",COUNT(IF($P$5:$P$104=$H$5:$O$104,IF($H$5:$O$104=$AA439,IF($G$5:$G$104=AD$392,$H$5:$O$104,""),""),""))/COUNT(IF($P$5:$P$104=$AA439,IF($G$5:$G$104=AD$392,$H$5:$O$104,""),"")))</f>
        <v>-</v>
      </c>
      <c r="AE439" s="366" t="str">
        <f t="array" ref="AE439">IF(AE395="-","-",COUNT(IF($P$5:$P$104=$H$5:$O$104,IF($H$5:$O$104=$AA439,IF($G$5:$G$104=AE$392,$H$5:$O$104,""),""),""))/COUNT(IF($P$5:$P$104=$AA439,IF($G$5:$G$104=AE$392,$H$5:$O$104,""),"")))</f>
        <v>-</v>
      </c>
      <c r="AF439" s="366" t="str">
        <f t="array" ref="AF439">IF(AF395="-","-",COUNT(IF($P$5:$P$104=$H$5:$O$104,IF($H$5:$O$104=$AA439,IF($G$5:$G$104=AF$392,$H$5:$O$104,""),""),""))/COUNT(IF($P$5:$P$104=$AA439,IF($G$5:$G$104=AF$392,$H$5:$O$104,""),"")))</f>
        <v>-</v>
      </c>
      <c r="AG439" s="366" t="str">
        <f t="array" ref="AG439">IF(AG395="-","-",COUNT(IF($P$5:$P$104=$H$5:$O$104,IF($H$5:$O$104=$AA439,IF($G$5:$G$104=AG$392,$H$5:$O$104,""),""),""))/COUNT(IF($P$5:$P$104=$AA439,IF($G$5:$G$104=AG$392,$H$5:$O$104,""),"")))</f>
        <v>-</v>
      </c>
      <c r="AH439" s="366" t="str">
        <f t="array" ref="AH439">IF(AH395="-","-",COUNT(IF($P$5:$P$104=$H$5:$O$104,IF($H$5:$O$104=$AA439,IF($G$5:$G$104=AH$392,$H$5:$O$104,""),""),""))/COUNT(IF($P$5:$P$104=$AA439,IF($G$5:$G$104=AH$392,$H$5:$O$104,""),"")))</f>
        <v>-</v>
      </c>
      <c r="AI439" s="366" t="str">
        <f t="array" ref="AI439">IF(AI395="-","-",COUNT(IF($P$5:$P$104=$H$5:$O$104,IF($H$5:$O$104=$AA439,IF($G$5:$G$104=AI$392,$H$5:$O$104,""),""),""))/COUNT(IF($P$5:$P$104=$AA439,IF($G$5:$G$104=AI$392,$H$5:$O$104,""),"")))</f>
        <v>-</v>
      </c>
      <c r="AJ439" s="366" t="str">
        <f t="array" ref="AJ439">IF(AJ395="-","-",COUNT(IF($P$5:$P$104=$H$5:$O$104,IF($H$5:$O$104=$AA439,IF($G$5:$G$104=AJ$392,$H$5:$O$104,""),""),""))/COUNT(IF($P$5:$P$104=$AA439,IF($G$5:$G$104=AJ$392,$H$5:$O$104,""),"")))</f>
        <v>-</v>
      </c>
      <c r="AK439" s="366" t="str">
        <f t="array" ref="AK439">IF(AK395="-","-",COUNT(IF($P$5:$P$104=$H$5:$O$104,IF($H$5:$O$104=$AA439,IF($G$5:$G$104=AK$392,$H$5:$O$104,""),""),""))/COUNT(IF($P$5:$P$104=$AA439,IF($G$5:$G$104=AK$392,$H$5:$O$104,""),"")))</f>
        <v>-</v>
      </c>
      <c r="AL439" s="366" t="str">
        <f t="array" ref="AL439">IF(AL395="-","-",COUNT(IF($P$5:$P$104=$H$5:$O$104,IF($H$5:$O$104=$AA439,IF($G$5:$G$104=AL$392,$H$5:$O$104,""),""),""))/COUNT(IF($P$5:$P$104=$AA439,IF($G$5:$G$104=AL$392,$H$5:$O$104,""),"")))</f>
        <v>-</v>
      </c>
      <c r="AM439" s="366" t="str">
        <f t="array" ref="AM439">IF(AM395="-","-",COUNT(IF($P$5:$P$104=$H$5:$O$104,IF($H$5:$O$104=$AA439,IF($G$5:$G$104=AM$392,$H$5:$O$104,""),""),""))/COUNT(IF($P$5:$P$104=$AA439,IF($G$5:$G$104=AM$392,$H$5:$O$104,""),"")))</f>
        <v>-</v>
      </c>
      <c r="AN439" s="152" t="str">
        <f t="array" ref="AN439">IF(AN395=0,"-",COUNT(IF($P$5:$P$104=$H$5:$O$104,IF($H$5:$O$104=$AA439,$H$5:$O$104,""),""))/COUNT(IF($P$5:$P$104=$AA439,$H$5:$O$104,"")))</f>
        <v>-</v>
      </c>
      <c r="AO439" s="18"/>
      <c r="AP439" s="18"/>
      <c r="AQ439" s="18"/>
      <c r="AR439" s="18"/>
      <c r="AS439" s="18"/>
      <c r="AT439" s="18"/>
      <c r="AU439" s="18"/>
      <c r="AV439" s="18"/>
      <c r="AW439" s="18"/>
      <c r="AX439" s="18"/>
      <c r="AY439" s="18"/>
      <c r="AZ439" s="18"/>
      <c r="BA439" s="18"/>
      <c r="BD439" s="11"/>
      <c r="BE439" s="11"/>
      <c r="BF439" s="11"/>
      <c r="BG439" s="11"/>
      <c r="BH439" s="11"/>
      <c r="BI439" s="11"/>
      <c r="BJ439" s="11"/>
      <c r="BK439" s="11"/>
      <c r="BL439" s="11"/>
      <c r="BM439" s="11"/>
      <c r="BN439" s="11"/>
      <c r="BO439" s="11"/>
      <c r="BP439" s="11"/>
      <c r="BQ439" s="11"/>
      <c r="BR439" s="11"/>
      <c r="BS439" s="11"/>
    </row>
    <row r="440" spans="1:71">
      <c r="A440" s="18"/>
      <c r="B440" s="18"/>
      <c r="C440" s="18"/>
      <c r="E440" s="88"/>
      <c r="F440" s="88"/>
      <c r="G440" s="18"/>
      <c r="H440" s="89"/>
      <c r="I440" s="89"/>
      <c r="J440" s="89"/>
      <c r="K440" s="18"/>
      <c r="L440" s="18"/>
      <c r="M440" s="18"/>
      <c r="N440" s="18"/>
      <c r="O440" s="18"/>
      <c r="P440" s="138"/>
      <c r="Q440" s="138"/>
      <c r="R440" s="138"/>
      <c r="S440" s="138"/>
      <c r="T440" s="138"/>
      <c r="U440" s="138"/>
      <c r="V440" s="138"/>
      <c r="W440" s="138"/>
      <c r="X440" s="18"/>
      <c r="Y440" s="18"/>
      <c r="Z440" s="18"/>
      <c r="AA440" s="367">
        <v>2</v>
      </c>
      <c r="AB440" s="366" t="str">
        <f t="array" ref="AB440">IF(AB396="-","-",COUNT(IF($P$5:$P$104=$H$5:$O$104,IF($H$5:$O$104=$AA440,IF($G$5:$G$104=AB$392,$H$5:$O$104,""),""),""))/COUNT(IF($P$5:$P$104=$AA440,IF($G$5:$G$104=AB$392,$H$5:$O$104,""),"")))</f>
        <v>-</v>
      </c>
      <c r="AC440" s="366" t="str">
        <f t="array" ref="AC440">IF(AC396="-","-",COUNT(IF($P$5:$P$104=$H$5:$O$104,IF($H$5:$O$104=$AA440,IF($G$5:$G$104=AC$392,$H$5:$O$104,""),""),""))/COUNT(IF($P$5:$P$104=$AA440,IF($G$5:$G$104=AC$392,$H$5:$O$104,""),"")))</f>
        <v>-</v>
      </c>
      <c r="AD440" s="366" t="str">
        <f t="array" ref="AD440">IF(AD396="-","-",COUNT(IF($P$5:$P$104=$H$5:$O$104,IF($H$5:$O$104=$AA440,IF($G$5:$G$104=AD$392,$H$5:$O$104,""),""),""))/COUNT(IF($P$5:$P$104=$AA440,IF($G$5:$G$104=AD$392,$H$5:$O$104,""),"")))</f>
        <v>-</v>
      </c>
      <c r="AE440" s="366" t="str">
        <f t="array" ref="AE440">IF(AE396="-","-",COUNT(IF($P$5:$P$104=$H$5:$O$104,IF($H$5:$O$104=$AA440,IF($G$5:$G$104=AE$392,$H$5:$O$104,""),""),""))/COUNT(IF($P$5:$P$104=$AA440,IF($G$5:$G$104=AE$392,$H$5:$O$104,""),"")))</f>
        <v>-</v>
      </c>
      <c r="AF440" s="366" t="str">
        <f t="array" ref="AF440">IF(AF396="-","-",COUNT(IF($P$5:$P$104=$H$5:$O$104,IF($H$5:$O$104=$AA440,IF($G$5:$G$104=AF$392,$H$5:$O$104,""),""),""))/COUNT(IF($P$5:$P$104=$AA440,IF($G$5:$G$104=AF$392,$H$5:$O$104,""),"")))</f>
        <v>-</v>
      </c>
      <c r="AG440" s="366" t="str">
        <f t="array" ref="AG440">IF(AG396="-","-",COUNT(IF($P$5:$P$104=$H$5:$O$104,IF($H$5:$O$104=$AA440,IF($G$5:$G$104=AG$392,$H$5:$O$104,""),""),""))/COUNT(IF($P$5:$P$104=$AA440,IF($G$5:$G$104=AG$392,$H$5:$O$104,""),"")))</f>
        <v>-</v>
      </c>
      <c r="AH440" s="366" t="str">
        <f t="array" ref="AH440">IF(AH396="-","-",COUNT(IF($P$5:$P$104=$H$5:$O$104,IF($H$5:$O$104=$AA440,IF($G$5:$G$104=AH$392,$H$5:$O$104,""),""),""))/COUNT(IF($P$5:$P$104=$AA440,IF($G$5:$G$104=AH$392,$H$5:$O$104,""),"")))</f>
        <v>-</v>
      </c>
      <c r="AI440" s="366" t="str">
        <f t="array" ref="AI440">IF(AI396="-","-",COUNT(IF($P$5:$P$104=$H$5:$O$104,IF($H$5:$O$104=$AA440,IF($G$5:$G$104=AI$392,$H$5:$O$104,""),""),""))/COUNT(IF($P$5:$P$104=$AA440,IF($G$5:$G$104=AI$392,$H$5:$O$104,""),"")))</f>
        <v>-</v>
      </c>
      <c r="AJ440" s="366" t="str">
        <f t="array" ref="AJ440">IF(AJ396="-","-",COUNT(IF($P$5:$P$104=$H$5:$O$104,IF($H$5:$O$104=$AA440,IF($G$5:$G$104=AJ$392,$H$5:$O$104,""),""),""))/COUNT(IF($P$5:$P$104=$AA440,IF($G$5:$G$104=AJ$392,$H$5:$O$104,""),"")))</f>
        <v>-</v>
      </c>
      <c r="AK440" s="366" t="str">
        <f t="array" ref="AK440">IF(AK396="-","-",COUNT(IF($P$5:$P$104=$H$5:$O$104,IF($H$5:$O$104=$AA440,IF($G$5:$G$104=AK$392,$H$5:$O$104,""),""),""))/COUNT(IF($P$5:$P$104=$AA440,IF($G$5:$G$104=AK$392,$H$5:$O$104,""),"")))</f>
        <v>-</v>
      </c>
      <c r="AL440" s="366" t="str">
        <f t="array" ref="AL440">IF(AL396="-","-",COUNT(IF($P$5:$P$104=$H$5:$O$104,IF($H$5:$O$104=$AA440,IF($G$5:$G$104=AL$392,$H$5:$O$104,""),""),""))/COUNT(IF($P$5:$P$104=$AA440,IF($G$5:$G$104=AL$392,$H$5:$O$104,""),"")))</f>
        <v>-</v>
      </c>
      <c r="AM440" s="366" t="str">
        <f t="array" ref="AM440">IF(AM396="-","-",COUNT(IF($P$5:$P$104=$H$5:$O$104,IF($H$5:$O$104=$AA440,IF($G$5:$G$104=AM$392,$H$5:$O$104,""),""),""))/COUNT(IF($P$5:$P$104=$AA440,IF($G$5:$G$104=AM$392,$H$5:$O$104,""),"")))</f>
        <v>-</v>
      </c>
      <c r="AN440" s="152" t="str">
        <f t="array" ref="AN440">IF(AN396=0,"-",COUNT(IF($P$5:$P$104=$H$5:$O$104,IF($H$5:$O$104=$AA440,$H$5:$O$104,""),""))/COUNT(IF($P$5:$P$104=$AA440,$H$5:$O$104,"")))</f>
        <v>-</v>
      </c>
      <c r="AO440" s="18"/>
      <c r="AP440" s="18"/>
      <c r="AQ440" s="18"/>
      <c r="AR440" s="18"/>
      <c r="AS440" s="18"/>
      <c r="AT440" s="18"/>
      <c r="AU440" s="18"/>
      <c r="AV440" s="18"/>
      <c r="AW440" s="18"/>
      <c r="AX440" s="18"/>
      <c r="AY440" s="18"/>
      <c r="AZ440" s="18"/>
      <c r="BA440" s="18"/>
      <c r="BD440" s="11"/>
      <c r="BE440" s="11"/>
      <c r="BF440" s="11"/>
      <c r="BG440" s="11"/>
      <c r="BH440" s="11"/>
      <c r="BI440" s="11"/>
      <c r="BJ440" s="11"/>
      <c r="BK440" s="11"/>
      <c r="BL440" s="11"/>
      <c r="BM440" s="11"/>
      <c r="BN440" s="11"/>
      <c r="BO440" s="11"/>
      <c r="BP440" s="11"/>
      <c r="BQ440" s="11"/>
      <c r="BR440" s="11"/>
      <c r="BS440" s="11"/>
    </row>
    <row r="441" spans="1:71">
      <c r="A441" s="18"/>
      <c r="B441" s="18"/>
      <c r="C441" s="18"/>
      <c r="E441" s="88"/>
      <c r="F441" s="88"/>
      <c r="G441" s="18"/>
      <c r="H441" s="89"/>
      <c r="I441" s="89"/>
      <c r="J441" s="89"/>
      <c r="K441" s="18"/>
      <c r="L441" s="18"/>
      <c r="M441" s="18"/>
      <c r="N441" s="18"/>
      <c r="O441" s="18"/>
      <c r="P441" s="138"/>
      <c r="Q441" s="138"/>
      <c r="R441" s="138"/>
      <c r="S441" s="138"/>
      <c r="T441" s="138"/>
      <c r="U441" s="138"/>
      <c r="V441" s="138"/>
      <c r="W441" s="138"/>
      <c r="X441" s="18"/>
      <c r="Y441" s="18"/>
      <c r="Z441" s="18"/>
      <c r="AA441" s="367">
        <v>3</v>
      </c>
      <c r="AB441" s="366" t="str">
        <f t="array" ref="AB441">IF(AB397="-","-",COUNT(IF($P$5:$P$104=$H$5:$O$104,IF($H$5:$O$104=$AA441,IF($G$5:$G$104=AB$392,$H$5:$O$104,""),""),""))/COUNT(IF($P$5:$P$104=$AA441,IF($G$5:$G$104=AB$392,$H$5:$O$104,""),"")))</f>
        <v>-</v>
      </c>
      <c r="AC441" s="366" t="str">
        <f t="array" ref="AC441">IF(AC397="-","-",COUNT(IF($P$5:$P$104=$H$5:$O$104,IF($H$5:$O$104=$AA441,IF($G$5:$G$104=AC$392,$H$5:$O$104,""),""),""))/COUNT(IF($P$5:$P$104=$AA441,IF($G$5:$G$104=AC$392,$H$5:$O$104,""),"")))</f>
        <v>-</v>
      </c>
      <c r="AD441" s="366" t="str">
        <f t="array" ref="AD441">IF(AD397="-","-",COUNT(IF($P$5:$P$104=$H$5:$O$104,IF($H$5:$O$104=$AA441,IF($G$5:$G$104=AD$392,$H$5:$O$104,""),""),""))/COUNT(IF($P$5:$P$104=$AA441,IF($G$5:$G$104=AD$392,$H$5:$O$104,""),"")))</f>
        <v>-</v>
      </c>
      <c r="AE441" s="366" t="str">
        <f t="array" ref="AE441">IF(AE397="-","-",COUNT(IF($P$5:$P$104=$H$5:$O$104,IF($H$5:$O$104=$AA441,IF($G$5:$G$104=AE$392,$H$5:$O$104,""),""),""))/COUNT(IF($P$5:$P$104=$AA441,IF($G$5:$G$104=AE$392,$H$5:$O$104,""),"")))</f>
        <v>-</v>
      </c>
      <c r="AF441" s="366" t="str">
        <f t="array" ref="AF441">IF(AF397="-","-",COUNT(IF($P$5:$P$104=$H$5:$O$104,IF($H$5:$O$104=$AA441,IF($G$5:$G$104=AF$392,$H$5:$O$104,""),""),""))/COUNT(IF($P$5:$P$104=$AA441,IF($G$5:$G$104=AF$392,$H$5:$O$104,""),"")))</f>
        <v>-</v>
      </c>
      <c r="AG441" s="366" t="str">
        <f t="array" ref="AG441">IF(AG397="-","-",COUNT(IF($P$5:$P$104=$H$5:$O$104,IF($H$5:$O$104=$AA441,IF($G$5:$G$104=AG$392,$H$5:$O$104,""),""),""))/COUNT(IF($P$5:$P$104=$AA441,IF($G$5:$G$104=AG$392,$H$5:$O$104,""),"")))</f>
        <v>-</v>
      </c>
      <c r="AH441" s="366" t="str">
        <f t="array" ref="AH441">IF(AH397="-","-",COUNT(IF($P$5:$P$104=$H$5:$O$104,IF($H$5:$O$104=$AA441,IF($G$5:$G$104=AH$392,$H$5:$O$104,""),""),""))/COUNT(IF($P$5:$P$104=$AA441,IF($G$5:$G$104=AH$392,$H$5:$O$104,""),"")))</f>
        <v>-</v>
      </c>
      <c r="AI441" s="366" t="str">
        <f t="array" ref="AI441">IF(AI397="-","-",COUNT(IF($P$5:$P$104=$H$5:$O$104,IF($H$5:$O$104=$AA441,IF($G$5:$G$104=AI$392,$H$5:$O$104,""),""),""))/COUNT(IF($P$5:$P$104=$AA441,IF($G$5:$G$104=AI$392,$H$5:$O$104,""),"")))</f>
        <v>-</v>
      </c>
      <c r="AJ441" s="366">
        <f t="array" ref="AJ441">IF(AJ397="-","-",COUNT(IF($P$5:$P$104=$H$5:$O$104,IF($H$5:$O$104=$AA441,IF($G$5:$G$104=AJ$392,$H$5:$O$104,""),""),""))/COUNT(IF($P$5:$P$104=$AA441,IF($G$5:$G$104=AJ$392,$H$5:$O$104,""),"")))</f>
        <v>0.5</v>
      </c>
      <c r="AK441" s="366" t="str">
        <f t="array" ref="AK441">IF(AK397="-","-",COUNT(IF($P$5:$P$104=$H$5:$O$104,IF($H$5:$O$104=$AA441,IF($G$5:$G$104=AK$392,$H$5:$O$104,""),""),""))/COUNT(IF($P$5:$P$104=$AA441,IF($G$5:$G$104=AK$392,$H$5:$O$104,""),"")))</f>
        <v>-</v>
      </c>
      <c r="AL441" s="366" t="str">
        <f t="array" ref="AL441">IF(AL397="-","-",COUNT(IF($P$5:$P$104=$H$5:$O$104,IF($H$5:$O$104=$AA441,IF($G$5:$G$104=AL$392,$H$5:$O$104,""),""),""))/COUNT(IF($P$5:$P$104=$AA441,IF($G$5:$G$104=AL$392,$H$5:$O$104,""),"")))</f>
        <v>-</v>
      </c>
      <c r="AM441" s="366" t="str">
        <f t="array" ref="AM441">IF(AM397="-","-",COUNT(IF($P$5:$P$104=$H$5:$O$104,IF($H$5:$O$104=$AA441,IF($G$5:$G$104=AM$392,$H$5:$O$104,""),""),""))/COUNT(IF($P$5:$P$104=$AA441,IF($G$5:$G$104=AM$392,$H$5:$O$104,""),"")))</f>
        <v>-</v>
      </c>
      <c r="AN441" s="152">
        <f t="array" ref="AN441">IF(AN397=0,"-",COUNT(IF($P$5:$P$104=$H$5:$O$104,IF($H$5:$O$104=$AA441,$H$5:$O$104,""),""))/COUNT(IF($P$5:$P$104=$AA441,$H$5:$O$104,"")))</f>
        <v>0.5</v>
      </c>
      <c r="AO441" s="18"/>
      <c r="AP441" s="18"/>
      <c r="AQ441" s="18"/>
      <c r="AR441" s="18"/>
      <c r="AS441" s="18"/>
      <c r="AT441" s="18"/>
      <c r="AU441" s="18"/>
      <c r="AV441" s="18"/>
      <c r="AW441" s="18"/>
      <c r="AX441" s="18"/>
      <c r="AY441" s="18"/>
      <c r="AZ441" s="18"/>
      <c r="BA441" s="18"/>
      <c r="BD441" s="11"/>
      <c r="BE441" s="11"/>
      <c r="BF441" s="11"/>
      <c r="BG441" s="11"/>
      <c r="BH441" s="11"/>
      <c r="BI441" s="11"/>
      <c r="BJ441" s="11"/>
      <c r="BK441" s="11"/>
      <c r="BL441" s="11"/>
      <c r="BM441" s="11"/>
      <c r="BN441" s="11"/>
      <c r="BO441" s="11"/>
      <c r="BP441" s="11"/>
      <c r="BQ441" s="11"/>
      <c r="BR441" s="11"/>
      <c r="BS441" s="11"/>
    </row>
    <row r="442" spans="1:71">
      <c r="A442" s="18"/>
      <c r="B442" s="18"/>
      <c r="C442" s="18"/>
      <c r="E442" s="88"/>
      <c r="F442" s="88"/>
      <c r="G442" s="18"/>
      <c r="H442" s="89"/>
      <c r="I442" s="89"/>
      <c r="J442" s="89"/>
      <c r="K442" s="18"/>
      <c r="L442" s="18"/>
      <c r="M442" s="18"/>
      <c r="N442" s="18"/>
      <c r="O442" s="18"/>
      <c r="P442" s="138"/>
      <c r="Q442" s="138"/>
      <c r="R442" s="138"/>
      <c r="S442" s="138"/>
      <c r="T442" s="138"/>
      <c r="U442" s="138"/>
      <c r="V442" s="138"/>
      <c r="W442" s="138"/>
      <c r="X442" s="18"/>
      <c r="Y442" s="18"/>
      <c r="Z442" s="18"/>
      <c r="AA442" s="367">
        <v>4</v>
      </c>
      <c r="AB442" s="366" t="str">
        <f t="array" ref="AB442">IF(AB398="-","-",COUNT(IF($P$5:$P$104=$H$5:$O$104,IF($H$5:$O$104=$AA442,IF($G$5:$G$104=AB$392,$H$5:$O$104,""),""),""))/COUNT(IF($P$5:$P$104=$AA442,IF($G$5:$G$104=AB$392,$H$5:$O$104,""),"")))</f>
        <v>-</v>
      </c>
      <c r="AC442" s="366">
        <f t="array" ref="AC442">IF(AC398="-","-",COUNT(IF($P$5:$P$104=$H$5:$O$104,IF($H$5:$O$104=$AA442,IF($G$5:$G$104=AC$392,$H$5:$O$104,""),""),""))/COUNT(IF($P$5:$P$104=$AA442,IF($G$5:$G$104=AC$392,$H$5:$O$104,""),"")))</f>
        <v>0.70833333333333337</v>
      </c>
      <c r="AD442" s="366" t="str">
        <f t="array" ref="AD442">IF(AD398="-","-",COUNT(IF($P$5:$P$104=$H$5:$O$104,IF($H$5:$O$104=$AA442,IF($G$5:$G$104=AD$392,$H$5:$O$104,""),""),""))/COUNT(IF($P$5:$P$104=$AA442,IF($G$5:$G$104=AD$392,$H$5:$O$104,""),"")))</f>
        <v>-</v>
      </c>
      <c r="AE442" s="366" t="str">
        <f t="array" ref="AE442">IF(AE398="-","-",COUNT(IF($P$5:$P$104=$H$5:$O$104,IF($H$5:$O$104=$AA442,IF($G$5:$G$104=AE$392,$H$5:$O$104,""),""),""))/COUNT(IF($P$5:$P$104=$AA442,IF($G$5:$G$104=AE$392,$H$5:$O$104,""),"")))</f>
        <v>-</v>
      </c>
      <c r="AF442" s="366" t="str">
        <f t="array" ref="AF442">IF(AF398="-","-",COUNT(IF($P$5:$P$104=$H$5:$O$104,IF($H$5:$O$104=$AA442,IF($G$5:$G$104=AF$392,$H$5:$O$104,""),""),""))/COUNT(IF($P$5:$P$104=$AA442,IF($G$5:$G$104=AF$392,$H$5:$O$104,""),"")))</f>
        <v>-</v>
      </c>
      <c r="AG442" s="366" t="str">
        <f t="array" ref="AG442">IF(AG398="-","-",COUNT(IF($P$5:$P$104=$H$5:$O$104,IF($H$5:$O$104=$AA442,IF($G$5:$G$104=AG$392,$H$5:$O$104,""),""),""))/COUNT(IF($P$5:$P$104=$AA442,IF($G$5:$G$104=AG$392,$H$5:$O$104,""),"")))</f>
        <v>-</v>
      </c>
      <c r="AH442" s="366">
        <f t="array" ref="AH442">IF(AH398="-","-",COUNT(IF($P$5:$P$104=$H$5:$O$104,IF($H$5:$O$104=$AA442,IF($G$5:$G$104=AH$392,$H$5:$O$104,""),""),""))/COUNT(IF($P$5:$P$104=$AA442,IF($G$5:$G$104=AH$392,$H$5:$O$104,""),"")))</f>
        <v>0.75</v>
      </c>
      <c r="AI442" s="366">
        <f t="array" ref="AI442">IF(AI398="-","-",COUNT(IF($P$5:$P$104=$H$5:$O$104,IF($H$5:$O$104=$AA442,IF($G$5:$G$104=AI$392,$H$5:$O$104,""),""),""))/COUNT(IF($P$5:$P$104=$AA442,IF($G$5:$G$104=AI$392,$H$5:$O$104,""),"")))</f>
        <v>0.375</v>
      </c>
      <c r="AJ442" s="366">
        <f t="array" ref="AJ442">IF(AJ398="-","-",COUNT(IF($P$5:$P$104=$H$5:$O$104,IF($H$5:$O$104=$AA442,IF($G$5:$G$104=AJ$392,$H$5:$O$104,""),""),""))/COUNT(IF($P$5:$P$104=$AA442,IF($G$5:$G$104=AJ$392,$H$5:$O$104,""),"")))</f>
        <v>0.625</v>
      </c>
      <c r="AK442" s="366">
        <f t="array" ref="AK442">IF(AK398="-","-",COUNT(IF($P$5:$P$104=$H$5:$O$104,IF($H$5:$O$104=$AA442,IF($G$5:$G$104=AK$392,$H$5:$O$104,""),""),""))/COUNT(IF($P$5:$P$104=$AA442,IF($G$5:$G$104=AK$392,$H$5:$O$104,""),"")))</f>
        <v>0.375</v>
      </c>
      <c r="AL442" s="366" t="str">
        <f t="array" ref="AL442">IF(AL398="-","-",COUNT(IF($P$5:$P$104=$H$5:$O$104,IF($H$5:$O$104=$AA442,IF($G$5:$G$104=AL$392,$H$5:$O$104,""),""),""))/COUNT(IF($P$5:$P$104=$AA442,IF($G$5:$G$104=AL$392,$H$5:$O$104,""),"")))</f>
        <v>-</v>
      </c>
      <c r="AM442" s="366">
        <f t="array" ref="AM442">IF(AM398="-","-",COUNT(IF($P$5:$P$104=$H$5:$O$104,IF($H$5:$O$104=$AA442,IF($G$5:$G$104=AM$392,$H$5:$O$104,""),""),""))/COUNT(IF($P$5:$P$104=$AA442,IF($G$5:$G$104=AM$392,$H$5:$O$104,""),"")))</f>
        <v>0.5</v>
      </c>
      <c r="AN442" s="152">
        <f t="array" ref="AN442">IF(AN398=0,"-",COUNT(IF($P$5:$P$104=$H$5:$O$104,IF($H$5:$O$104=$AA442,$H$5:$O$104,""),""))/COUNT(IF($P$5:$P$104=$AA442,$H$5:$O$104,"")))</f>
        <v>0.58333333333333337</v>
      </c>
      <c r="AO442" s="18"/>
      <c r="AP442" s="18"/>
      <c r="AQ442" s="18"/>
      <c r="AR442" s="18"/>
      <c r="AS442" s="18"/>
      <c r="AT442" s="18"/>
      <c r="AU442" s="18"/>
      <c r="AV442" s="18"/>
      <c r="AW442" s="18"/>
      <c r="AX442" s="18"/>
      <c r="AY442" s="18"/>
      <c r="AZ442" s="18"/>
      <c r="BA442" s="18"/>
      <c r="BD442" s="11"/>
      <c r="BE442" s="11"/>
      <c r="BF442" s="11"/>
      <c r="BG442" s="11"/>
      <c r="BH442" s="11"/>
      <c r="BI442" s="11"/>
      <c r="BJ442" s="11"/>
      <c r="BK442" s="11"/>
      <c r="BL442" s="11"/>
      <c r="BM442" s="11"/>
      <c r="BN442" s="11"/>
      <c r="BO442" s="11"/>
      <c r="BP442" s="11"/>
      <c r="BQ442" s="11"/>
      <c r="BR442" s="11"/>
      <c r="BS442" s="11"/>
    </row>
    <row r="443" spans="1:71">
      <c r="A443" s="18"/>
      <c r="B443" s="18"/>
      <c r="C443" s="18"/>
      <c r="E443" s="88"/>
      <c r="F443" s="88"/>
      <c r="G443" s="18"/>
      <c r="H443" s="89"/>
      <c r="I443" s="89"/>
      <c r="J443" s="89"/>
      <c r="K443" s="18"/>
      <c r="L443" s="18"/>
      <c r="M443" s="18"/>
      <c r="N443" s="18"/>
      <c r="O443" s="18"/>
      <c r="P443" s="138"/>
      <c r="Q443" s="138"/>
      <c r="R443" s="138"/>
      <c r="S443" s="138"/>
      <c r="T443" s="138"/>
      <c r="U443" s="138"/>
      <c r="V443" s="138"/>
      <c r="W443" s="138"/>
      <c r="X443" s="18"/>
      <c r="Y443" s="18"/>
      <c r="Z443" s="18"/>
      <c r="AA443" s="367">
        <v>5</v>
      </c>
      <c r="AB443" s="366" t="str">
        <f t="array" ref="AB443">IF(AB399="-","-",COUNT(IF($P$5:$P$104=$H$5:$O$104,IF($H$5:$O$104=$AA443,IF($G$5:$G$104=AB$392,$H$5:$O$104,""),""),""))/COUNT(IF($P$5:$P$104=$AA443,IF($G$5:$G$104=AB$392,$H$5:$O$104,""),"")))</f>
        <v>-</v>
      </c>
      <c r="AC443" s="366">
        <f t="array" ref="AC443">IF(AC399="-","-",COUNT(IF($P$5:$P$104=$H$5:$O$104,IF($H$5:$O$104=$AA443,IF($G$5:$G$104=AC$392,$H$5:$O$104,""),""),""))/COUNT(IF($P$5:$P$104=$AA443,IF($G$5:$G$104=AC$392,$H$5:$O$104,""),"")))</f>
        <v>0.67500000000000004</v>
      </c>
      <c r="AD443" s="366" t="str">
        <f t="array" ref="AD443">IF(AD399="-","-",COUNT(IF($P$5:$P$104=$H$5:$O$104,IF($H$5:$O$104=$AA443,IF($G$5:$G$104=AD$392,$H$5:$O$104,""),""),""))/COUNT(IF($P$5:$P$104=$AA443,IF($G$5:$G$104=AD$392,$H$5:$O$104,""),"")))</f>
        <v>-</v>
      </c>
      <c r="AE443" s="366">
        <f t="array" ref="AE443">IF(AE399="-","-",COUNT(IF($P$5:$P$104=$H$5:$O$104,IF($H$5:$O$104=$AA443,IF($G$5:$G$104=AE$392,$H$5:$O$104,""),""),""))/COUNT(IF($P$5:$P$104=$AA443,IF($G$5:$G$104=AE$392,$H$5:$O$104,""),"")))</f>
        <v>0.78125</v>
      </c>
      <c r="AF443" s="366" t="str">
        <f t="array" ref="AF443">IF(AF399="-","-",COUNT(IF($P$5:$P$104=$H$5:$O$104,IF($H$5:$O$104=$AA443,IF($G$5:$G$104=AF$392,$H$5:$O$104,""),""),""))/COUNT(IF($P$5:$P$104=$AA443,IF($G$5:$G$104=AF$392,$H$5:$O$104,""),"")))</f>
        <v>-</v>
      </c>
      <c r="AG443" s="366" t="str">
        <f t="array" ref="AG443">IF(AG399="-","-",COUNT(IF($P$5:$P$104=$H$5:$O$104,IF($H$5:$O$104=$AA443,IF($G$5:$G$104=AG$392,$H$5:$O$104,""),""),""))/COUNT(IF($P$5:$P$104=$AA443,IF($G$5:$G$104=AG$392,$H$5:$O$104,""),"")))</f>
        <v>-</v>
      </c>
      <c r="AH443" s="366">
        <f t="array" ref="AH443">IF(AH399="-","-",COUNT(IF($P$5:$P$104=$H$5:$O$104,IF($H$5:$O$104=$AA443,IF($G$5:$G$104=AH$392,$H$5:$O$104,""),""),""))/COUNT(IF($P$5:$P$104=$AA443,IF($G$5:$G$104=AH$392,$H$5:$O$104,""),"")))</f>
        <v>0.70833333333333337</v>
      </c>
      <c r="AI443" s="366">
        <f t="array" ref="AI443">IF(AI399="-","-",COUNT(IF($P$5:$P$104=$H$5:$O$104,IF($H$5:$O$104=$AA443,IF($G$5:$G$104=AI$392,$H$5:$O$104,""),""),""))/COUNT(IF($P$5:$P$104=$AA443,IF($G$5:$G$104=AI$392,$H$5:$O$104,""),"")))</f>
        <v>0.64583333333333337</v>
      </c>
      <c r="AJ443" s="366">
        <f t="array" ref="AJ443">IF(AJ399="-","-",COUNT(IF($P$5:$P$104=$H$5:$O$104,IF($H$5:$O$104=$AA443,IF($G$5:$G$104=AJ$392,$H$5:$O$104,""),""),""))/COUNT(IF($P$5:$P$104=$AA443,IF($G$5:$G$104=AJ$392,$H$5:$O$104,""),"")))</f>
        <v>0.45833333333333331</v>
      </c>
      <c r="AK443" s="366">
        <f t="array" ref="AK443">IF(AK399="-","-",COUNT(IF($P$5:$P$104=$H$5:$O$104,IF($H$5:$O$104=$AA443,IF($G$5:$G$104=AK$392,$H$5:$O$104,""),""),""))/COUNT(IF($P$5:$P$104=$AA443,IF($G$5:$G$104=AK$392,$H$5:$O$104,""),"")))</f>
        <v>0.375</v>
      </c>
      <c r="AL443" s="366" t="str">
        <f t="array" ref="AL443">IF(AL399="-","-",COUNT(IF($P$5:$P$104=$H$5:$O$104,IF($H$5:$O$104=$AA443,IF($G$5:$G$104=AL$392,$H$5:$O$104,""),""),""))/COUNT(IF($P$5:$P$104=$AA443,IF($G$5:$G$104=AL$392,$H$5:$O$104,""),"")))</f>
        <v>-</v>
      </c>
      <c r="AM443" s="366">
        <f t="array" ref="AM443">IF(AM399="-","-",COUNT(IF($P$5:$P$104=$H$5:$O$104,IF($H$5:$O$104=$AA443,IF($G$5:$G$104=AM$392,$H$5:$O$104,""),""),""))/COUNT(IF($P$5:$P$104=$AA443,IF($G$5:$G$104=AM$392,$H$5:$O$104,""),"")))</f>
        <v>0.42499999999999999</v>
      </c>
      <c r="AN443" s="152">
        <f t="array" ref="AN443">IF(AN399=0,"-",COUNT(IF($P$5:$P$104=$H$5:$O$104,IF($H$5:$O$104=$AA443,$H$5:$O$104,""),""))/COUNT(IF($P$5:$P$104=$AA443,$H$5:$O$104,"")))</f>
        <v>0.60648148148148151</v>
      </c>
      <c r="AO443" s="18"/>
      <c r="AP443" s="18"/>
      <c r="AQ443" s="18"/>
      <c r="AR443" s="18"/>
      <c r="AS443" s="18"/>
      <c r="AT443" s="18"/>
      <c r="AU443" s="18"/>
      <c r="AV443" s="18"/>
      <c r="AW443" s="18"/>
      <c r="AX443" s="18"/>
      <c r="AY443" s="18"/>
      <c r="AZ443" s="18"/>
      <c r="BA443" s="18"/>
      <c r="BD443" s="11"/>
      <c r="BE443" s="11"/>
      <c r="BF443" s="11"/>
      <c r="BG443" s="11"/>
      <c r="BH443" s="11"/>
      <c r="BI443" s="11"/>
      <c r="BJ443" s="11"/>
      <c r="BK443" s="11"/>
      <c r="BL443" s="11"/>
      <c r="BM443" s="11"/>
      <c r="BN443" s="11"/>
      <c r="BO443" s="11"/>
      <c r="BP443" s="11"/>
      <c r="BQ443" s="11"/>
      <c r="BR443" s="11"/>
      <c r="BS443" s="11"/>
    </row>
    <row r="444" spans="1:71">
      <c r="A444" s="18"/>
      <c r="B444" s="18"/>
      <c r="C444" s="18"/>
      <c r="E444" s="88"/>
      <c r="F444" s="88"/>
      <c r="G444" s="18"/>
      <c r="H444" s="89"/>
      <c r="I444" s="89"/>
      <c r="J444" s="89"/>
      <c r="K444" s="18"/>
      <c r="L444" s="18"/>
      <c r="M444" s="18"/>
      <c r="N444" s="18"/>
      <c r="O444" s="18"/>
      <c r="P444" s="138"/>
      <c r="Q444" s="138"/>
      <c r="R444" s="138"/>
      <c r="S444" s="138"/>
      <c r="T444" s="138"/>
      <c r="U444" s="138"/>
      <c r="V444" s="138"/>
      <c r="W444" s="138"/>
      <c r="X444" s="18"/>
      <c r="Y444" s="18"/>
      <c r="Z444" s="18"/>
      <c r="AA444" s="367">
        <v>6</v>
      </c>
      <c r="AB444" s="366" t="str">
        <f t="array" ref="AB444">IF(AB400="-","-",COUNT(IF($P$5:$P$104=$H$5:$O$104,IF($H$5:$O$104=$AA444,IF($G$5:$G$104=AB$392,$H$5:$O$104,""),""),""))/COUNT(IF($P$5:$P$104=$AA444,IF($G$5:$G$104=AB$392,$H$5:$O$104,""),"")))</f>
        <v>-</v>
      </c>
      <c r="AC444" s="366">
        <f t="array" ref="AC444">IF(AC400="-","-",COUNT(IF($P$5:$P$104=$H$5:$O$104,IF($H$5:$O$104=$AA444,IF($G$5:$G$104=AC$392,$H$5:$O$104,""),""),""))/COUNT(IF($P$5:$P$104=$AA444,IF($G$5:$G$104=AC$392,$H$5:$O$104,""),"")))</f>
        <v>0.72916666666666663</v>
      </c>
      <c r="AD444" s="366" t="str">
        <f t="array" ref="AD444">IF(AD400="-","-",COUNT(IF($P$5:$P$104=$H$5:$O$104,IF($H$5:$O$104=$AA444,IF($G$5:$G$104=AD$392,$H$5:$O$104,""),""),""))/COUNT(IF($P$5:$P$104=$AA444,IF($G$5:$G$104=AD$392,$H$5:$O$104,""),"")))</f>
        <v>-</v>
      </c>
      <c r="AE444" s="366">
        <f t="array" ref="AE444">IF(AE400="-","-",COUNT(IF($P$5:$P$104=$H$5:$O$104,IF($H$5:$O$104=$AA444,IF($G$5:$G$104=AE$392,$H$5:$O$104,""),""),""))/COUNT(IF($P$5:$P$104=$AA444,IF($G$5:$G$104=AE$392,$H$5:$O$104,""),"")))</f>
        <v>0.65</v>
      </c>
      <c r="AF444" s="366" t="str">
        <f t="array" ref="AF444">IF(AF400="-","-",COUNT(IF($P$5:$P$104=$H$5:$O$104,IF($H$5:$O$104=$AA444,IF($G$5:$G$104=AF$392,$H$5:$O$104,""),""),""))/COUNT(IF($P$5:$P$104=$AA444,IF($G$5:$G$104=AF$392,$H$5:$O$104,""),"")))</f>
        <v>-</v>
      </c>
      <c r="AG444" s="366" t="str">
        <f t="array" ref="AG444">IF(AG400="-","-",COUNT(IF($P$5:$P$104=$H$5:$O$104,IF($H$5:$O$104=$AA444,IF($G$5:$G$104=AG$392,$H$5:$O$104,""),""),""))/COUNT(IF($P$5:$P$104=$AA444,IF($G$5:$G$104=AG$392,$H$5:$O$104,""),"")))</f>
        <v>-</v>
      </c>
      <c r="AH444" s="366">
        <f t="array" ref="AH444">IF(AH400="-","-",COUNT(IF($P$5:$P$104=$H$5:$O$104,IF($H$5:$O$104=$AA444,IF($G$5:$G$104=AH$392,$H$5:$O$104,""),""),""))/COUNT(IF($P$5:$P$104=$AA444,IF($G$5:$G$104=AH$392,$H$5:$O$104,""),"")))</f>
        <v>0.45833333333333331</v>
      </c>
      <c r="AI444" s="366">
        <f t="array" ref="AI444">IF(AI400="-","-",COUNT(IF($P$5:$P$104=$H$5:$O$104,IF($H$5:$O$104=$AA444,IF($G$5:$G$104=AI$392,$H$5:$O$104,""),""),""))/COUNT(IF($P$5:$P$104=$AA444,IF($G$5:$G$104=AI$392,$H$5:$O$104,""),"")))</f>
        <v>0.70833333333333337</v>
      </c>
      <c r="AJ444" s="366">
        <f t="array" ref="AJ444">IF(AJ400="-","-",COUNT(IF($P$5:$P$104=$H$5:$O$104,IF($H$5:$O$104=$AA444,IF($G$5:$G$104=AJ$392,$H$5:$O$104,""),""),""))/COUNT(IF($P$5:$P$104=$AA444,IF($G$5:$G$104=AJ$392,$H$5:$O$104,""),"")))</f>
        <v>0.8125</v>
      </c>
      <c r="AK444" s="366" t="str">
        <f t="array" ref="AK444">IF(AK400="-","-",COUNT(IF($P$5:$P$104=$H$5:$O$104,IF($H$5:$O$104=$AA444,IF($G$5:$G$104=AK$392,$H$5:$O$104,""),""),""))/COUNT(IF($P$5:$P$104=$AA444,IF($G$5:$G$104=AK$392,$H$5:$O$104,""),"")))</f>
        <v>-</v>
      </c>
      <c r="AL444" s="366" t="str">
        <f t="array" ref="AL444">IF(AL400="-","-",COUNT(IF($P$5:$P$104=$H$5:$O$104,IF($H$5:$O$104=$AA444,IF($G$5:$G$104=AL$392,$H$5:$O$104,""),""),""))/COUNT(IF($P$5:$P$104=$AA444,IF($G$5:$G$104=AL$392,$H$5:$O$104,""),"")))</f>
        <v>-</v>
      </c>
      <c r="AM444" s="366">
        <f t="array" ref="AM444">IF(AM400="-","-",COUNT(IF($P$5:$P$104=$H$5:$O$104,IF($H$5:$O$104=$AA444,IF($G$5:$G$104=AM$392,$H$5:$O$104,""),""),""))/COUNT(IF($P$5:$P$104=$AA444,IF($G$5:$G$104=AM$392,$H$5:$O$104,""),"")))</f>
        <v>0.52083333333333337</v>
      </c>
      <c r="AN444" s="152">
        <f t="array" ref="AN444">IF(AN400=0,"-",COUNT(IF($P$5:$P$104=$H$5:$O$104,IF($H$5:$O$104=$AA444,$H$5:$O$104,""),""))/COUNT(IF($P$5:$P$104=$AA444,$H$5:$O$104,"")))</f>
        <v>0.63500000000000001</v>
      </c>
      <c r="AO444" s="18"/>
      <c r="AP444" s="18"/>
      <c r="AQ444" s="18"/>
      <c r="AR444" s="18"/>
      <c r="AS444" s="18"/>
      <c r="AT444" s="18"/>
      <c r="AU444" s="18"/>
      <c r="AV444" s="18"/>
      <c r="AW444" s="18"/>
      <c r="AX444" s="18"/>
      <c r="AY444" s="18"/>
      <c r="AZ444" s="18"/>
      <c r="BA444" s="18"/>
      <c r="BD444" s="11"/>
      <c r="BE444" s="11"/>
      <c r="BF444" s="11"/>
      <c r="BG444" s="11"/>
      <c r="BH444" s="11"/>
      <c r="BI444" s="11"/>
      <c r="BJ444" s="11"/>
      <c r="BK444" s="11"/>
      <c r="BL444" s="11"/>
      <c r="BM444" s="11"/>
      <c r="BN444" s="11"/>
      <c r="BO444" s="11"/>
      <c r="BP444" s="11"/>
      <c r="BQ444" s="11"/>
      <c r="BR444" s="11"/>
      <c r="BS444" s="11"/>
    </row>
    <row r="445" spans="1:71">
      <c r="A445" s="18"/>
      <c r="B445" s="18"/>
      <c r="C445" s="18"/>
      <c r="E445" s="88"/>
      <c r="F445" s="88"/>
      <c r="G445" s="18"/>
      <c r="H445" s="89"/>
      <c r="I445" s="89"/>
      <c r="J445" s="89"/>
      <c r="K445" s="18"/>
      <c r="L445" s="18"/>
      <c r="M445" s="18"/>
      <c r="N445" s="18"/>
      <c r="O445" s="18"/>
      <c r="P445" s="138"/>
      <c r="Q445" s="138"/>
      <c r="R445" s="138"/>
      <c r="S445" s="138"/>
      <c r="T445" s="138"/>
      <c r="U445" s="138"/>
      <c r="V445" s="138"/>
      <c r="W445" s="138"/>
      <c r="X445" s="18"/>
      <c r="Y445" s="18"/>
      <c r="Z445" s="18"/>
      <c r="AA445" s="367">
        <v>7</v>
      </c>
      <c r="AB445" s="366" t="str">
        <f t="array" ref="AB445">IF(AB401="-","-",COUNT(IF($P$5:$P$104=$H$5:$O$104,IF($H$5:$O$104=$AA445,IF($G$5:$G$104=AB$392,$H$5:$O$104,""),""),""))/COUNT(IF($P$5:$P$104=$AA445,IF($G$5:$G$104=AB$392,$H$5:$O$104,""),"")))</f>
        <v>-</v>
      </c>
      <c r="AC445" s="366">
        <f t="array" ref="AC445">IF(AC401="-","-",COUNT(IF($P$5:$P$104=$H$5:$O$104,IF($H$5:$O$104=$AA445,IF($G$5:$G$104=AC$392,$H$5:$O$104,""),""),""))/COUNT(IF($P$5:$P$104=$AA445,IF($G$5:$G$104=AC$392,$H$5:$O$104,""),"")))</f>
        <v>0.75</v>
      </c>
      <c r="AD445" s="366" t="str">
        <f t="array" ref="AD445">IF(AD401="-","-",COUNT(IF($P$5:$P$104=$H$5:$O$104,IF($H$5:$O$104=$AA445,IF($G$5:$G$104=AD$392,$H$5:$O$104,""),""),""))/COUNT(IF($P$5:$P$104=$AA445,IF($G$5:$G$104=AD$392,$H$5:$O$104,""),"")))</f>
        <v>-</v>
      </c>
      <c r="AE445" s="366">
        <f t="array" ref="AE445">IF(AE401="-","-",COUNT(IF($P$5:$P$104=$H$5:$O$104,IF($H$5:$O$104=$AA445,IF($G$5:$G$104=AE$392,$H$5:$O$104,""),""),""))/COUNT(IF($P$5:$P$104=$AA445,IF($G$5:$G$104=AE$392,$H$5:$O$104,""),"")))</f>
        <v>0.8125</v>
      </c>
      <c r="AF445" s="366" t="str">
        <f t="array" ref="AF445">IF(AF401="-","-",COUNT(IF($P$5:$P$104=$H$5:$O$104,IF($H$5:$O$104=$AA445,IF($G$5:$G$104=AF$392,$H$5:$O$104,""),""),""))/COUNT(IF($P$5:$P$104=$AA445,IF($G$5:$G$104=AF$392,$H$5:$O$104,""),"")))</f>
        <v>-</v>
      </c>
      <c r="AG445" s="366" t="str">
        <f t="array" ref="AG445">IF(AG401="-","-",COUNT(IF($P$5:$P$104=$H$5:$O$104,IF($H$5:$O$104=$AA445,IF($G$5:$G$104=AG$392,$H$5:$O$104,""),""),""))/COUNT(IF($P$5:$P$104=$AA445,IF($G$5:$G$104=AG$392,$H$5:$O$104,""),"")))</f>
        <v>-</v>
      </c>
      <c r="AH445" s="366">
        <f t="array" ref="AH445">IF(AH401="-","-",COUNT(IF($P$5:$P$104=$H$5:$O$104,IF($H$5:$O$104=$AA445,IF($G$5:$G$104=AH$392,$H$5:$O$104,""),""),""))/COUNT(IF($P$5:$P$104=$AA445,IF($G$5:$G$104=AH$392,$H$5:$O$104,""),"")))</f>
        <v>0.5</v>
      </c>
      <c r="AI445" s="366" t="str">
        <f t="array" ref="AI445">IF(AI401="-","-",COUNT(IF($P$5:$P$104=$H$5:$O$104,IF($H$5:$O$104=$AA445,IF($G$5:$G$104=AI$392,$H$5:$O$104,""),""),""))/COUNT(IF($P$5:$P$104=$AA445,IF($G$5:$G$104=AI$392,$H$5:$O$104,""),"")))</f>
        <v>-</v>
      </c>
      <c r="AJ445" s="366">
        <f t="array" ref="AJ445">IF(AJ401="-","-",COUNT(IF($P$5:$P$104=$H$5:$O$104,IF($H$5:$O$104=$AA445,IF($G$5:$G$104=AJ$392,$H$5:$O$104,""),""),""))/COUNT(IF($P$5:$P$104=$AA445,IF($G$5:$G$104=AJ$392,$H$5:$O$104,""),"")))</f>
        <v>0.75</v>
      </c>
      <c r="AK445" s="366" t="str">
        <f t="array" ref="AK445">IF(AK401="-","-",COUNT(IF($P$5:$P$104=$H$5:$O$104,IF($H$5:$O$104=$AA445,IF($G$5:$G$104=AK$392,$H$5:$O$104,""),""),""))/COUNT(IF($P$5:$P$104=$AA445,IF($G$5:$G$104=AK$392,$H$5:$O$104,""),"")))</f>
        <v>-</v>
      </c>
      <c r="AL445" s="366" t="str">
        <f t="array" ref="AL445">IF(AL401="-","-",COUNT(IF($P$5:$P$104=$H$5:$O$104,IF($H$5:$O$104=$AA445,IF($G$5:$G$104=AL$392,$H$5:$O$104,""),""),""))/COUNT(IF($P$5:$P$104=$AA445,IF($G$5:$G$104=AL$392,$H$5:$O$104,""),"")))</f>
        <v>-</v>
      </c>
      <c r="AM445" s="366">
        <f t="array" ref="AM445">IF(AM401="-","-",COUNT(IF($P$5:$P$104=$H$5:$O$104,IF($H$5:$O$104=$AA445,IF($G$5:$G$104=AM$392,$H$5:$O$104,""),""),""))/COUNT(IF($P$5:$P$104=$AA445,IF($G$5:$G$104=AM$392,$H$5:$O$104,""),"")))</f>
        <v>0.375</v>
      </c>
      <c r="AN445" s="152">
        <f t="array" ref="AN445">IF(AN401=0,"-",COUNT(IF($P$5:$P$104=$H$5:$O$104,IF($H$5:$O$104=$AA445,$H$5:$O$104,""),""))/COUNT(IF($P$5:$P$104=$AA445,$H$5:$O$104,"")))</f>
        <v>0.55769230769230771</v>
      </c>
      <c r="AO445" s="18"/>
      <c r="AP445" s="18"/>
      <c r="AQ445" s="18"/>
      <c r="AR445" s="18"/>
      <c r="AS445" s="18"/>
      <c r="AT445" s="18"/>
      <c r="AU445" s="18"/>
      <c r="AV445" s="18"/>
      <c r="AW445" s="18"/>
      <c r="AX445" s="18"/>
      <c r="AY445" s="18"/>
      <c r="AZ445" s="18"/>
      <c r="BA445" s="18"/>
      <c r="BD445" s="11"/>
      <c r="BE445" s="11"/>
      <c r="BF445" s="11"/>
      <c r="BG445" s="11"/>
      <c r="BH445" s="11"/>
      <c r="BI445" s="11"/>
      <c r="BJ445" s="11"/>
      <c r="BK445" s="11"/>
      <c r="BL445" s="11"/>
      <c r="BM445" s="11"/>
      <c r="BN445" s="11"/>
      <c r="BO445" s="11"/>
      <c r="BP445" s="11"/>
      <c r="BQ445" s="11"/>
      <c r="BR445" s="11"/>
      <c r="BS445" s="11"/>
    </row>
    <row r="446" spans="1:71">
      <c r="A446" s="18"/>
      <c r="B446" s="18"/>
      <c r="C446" s="18"/>
      <c r="E446" s="88"/>
      <c r="F446" s="88"/>
      <c r="G446" s="18"/>
      <c r="H446" s="89"/>
      <c r="I446" s="89"/>
      <c r="J446" s="89"/>
      <c r="K446" s="18"/>
      <c r="L446" s="18"/>
      <c r="M446" s="18"/>
      <c r="N446" s="18"/>
      <c r="O446" s="18"/>
      <c r="P446" s="138"/>
      <c r="Q446" s="138"/>
      <c r="R446" s="138"/>
      <c r="S446" s="138"/>
      <c r="T446" s="138"/>
      <c r="U446" s="138"/>
      <c r="V446" s="138"/>
      <c r="W446" s="138"/>
      <c r="X446" s="18"/>
      <c r="Y446" s="18"/>
      <c r="Z446" s="18"/>
      <c r="AA446" s="367">
        <v>8</v>
      </c>
      <c r="AB446" s="366" t="str">
        <f t="array" ref="AB446">IF(AB402="-","-",COUNT(IF($P$5:$P$104=$H$5:$O$104,IF($H$5:$O$104=$AA446,IF($G$5:$G$104=AB$392,$H$5:$O$104,""),""),""))/COUNT(IF($P$5:$P$104=$AA446,IF($G$5:$G$104=AB$392,$H$5:$O$104,""),"")))</f>
        <v>-</v>
      </c>
      <c r="AC446" s="366">
        <f t="array" ref="AC446">IF(AC402="-","-",COUNT(IF($P$5:$P$104=$H$5:$O$104,IF($H$5:$O$104=$AA446,IF($G$5:$G$104=AC$392,$H$5:$O$104,""),""),""))/COUNT(IF($P$5:$P$104=$AA446,IF($G$5:$G$104=AC$392,$H$5:$O$104,""),"")))</f>
        <v>0.5</v>
      </c>
      <c r="AD446" s="366" t="str">
        <f t="array" ref="AD446">IF(AD402="-","-",COUNT(IF($P$5:$P$104=$H$5:$O$104,IF($H$5:$O$104=$AA446,IF($G$5:$G$104=AD$392,$H$5:$O$104,""),""),""))/COUNT(IF($P$5:$P$104=$AA446,IF($G$5:$G$104=AD$392,$H$5:$O$104,""),"")))</f>
        <v>-</v>
      </c>
      <c r="AE446" s="366">
        <f t="array" ref="AE446">IF(AE402="-","-",COUNT(IF($P$5:$P$104=$H$5:$O$104,IF($H$5:$O$104=$AA446,IF($G$5:$G$104=AE$392,$H$5:$O$104,""),""),""))/COUNT(IF($P$5:$P$104=$AA446,IF($G$5:$G$104=AE$392,$H$5:$O$104,""),"")))</f>
        <v>0.375</v>
      </c>
      <c r="AF446" s="366" t="str">
        <f t="array" ref="AF446">IF(AF402="-","-",COUNT(IF($P$5:$P$104=$H$5:$O$104,IF($H$5:$O$104=$AA446,IF($G$5:$G$104=AF$392,$H$5:$O$104,""),""),""))/COUNT(IF($P$5:$P$104=$AA446,IF($G$5:$G$104=AF$392,$H$5:$O$104,""),"")))</f>
        <v>-</v>
      </c>
      <c r="AG446" s="366" t="str">
        <f t="array" ref="AG446">IF(AG402="-","-",COUNT(IF($P$5:$P$104=$H$5:$O$104,IF($H$5:$O$104=$AA446,IF($G$5:$G$104=AG$392,$H$5:$O$104,""),""),""))/COUNT(IF($P$5:$P$104=$AA446,IF($G$5:$G$104=AG$392,$H$5:$O$104,""),"")))</f>
        <v>-</v>
      </c>
      <c r="AH446" s="366">
        <f t="array" ref="AH446">IF(AH402="-","-",COUNT(IF($P$5:$P$104=$H$5:$O$104,IF($H$5:$O$104=$AA446,IF($G$5:$G$104=AH$392,$H$5:$O$104,""),""),""))/COUNT(IF($P$5:$P$104=$AA446,IF($G$5:$G$104=AH$392,$H$5:$O$104,""),"")))</f>
        <v>0.4375</v>
      </c>
      <c r="AI446" s="366" t="str">
        <f t="array" ref="AI446">IF(AI402="-","-",COUNT(IF($P$5:$P$104=$H$5:$O$104,IF($H$5:$O$104=$AA446,IF($G$5:$G$104=AI$392,$H$5:$O$104,""),""),""))/COUNT(IF($P$5:$P$104=$AA446,IF($G$5:$G$104=AI$392,$H$5:$O$104,""),"")))</f>
        <v>-</v>
      </c>
      <c r="AJ446" s="366" t="str">
        <f t="array" ref="AJ446">IF(AJ402="-","-",COUNT(IF($P$5:$P$104=$H$5:$O$104,IF($H$5:$O$104=$AA446,IF($G$5:$G$104=AJ$392,$H$5:$O$104,""),""),""))/COUNT(IF($P$5:$P$104=$AA446,IF($G$5:$G$104=AJ$392,$H$5:$O$104,""),"")))</f>
        <v>-</v>
      </c>
      <c r="AK446" s="366">
        <f t="array" ref="AK446">IF(AK402="-","-",COUNT(IF($P$5:$P$104=$H$5:$O$104,IF($H$5:$O$104=$AA446,IF($G$5:$G$104=AK$392,$H$5:$O$104,""),""),""))/COUNT(IF($P$5:$P$104=$AA446,IF($G$5:$G$104=AK$392,$H$5:$O$104,""),"")))</f>
        <v>0.3125</v>
      </c>
      <c r="AL446" s="366" t="str">
        <f t="array" ref="AL446">IF(AL402="-","-",COUNT(IF($P$5:$P$104=$H$5:$O$104,IF($H$5:$O$104=$AA446,IF($G$5:$G$104=AL$392,$H$5:$O$104,""),""),""))/COUNT(IF($P$5:$P$104=$AA446,IF($G$5:$G$104=AL$392,$H$5:$O$104,""),"")))</f>
        <v>-</v>
      </c>
      <c r="AM446" s="366">
        <f t="array" ref="AM446">IF(AM402="-","-",COUNT(IF($P$5:$P$104=$H$5:$O$104,IF($H$5:$O$104=$AA446,IF($G$5:$G$104=AM$392,$H$5:$O$104,""),""),""))/COUNT(IF($P$5:$P$104=$AA446,IF($G$5:$G$104=AM$392,$H$5:$O$104,""),"")))</f>
        <v>0.33333333333333331</v>
      </c>
      <c r="AN446" s="152">
        <f t="array" ref="AN446">IF(AN402=0,"-",COUNT(IF($P$5:$P$104=$H$5:$O$104,IF($H$5:$O$104=$AA446,$H$5:$O$104,""),""))/COUNT(IF($P$5:$P$104=$AA446,$H$5:$O$104,"")))</f>
        <v>0.375</v>
      </c>
      <c r="AO446" s="18"/>
      <c r="AP446" s="18"/>
      <c r="AQ446" s="18"/>
      <c r="AR446" s="18"/>
      <c r="AS446" s="18"/>
      <c r="AT446" s="18"/>
      <c r="AU446" s="18"/>
      <c r="AV446" s="18"/>
      <c r="AW446" s="18"/>
      <c r="AX446" s="18"/>
      <c r="AY446" s="18"/>
      <c r="AZ446" s="18"/>
      <c r="BA446" s="18"/>
      <c r="BD446" s="11"/>
      <c r="BE446" s="11"/>
      <c r="BF446" s="11"/>
      <c r="BG446" s="11"/>
      <c r="BH446" s="11"/>
      <c r="BI446" s="11"/>
      <c r="BJ446" s="11"/>
      <c r="BK446" s="11"/>
      <c r="BL446" s="11"/>
      <c r="BM446" s="11"/>
      <c r="BN446" s="11"/>
      <c r="BO446" s="11"/>
      <c r="BP446" s="11"/>
      <c r="BQ446" s="11"/>
      <c r="BR446" s="11"/>
      <c r="BS446" s="11"/>
    </row>
    <row r="447" spans="1:71">
      <c r="A447" s="18"/>
      <c r="B447" s="18"/>
      <c r="C447" s="18"/>
      <c r="E447" s="88"/>
      <c r="F447" s="88"/>
      <c r="G447" s="18"/>
      <c r="H447" s="89"/>
      <c r="I447" s="89"/>
      <c r="J447" s="89"/>
      <c r="K447" s="18"/>
      <c r="L447" s="18"/>
      <c r="M447" s="18"/>
      <c r="N447" s="18"/>
      <c r="O447" s="18"/>
      <c r="P447" s="138"/>
      <c r="Q447" s="138"/>
      <c r="R447" s="138"/>
      <c r="S447" s="138"/>
      <c r="T447" s="138"/>
      <c r="U447" s="138"/>
      <c r="V447" s="138"/>
      <c r="W447" s="138"/>
      <c r="X447" s="18"/>
      <c r="Y447" s="18"/>
      <c r="Z447" s="18"/>
      <c r="AA447" s="367">
        <v>9</v>
      </c>
      <c r="AB447" s="366" t="str">
        <f t="array" ref="AB447">IF(AB403="-","-",COUNT(IF($P$5:$P$104=$H$5:$O$104,IF($H$5:$O$104=$AA447,IF($G$5:$G$104=AB$392,$H$5:$O$104,""),""),""))/COUNT(IF($P$5:$P$104=$AA447,IF($G$5:$G$104=AB$392,$H$5:$O$104,""),"")))</f>
        <v>-</v>
      </c>
      <c r="AC447" s="366" t="str">
        <f t="array" ref="AC447">IF(AC403="-","-",COUNT(IF($P$5:$P$104=$H$5:$O$104,IF($H$5:$O$104=$AA447,IF($G$5:$G$104=AC$392,$H$5:$O$104,""),""),""))/COUNT(IF($P$5:$P$104=$AA447,IF($G$5:$G$104=AC$392,$H$5:$O$104,""),"")))</f>
        <v>-</v>
      </c>
      <c r="AD447" s="366" t="str">
        <f t="array" ref="AD447">IF(AD403="-","-",COUNT(IF($P$5:$P$104=$H$5:$O$104,IF($H$5:$O$104=$AA447,IF($G$5:$G$104=AD$392,$H$5:$O$104,""),""),""))/COUNT(IF($P$5:$P$104=$AA447,IF($G$5:$G$104=AD$392,$H$5:$O$104,""),"")))</f>
        <v>-</v>
      </c>
      <c r="AE447" s="366" t="str">
        <f t="array" ref="AE447">IF(AE403="-","-",COUNT(IF($P$5:$P$104=$H$5:$O$104,IF($H$5:$O$104=$AA447,IF($G$5:$G$104=AE$392,$H$5:$O$104,""),""),""))/COUNT(IF($P$5:$P$104=$AA447,IF($G$5:$G$104=AE$392,$H$5:$O$104,""),"")))</f>
        <v>-</v>
      </c>
      <c r="AF447" s="366" t="str">
        <f t="array" ref="AF447">IF(AF403="-","-",COUNT(IF($P$5:$P$104=$H$5:$O$104,IF($H$5:$O$104=$AA447,IF($G$5:$G$104=AF$392,$H$5:$O$104,""),""),""))/COUNT(IF($P$5:$P$104=$AA447,IF($G$5:$G$104=AF$392,$H$5:$O$104,""),"")))</f>
        <v>-</v>
      </c>
      <c r="AG447" s="366" t="str">
        <f t="array" ref="AG447">IF(AG403="-","-",COUNT(IF($P$5:$P$104=$H$5:$O$104,IF($H$5:$O$104=$AA447,IF($G$5:$G$104=AG$392,$H$5:$O$104,""),""),""))/COUNT(IF($P$5:$P$104=$AA447,IF($G$5:$G$104=AG$392,$H$5:$O$104,""),"")))</f>
        <v>-</v>
      </c>
      <c r="AH447" s="366" t="str">
        <f t="array" ref="AH447">IF(AH403="-","-",COUNT(IF($P$5:$P$104=$H$5:$O$104,IF($H$5:$O$104=$AA447,IF($G$5:$G$104=AH$392,$H$5:$O$104,""),""),""))/COUNT(IF($P$5:$P$104=$AA447,IF($G$5:$G$104=AH$392,$H$5:$O$104,""),"")))</f>
        <v>-</v>
      </c>
      <c r="AI447" s="366" t="str">
        <f t="array" ref="AI447">IF(AI403="-","-",COUNT(IF($P$5:$P$104=$H$5:$O$104,IF($H$5:$O$104=$AA447,IF($G$5:$G$104=AI$392,$H$5:$O$104,""),""),""))/COUNT(IF($P$5:$P$104=$AA447,IF($G$5:$G$104=AI$392,$H$5:$O$104,""),"")))</f>
        <v>-</v>
      </c>
      <c r="AJ447" s="366" t="str">
        <f t="array" ref="AJ447">IF(AJ403="-","-",COUNT(IF($P$5:$P$104=$H$5:$O$104,IF($H$5:$O$104=$AA447,IF($G$5:$G$104=AJ$392,$H$5:$O$104,""),""),""))/COUNT(IF($P$5:$P$104=$AA447,IF($G$5:$G$104=AJ$392,$H$5:$O$104,""),"")))</f>
        <v>-</v>
      </c>
      <c r="AK447" s="366" t="str">
        <f t="array" ref="AK447">IF(AK403="-","-",COUNT(IF($P$5:$P$104=$H$5:$O$104,IF($H$5:$O$104=$AA447,IF($G$5:$G$104=AK$392,$H$5:$O$104,""),""),""))/COUNT(IF($P$5:$P$104=$AA447,IF($G$5:$G$104=AK$392,$H$5:$O$104,""),"")))</f>
        <v>-</v>
      </c>
      <c r="AL447" s="366" t="str">
        <f t="array" ref="AL447">IF(AL403="-","-",COUNT(IF($P$5:$P$104=$H$5:$O$104,IF($H$5:$O$104=$AA447,IF($G$5:$G$104=AL$392,$H$5:$O$104,""),""),""))/COUNT(IF($P$5:$P$104=$AA447,IF($G$5:$G$104=AL$392,$H$5:$O$104,""),"")))</f>
        <v>-</v>
      </c>
      <c r="AM447" s="366" t="str">
        <f t="array" ref="AM447">IF(AM403="-","-",COUNT(IF($P$5:$P$104=$H$5:$O$104,IF($H$5:$O$104=$AA447,IF($G$5:$G$104=AM$392,$H$5:$O$104,""),""),""))/COUNT(IF($P$5:$P$104=$AA447,IF($G$5:$G$104=AM$392,$H$5:$O$104,""),"")))</f>
        <v>-</v>
      </c>
      <c r="AN447" s="152" t="str">
        <f t="array" ref="AN447">IF(AN403=0,"-",COUNT(IF($P$5:$P$104=$H$5:$O$104,IF($H$5:$O$104=$AA447,$H$5:$O$104,""),""))/COUNT(IF($P$5:$P$104=$AA447,$H$5:$O$104,"")))</f>
        <v>-</v>
      </c>
      <c r="AO447" s="18"/>
      <c r="AP447" s="18"/>
      <c r="AQ447" s="18"/>
      <c r="AR447" s="18"/>
      <c r="AS447" s="18"/>
      <c r="AT447" s="18"/>
      <c r="AU447" s="18"/>
      <c r="AV447" s="18"/>
      <c r="AW447" s="18"/>
      <c r="AX447" s="18"/>
      <c r="AY447" s="18"/>
      <c r="AZ447" s="18"/>
      <c r="BA447" s="18"/>
      <c r="BD447" s="11"/>
      <c r="BE447" s="11"/>
      <c r="BF447" s="11"/>
      <c r="BG447" s="11"/>
      <c r="BH447" s="11"/>
      <c r="BI447" s="11"/>
      <c r="BJ447" s="11"/>
      <c r="BK447" s="11"/>
      <c r="BL447" s="11"/>
      <c r="BM447" s="11"/>
      <c r="BN447" s="11"/>
      <c r="BO447" s="11"/>
      <c r="BP447" s="11"/>
      <c r="BQ447" s="11"/>
      <c r="BR447" s="11"/>
      <c r="BS447" s="11"/>
    </row>
    <row r="448" spans="1:71">
      <c r="A448" s="18"/>
      <c r="B448" s="18"/>
      <c r="C448" s="18"/>
      <c r="E448" s="88"/>
      <c r="F448" s="88"/>
      <c r="G448" s="18"/>
      <c r="H448" s="89"/>
      <c r="I448" s="89"/>
      <c r="J448" s="89"/>
      <c r="K448" s="18"/>
      <c r="L448" s="18"/>
      <c r="M448" s="18"/>
      <c r="N448" s="18"/>
      <c r="O448" s="18"/>
      <c r="P448" s="138"/>
      <c r="Q448" s="138"/>
      <c r="R448" s="138"/>
      <c r="S448" s="138"/>
      <c r="T448" s="138"/>
      <c r="U448" s="138"/>
      <c r="V448" s="138"/>
      <c r="W448" s="138"/>
      <c r="X448" s="18"/>
      <c r="Y448" s="18"/>
      <c r="Z448" s="18"/>
      <c r="AA448" s="367">
        <v>10</v>
      </c>
      <c r="AB448" s="366" t="str">
        <f t="array" ref="AB448">IF(AB404="-","-",COUNT(IF($P$5:$P$104=$H$5:$O$104,IF($H$5:$O$104=$AA448,IF($G$5:$G$104=AB$392,$H$5:$O$104,""),""),""))/COUNT(IF($P$5:$P$104=$AA448,IF($G$5:$G$104=AB$392,$H$5:$O$104,""),"")))</f>
        <v>-</v>
      </c>
      <c r="AC448" s="366" t="str">
        <f t="array" ref="AC448">IF(AC404="-","-",COUNT(IF($P$5:$P$104=$H$5:$O$104,IF($H$5:$O$104=$AA448,IF($G$5:$G$104=AC$392,$H$5:$O$104,""),""),""))/COUNT(IF($P$5:$P$104=$AA448,IF($G$5:$G$104=AC$392,$H$5:$O$104,""),"")))</f>
        <v>-</v>
      </c>
      <c r="AD448" s="366" t="str">
        <f t="array" ref="AD448">IF(AD404="-","-",COUNT(IF($P$5:$P$104=$H$5:$O$104,IF($H$5:$O$104=$AA448,IF($G$5:$G$104=AD$392,$H$5:$O$104,""),""),""))/COUNT(IF($P$5:$P$104=$AA448,IF($G$5:$G$104=AD$392,$H$5:$O$104,""),"")))</f>
        <v>-</v>
      </c>
      <c r="AE448" s="366" t="str">
        <f t="array" ref="AE448">IF(AE404="-","-",COUNT(IF($P$5:$P$104=$H$5:$O$104,IF($H$5:$O$104=$AA448,IF($G$5:$G$104=AE$392,$H$5:$O$104,""),""),""))/COUNT(IF($P$5:$P$104=$AA448,IF($G$5:$G$104=AE$392,$H$5:$O$104,""),"")))</f>
        <v>-</v>
      </c>
      <c r="AF448" s="366" t="str">
        <f t="array" ref="AF448">IF(AF404="-","-",COUNT(IF($P$5:$P$104=$H$5:$O$104,IF($H$5:$O$104=$AA448,IF($G$5:$G$104=AF$392,$H$5:$O$104,""),""),""))/COUNT(IF($P$5:$P$104=$AA448,IF($G$5:$G$104=AF$392,$H$5:$O$104,""),"")))</f>
        <v>-</v>
      </c>
      <c r="AG448" s="366" t="str">
        <f t="array" ref="AG448">IF(AG404="-","-",COUNT(IF($P$5:$P$104=$H$5:$O$104,IF($H$5:$O$104=$AA448,IF($G$5:$G$104=AG$392,$H$5:$O$104,""),""),""))/COUNT(IF($P$5:$P$104=$AA448,IF($G$5:$G$104=AG$392,$H$5:$O$104,""),"")))</f>
        <v>-</v>
      </c>
      <c r="AH448" s="366" t="str">
        <f t="array" ref="AH448">IF(AH404="-","-",COUNT(IF($P$5:$P$104=$H$5:$O$104,IF($H$5:$O$104=$AA448,IF($G$5:$G$104=AH$392,$H$5:$O$104,""),""),""))/COUNT(IF($P$5:$P$104=$AA448,IF($G$5:$G$104=AH$392,$H$5:$O$104,""),"")))</f>
        <v>-</v>
      </c>
      <c r="AI448" s="366" t="str">
        <f t="array" ref="AI448">IF(AI404="-","-",COUNT(IF($P$5:$P$104=$H$5:$O$104,IF($H$5:$O$104=$AA448,IF($G$5:$G$104=AI$392,$H$5:$O$104,""),""),""))/COUNT(IF($P$5:$P$104=$AA448,IF($G$5:$G$104=AI$392,$H$5:$O$104,""),"")))</f>
        <v>-</v>
      </c>
      <c r="AJ448" s="366" t="str">
        <f t="array" ref="AJ448">IF(AJ404="-","-",COUNT(IF($P$5:$P$104=$H$5:$O$104,IF($H$5:$O$104=$AA448,IF($G$5:$G$104=AJ$392,$H$5:$O$104,""),""),""))/COUNT(IF($P$5:$P$104=$AA448,IF($G$5:$G$104=AJ$392,$H$5:$O$104,""),"")))</f>
        <v>-</v>
      </c>
      <c r="AK448" s="366" t="str">
        <f t="array" ref="AK448">IF(AK404="-","-",COUNT(IF($P$5:$P$104=$H$5:$O$104,IF($H$5:$O$104=$AA448,IF($G$5:$G$104=AK$392,$H$5:$O$104,""),""),""))/COUNT(IF($P$5:$P$104=$AA448,IF($G$5:$G$104=AK$392,$H$5:$O$104,""),"")))</f>
        <v>-</v>
      </c>
      <c r="AL448" s="366" t="str">
        <f t="array" ref="AL448">IF(AL404="-","-",COUNT(IF($P$5:$P$104=$H$5:$O$104,IF($H$5:$O$104=$AA448,IF($G$5:$G$104=AL$392,$H$5:$O$104,""),""),""))/COUNT(IF($P$5:$P$104=$AA448,IF($G$5:$G$104=AL$392,$H$5:$O$104,""),"")))</f>
        <v>-</v>
      </c>
      <c r="AM448" s="366" t="str">
        <f t="array" ref="AM448">IF(AM404="-","-",COUNT(IF($P$5:$P$104=$H$5:$O$104,IF($H$5:$O$104=$AA448,IF($G$5:$G$104=AM$392,$H$5:$O$104,""),""),""))/COUNT(IF($P$5:$P$104=$AA448,IF($G$5:$G$104=AM$392,$H$5:$O$104,""),"")))</f>
        <v>-</v>
      </c>
      <c r="AN448" s="152" t="str">
        <f t="array" ref="AN448">IF(AN404=0,"-",COUNT(IF($P$5:$P$104=$H$5:$O$104,IF($H$5:$O$104=$AA448,$H$5:$O$104,""),""))/COUNT(IF($P$5:$P$104=$AA448,$H$5:$O$104,"")))</f>
        <v>-</v>
      </c>
      <c r="AO448" s="18"/>
      <c r="AP448" s="18"/>
      <c r="AQ448" s="18"/>
      <c r="AR448" s="18"/>
      <c r="AS448" s="18"/>
      <c r="AT448" s="18"/>
      <c r="AU448" s="18"/>
      <c r="AV448" s="18"/>
      <c r="AW448" s="18"/>
      <c r="AX448" s="18"/>
      <c r="AY448" s="18"/>
      <c r="AZ448" s="18"/>
      <c r="BA448" s="18"/>
      <c r="BD448" s="11"/>
      <c r="BE448" s="11"/>
      <c r="BF448" s="11"/>
      <c r="BG448" s="11"/>
      <c r="BH448" s="11"/>
      <c r="BI448" s="11"/>
      <c r="BJ448" s="11"/>
      <c r="BK448" s="11"/>
      <c r="BL448" s="11"/>
      <c r="BM448" s="11"/>
      <c r="BN448" s="11"/>
      <c r="BO448" s="11"/>
      <c r="BP448" s="11"/>
      <c r="BQ448" s="11"/>
      <c r="BR448" s="11"/>
      <c r="BS448" s="11"/>
    </row>
    <row r="449" spans="1:71">
      <c r="A449" s="18"/>
      <c r="B449" s="18"/>
      <c r="C449" s="18"/>
      <c r="E449" s="88"/>
      <c r="F449" s="88"/>
      <c r="G449" s="18"/>
      <c r="H449" s="89"/>
      <c r="I449" s="89"/>
      <c r="J449" s="89"/>
      <c r="K449" s="18"/>
      <c r="L449" s="18"/>
      <c r="M449" s="18"/>
      <c r="N449" s="18"/>
      <c r="O449" s="18"/>
      <c r="P449" s="138"/>
      <c r="Q449" s="138"/>
      <c r="R449" s="138"/>
      <c r="S449" s="138"/>
      <c r="T449" s="138"/>
      <c r="U449" s="138"/>
      <c r="V449" s="138"/>
      <c r="W449" s="138"/>
      <c r="X449" s="18"/>
      <c r="Y449" s="18"/>
      <c r="Z449" s="18"/>
      <c r="AA449" s="367">
        <v>11</v>
      </c>
      <c r="AB449" s="366" t="str">
        <f t="array" ref="AB449">IF(AB405="-","-",COUNT(IF($P$5:$P$104=$H$5:$O$104,IF($H$5:$O$104=$AA449,IF($G$5:$G$104=AB$392,$H$5:$O$104,""),""),""))/COUNT(IF($P$5:$P$104=$AA449,IF($G$5:$G$104=AB$392,$H$5:$O$104,""),"")))</f>
        <v>-</v>
      </c>
      <c r="AC449" s="366" t="str">
        <f t="array" ref="AC449">IF(AC405="-","-",COUNT(IF($P$5:$P$104=$H$5:$O$104,IF($H$5:$O$104=$AA449,IF($G$5:$G$104=AC$392,$H$5:$O$104,""),""),""))/COUNT(IF($P$5:$P$104=$AA449,IF($G$5:$G$104=AC$392,$H$5:$O$104,""),"")))</f>
        <v>-</v>
      </c>
      <c r="AD449" s="366" t="str">
        <f t="array" ref="AD449">IF(AD405="-","-",COUNT(IF($P$5:$P$104=$H$5:$O$104,IF($H$5:$O$104=$AA449,IF($G$5:$G$104=AD$392,$H$5:$O$104,""),""),""))/COUNT(IF($P$5:$P$104=$AA449,IF($G$5:$G$104=AD$392,$H$5:$O$104,""),"")))</f>
        <v>-</v>
      </c>
      <c r="AE449" s="366" t="str">
        <f t="array" ref="AE449">IF(AE405="-","-",COUNT(IF($P$5:$P$104=$H$5:$O$104,IF($H$5:$O$104=$AA449,IF($G$5:$G$104=AE$392,$H$5:$O$104,""),""),""))/COUNT(IF($P$5:$P$104=$AA449,IF($G$5:$G$104=AE$392,$H$5:$O$104,""),"")))</f>
        <v>-</v>
      </c>
      <c r="AF449" s="366" t="str">
        <f t="array" ref="AF449">IF(AF405="-","-",COUNT(IF($P$5:$P$104=$H$5:$O$104,IF($H$5:$O$104=$AA449,IF($G$5:$G$104=AF$392,$H$5:$O$104,""),""),""))/COUNT(IF($P$5:$P$104=$AA449,IF($G$5:$G$104=AF$392,$H$5:$O$104,""),"")))</f>
        <v>-</v>
      </c>
      <c r="AG449" s="366" t="str">
        <f t="array" ref="AG449">IF(AG405="-","-",COUNT(IF($P$5:$P$104=$H$5:$O$104,IF($H$5:$O$104=$AA449,IF($G$5:$G$104=AG$392,$H$5:$O$104,""),""),""))/COUNT(IF($P$5:$P$104=$AA449,IF($G$5:$G$104=AG$392,$H$5:$O$104,""),"")))</f>
        <v>-</v>
      </c>
      <c r="AH449" s="366" t="str">
        <f t="array" ref="AH449">IF(AH405="-","-",COUNT(IF($P$5:$P$104=$H$5:$O$104,IF($H$5:$O$104=$AA449,IF($G$5:$G$104=AH$392,$H$5:$O$104,""),""),""))/COUNT(IF($P$5:$P$104=$AA449,IF($G$5:$G$104=AH$392,$H$5:$O$104,""),"")))</f>
        <v>-</v>
      </c>
      <c r="AI449" s="366" t="str">
        <f t="array" ref="AI449">IF(AI405="-","-",COUNT(IF($P$5:$P$104=$H$5:$O$104,IF($H$5:$O$104=$AA449,IF($G$5:$G$104=AI$392,$H$5:$O$104,""),""),""))/COUNT(IF($P$5:$P$104=$AA449,IF($G$5:$G$104=AI$392,$H$5:$O$104,""),"")))</f>
        <v>-</v>
      </c>
      <c r="AJ449" s="366" t="str">
        <f t="array" ref="AJ449">IF(AJ405="-","-",COUNT(IF($P$5:$P$104=$H$5:$O$104,IF($H$5:$O$104=$AA449,IF($G$5:$G$104=AJ$392,$H$5:$O$104,""),""),""))/COUNT(IF($P$5:$P$104=$AA449,IF($G$5:$G$104=AJ$392,$H$5:$O$104,""),"")))</f>
        <v>-</v>
      </c>
      <c r="AK449" s="366" t="str">
        <f t="array" ref="AK449">IF(AK405="-","-",COUNT(IF($P$5:$P$104=$H$5:$O$104,IF($H$5:$O$104=$AA449,IF($G$5:$G$104=AK$392,$H$5:$O$104,""),""),""))/COUNT(IF($P$5:$P$104=$AA449,IF($G$5:$G$104=AK$392,$H$5:$O$104,""),"")))</f>
        <v>-</v>
      </c>
      <c r="AL449" s="366" t="str">
        <f t="array" ref="AL449">IF(AL405="-","-",COUNT(IF($P$5:$P$104=$H$5:$O$104,IF($H$5:$O$104=$AA449,IF($G$5:$G$104=AL$392,$H$5:$O$104,""),""),""))/COUNT(IF($P$5:$P$104=$AA449,IF($G$5:$G$104=AL$392,$H$5:$O$104,""),"")))</f>
        <v>-</v>
      </c>
      <c r="AM449" s="366" t="str">
        <f t="array" ref="AM449">IF(AM405="-","-",COUNT(IF($P$5:$P$104=$H$5:$O$104,IF($H$5:$O$104=$AA449,IF($G$5:$G$104=AM$392,$H$5:$O$104,""),""),""))/COUNT(IF($P$5:$P$104=$AA449,IF($G$5:$G$104=AM$392,$H$5:$O$104,""),"")))</f>
        <v>-</v>
      </c>
      <c r="AN449" s="152" t="str">
        <f t="array" ref="AN449">IF(AN405=0,"-",COUNT(IF($P$5:$P$104=$H$5:$O$104,IF($H$5:$O$104=$AA449,$H$5:$O$104,""),""))/COUNT(IF($P$5:$P$104=$AA449,$H$5:$O$104,"")))</f>
        <v>-</v>
      </c>
      <c r="AO449" s="18"/>
      <c r="AP449" s="18"/>
      <c r="AQ449" s="18"/>
      <c r="AR449" s="18"/>
      <c r="AS449" s="18"/>
      <c r="AT449" s="18"/>
      <c r="AU449" s="18"/>
      <c r="AV449" s="18"/>
      <c r="AW449" s="18"/>
      <c r="AX449" s="18"/>
      <c r="AY449" s="18"/>
      <c r="AZ449" s="18"/>
      <c r="BA449" s="18"/>
      <c r="BD449" s="11"/>
      <c r="BE449" s="11"/>
      <c r="BF449" s="11"/>
      <c r="BG449" s="11"/>
      <c r="BH449" s="11"/>
      <c r="BI449" s="11"/>
      <c r="BJ449" s="11"/>
      <c r="BK449" s="11"/>
      <c r="BL449" s="11"/>
      <c r="BM449" s="11"/>
      <c r="BN449" s="11"/>
      <c r="BO449" s="11"/>
      <c r="BP449" s="11"/>
      <c r="BQ449" s="11"/>
      <c r="BR449" s="11"/>
      <c r="BS449" s="11"/>
    </row>
    <row r="450" spans="1:71">
      <c r="A450" s="18"/>
      <c r="B450" s="18"/>
      <c r="C450" s="18"/>
      <c r="E450" s="88"/>
      <c r="F450" s="88"/>
      <c r="G450" s="18"/>
      <c r="H450" s="89"/>
      <c r="I450" s="89"/>
      <c r="J450" s="89"/>
      <c r="K450" s="18"/>
      <c r="L450" s="18"/>
      <c r="M450" s="18"/>
      <c r="N450" s="18"/>
      <c r="O450" s="18"/>
      <c r="P450" s="138"/>
      <c r="Q450" s="138"/>
      <c r="R450" s="138"/>
      <c r="S450" s="138"/>
      <c r="T450" s="138"/>
      <c r="U450" s="138"/>
      <c r="V450" s="138"/>
      <c r="W450" s="138"/>
      <c r="X450" s="18"/>
      <c r="Y450" s="18"/>
      <c r="Z450" s="18"/>
      <c r="AA450" s="367">
        <v>12</v>
      </c>
      <c r="AB450" s="366" t="str">
        <f t="array" ref="AB450">IF(AB406="-","-",COUNT(IF($P$5:$P$104=$H$5:$O$104,IF($H$5:$O$104=$AA450,IF($G$5:$G$104=AB$392,$H$5:$O$104,""),""),""))/COUNT(IF($P$5:$P$104=$AA450,IF($G$5:$G$104=AB$392,$H$5:$O$104,""),"")))</f>
        <v>-</v>
      </c>
      <c r="AC450" s="366" t="str">
        <f t="array" ref="AC450">IF(AC406="-","-",COUNT(IF($P$5:$P$104=$H$5:$O$104,IF($H$5:$O$104=$AA450,IF($G$5:$G$104=AC$392,$H$5:$O$104,""),""),""))/COUNT(IF($P$5:$P$104=$AA450,IF($G$5:$G$104=AC$392,$H$5:$O$104,""),"")))</f>
        <v>-</v>
      </c>
      <c r="AD450" s="366" t="str">
        <f t="array" ref="AD450">IF(AD406="-","-",COUNT(IF($P$5:$P$104=$H$5:$O$104,IF($H$5:$O$104=$AA450,IF($G$5:$G$104=AD$392,$H$5:$O$104,""),""),""))/COUNT(IF($P$5:$P$104=$AA450,IF($G$5:$G$104=AD$392,$H$5:$O$104,""),"")))</f>
        <v>-</v>
      </c>
      <c r="AE450" s="366" t="str">
        <f t="array" ref="AE450">IF(AE406="-","-",COUNT(IF($P$5:$P$104=$H$5:$O$104,IF($H$5:$O$104=$AA450,IF($G$5:$G$104=AE$392,$H$5:$O$104,""),""),""))/COUNT(IF($P$5:$P$104=$AA450,IF($G$5:$G$104=AE$392,$H$5:$O$104,""),"")))</f>
        <v>-</v>
      </c>
      <c r="AF450" s="366" t="str">
        <f t="array" ref="AF450">IF(AF406="-","-",COUNT(IF($P$5:$P$104=$H$5:$O$104,IF($H$5:$O$104=$AA450,IF($G$5:$G$104=AF$392,$H$5:$O$104,""),""),""))/COUNT(IF($P$5:$P$104=$AA450,IF($G$5:$G$104=AF$392,$H$5:$O$104,""),"")))</f>
        <v>-</v>
      </c>
      <c r="AG450" s="366" t="str">
        <f t="array" ref="AG450">IF(AG406="-","-",COUNT(IF($P$5:$P$104=$H$5:$O$104,IF($H$5:$O$104=$AA450,IF($G$5:$G$104=AG$392,$H$5:$O$104,""),""),""))/COUNT(IF($P$5:$P$104=$AA450,IF($G$5:$G$104=AG$392,$H$5:$O$104,""),"")))</f>
        <v>-</v>
      </c>
      <c r="AH450" s="366" t="str">
        <f t="array" ref="AH450">IF(AH406="-","-",COUNT(IF($P$5:$P$104=$H$5:$O$104,IF($H$5:$O$104=$AA450,IF($G$5:$G$104=AH$392,$H$5:$O$104,""),""),""))/COUNT(IF($P$5:$P$104=$AA450,IF($G$5:$G$104=AH$392,$H$5:$O$104,""),"")))</f>
        <v>-</v>
      </c>
      <c r="AI450" s="366" t="str">
        <f t="array" ref="AI450">IF(AI406="-","-",COUNT(IF($P$5:$P$104=$H$5:$O$104,IF($H$5:$O$104=$AA450,IF($G$5:$G$104=AI$392,$H$5:$O$104,""),""),""))/COUNT(IF($P$5:$P$104=$AA450,IF($G$5:$G$104=AI$392,$H$5:$O$104,""),"")))</f>
        <v>-</v>
      </c>
      <c r="AJ450" s="366" t="str">
        <f t="array" ref="AJ450">IF(AJ406="-","-",COUNT(IF($P$5:$P$104=$H$5:$O$104,IF($H$5:$O$104=$AA450,IF($G$5:$G$104=AJ$392,$H$5:$O$104,""),""),""))/COUNT(IF($P$5:$P$104=$AA450,IF($G$5:$G$104=AJ$392,$H$5:$O$104,""),"")))</f>
        <v>-</v>
      </c>
      <c r="AK450" s="366" t="str">
        <f t="array" ref="AK450">IF(AK406="-","-",COUNT(IF($P$5:$P$104=$H$5:$O$104,IF($H$5:$O$104=$AA450,IF($G$5:$G$104=AK$392,$H$5:$O$104,""),""),""))/COUNT(IF($P$5:$P$104=$AA450,IF($G$5:$G$104=AK$392,$H$5:$O$104,""),"")))</f>
        <v>-</v>
      </c>
      <c r="AL450" s="366" t="str">
        <f t="array" ref="AL450">IF(AL406="-","-",COUNT(IF($P$5:$P$104=$H$5:$O$104,IF($H$5:$O$104=$AA450,IF($G$5:$G$104=AL$392,$H$5:$O$104,""),""),""))/COUNT(IF($P$5:$P$104=$AA450,IF($G$5:$G$104=AL$392,$H$5:$O$104,""),"")))</f>
        <v>-</v>
      </c>
      <c r="AM450" s="366" t="str">
        <f t="array" ref="AM450">IF(AM406="-","-",COUNT(IF($P$5:$P$104=$H$5:$O$104,IF($H$5:$O$104=$AA450,IF($G$5:$G$104=AM$392,$H$5:$O$104,""),""),""))/COUNT(IF($P$5:$P$104=$AA450,IF($G$5:$G$104=AM$392,$H$5:$O$104,""),"")))</f>
        <v>-</v>
      </c>
      <c r="AN450" s="152" t="str">
        <f t="array" ref="AN450">IF(AN406=0,"-",COUNT(IF($P$5:$P$104=$H$5:$O$104,IF($H$5:$O$104=$AA450,$H$5:$O$104,""),""))/COUNT(IF($P$5:$P$104=$AA450,$H$5:$O$104,"")))</f>
        <v>-</v>
      </c>
      <c r="AO450" s="18"/>
      <c r="AP450" s="18"/>
      <c r="AQ450" s="18"/>
      <c r="AR450" s="18"/>
      <c r="AS450" s="18"/>
      <c r="AT450" s="18"/>
      <c r="AU450" s="18"/>
      <c r="AV450" s="18"/>
      <c r="AW450" s="18"/>
      <c r="AX450" s="18"/>
      <c r="AY450" s="18"/>
      <c r="AZ450" s="18"/>
      <c r="BA450" s="18"/>
      <c r="BD450" s="11"/>
      <c r="BE450" s="11"/>
      <c r="BF450" s="11"/>
      <c r="BG450" s="11"/>
      <c r="BH450" s="11"/>
      <c r="BI450" s="11"/>
      <c r="BJ450" s="11"/>
      <c r="BK450" s="11"/>
      <c r="BL450" s="11"/>
      <c r="BM450" s="11"/>
      <c r="BN450" s="11"/>
      <c r="BO450" s="11"/>
      <c r="BP450" s="11"/>
      <c r="BQ450" s="11"/>
      <c r="BR450" s="11"/>
      <c r="BS450" s="11"/>
    </row>
    <row r="451" spans="1:71">
      <c r="A451" s="18"/>
      <c r="B451" s="18"/>
      <c r="C451" s="18"/>
      <c r="E451" s="88"/>
      <c r="F451" s="88"/>
      <c r="G451" s="18"/>
      <c r="H451" s="89"/>
      <c r="I451" s="89"/>
      <c r="J451" s="89"/>
      <c r="K451" s="18"/>
      <c r="L451" s="18"/>
      <c r="M451" s="18"/>
      <c r="N451" s="18"/>
      <c r="O451" s="18"/>
      <c r="P451" s="138"/>
      <c r="Q451" s="138"/>
      <c r="R451" s="138"/>
      <c r="S451" s="138"/>
      <c r="T451" s="138"/>
      <c r="U451" s="138"/>
      <c r="V451" s="138"/>
      <c r="W451" s="138"/>
      <c r="X451" s="18"/>
      <c r="Y451" s="18"/>
      <c r="Z451" s="18"/>
      <c r="AA451" s="367">
        <v>13</v>
      </c>
      <c r="AB451" s="366" t="str">
        <f t="array" ref="AB451">IF(AB407="-","-",COUNT(IF($P$5:$P$104=$H$5:$O$104,IF($H$5:$O$104=$AA451,IF($G$5:$G$104=AB$392,$H$5:$O$104,""),""),""))/COUNT(IF($P$5:$P$104=$AA451,IF($G$5:$G$104=AB$392,$H$5:$O$104,""),"")))</f>
        <v>-</v>
      </c>
      <c r="AC451" s="366" t="str">
        <f t="array" ref="AC451">IF(AC407="-","-",COUNT(IF($P$5:$P$104=$H$5:$O$104,IF($H$5:$O$104=$AA451,IF($G$5:$G$104=AC$392,$H$5:$O$104,""),""),""))/COUNT(IF($P$5:$P$104=$AA451,IF($G$5:$G$104=AC$392,$H$5:$O$104,""),"")))</f>
        <v>-</v>
      </c>
      <c r="AD451" s="366" t="str">
        <f t="array" ref="AD451">IF(AD407="-","-",COUNT(IF($P$5:$P$104=$H$5:$O$104,IF($H$5:$O$104=$AA451,IF($G$5:$G$104=AD$392,$H$5:$O$104,""),""),""))/COUNT(IF($P$5:$P$104=$AA451,IF($G$5:$G$104=AD$392,$H$5:$O$104,""),"")))</f>
        <v>-</v>
      </c>
      <c r="AE451" s="366" t="str">
        <f t="array" ref="AE451">IF(AE407="-","-",COUNT(IF($P$5:$P$104=$H$5:$O$104,IF($H$5:$O$104=$AA451,IF($G$5:$G$104=AE$392,$H$5:$O$104,""),""),""))/COUNT(IF($P$5:$P$104=$AA451,IF($G$5:$G$104=AE$392,$H$5:$O$104,""),"")))</f>
        <v>-</v>
      </c>
      <c r="AF451" s="366" t="str">
        <f t="array" ref="AF451">IF(AF407="-","-",COUNT(IF($P$5:$P$104=$H$5:$O$104,IF($H$5:$O$104=$AA451,IF($G$5:$G$104=AF$392,$H$5:$O$104,""),""),""))/COUNT(IF($P$5:$P$104=$AA451,IF($G$5:$G$104=AF$392,$H$5:$O$104,""),"")))</f>
        <v>-</v>
      </c>
      <c r="AG451" s="366" t="str">
        <f t="array" ref="AG451">IF(AG407="-","-",COUNT(IF($P$5:$P$104=$H$5:$O$104,IF($H$5:$O$104=$AA451,IF($G$5:$G$104=AG$392,$H$5:$O$104,""),""),""))/COUNT(IF($P$5:$P$104=$AA451,IF($G$5:$G$104=AG$392,$H$5:$O$104,""),"")))</f>
        <v>-</v>
      </c>
      <c r="AH451" s="366" t="str">
        <f t="array" ref="AH451">IF(AH407="-","-",COUNT(IF($P$5:$P$104=$H$5:$O$104,IF($H$5:$O$104=$AA451,IF($G$5:$G$104=AH$392,$H$5:$O$104,""),""),""))/COUNT(IF($P$5:$P$104=$AA451,IF($G$5:$G$104=AH$392,$H$5:$O$104,""),"")))</f>
        <v>-</v>
      </c>
      <c r="AI451" s="366" t="str">
        <f t="array" ref="AI451">IF(AI407="-","-",COUNT(IF($P$5:$P$104=$H$5:$O$104,IF($H$5:$O$104=$AA451,IF($G$5:$G$104=AI$392,$H$5:$O$104,""),""),""))/COUNT(IF($P$5:$P$104=$AA451,IF($G$5:$G$104=AI$392,$H$5:$O$104,""),"")))</f>
        <v>-</v>
      </c>
      <c r="AJ451" s="366" t="str">
        <f t="array" ref="AJ451">IF(AJ407="-","-",COUNT(IF($P$5:$P$104=$H$5:$O$104,IF($H$5:$O$104=$AA451,IF($G$5:$G$104=AJ$392,$H$5:$O$104,""),""),""))/COUNT(IF($P$5:$P$104=$AA451,IF($G$5:$G$104=AJ$392,$H$5:$O$104,""),"")))</f>
        <v>-</v>
      </c>
      <c r="AK451" s="366" t="str">
        <f t="array" ref="AK451">IF(AK407="-","-",COUNT(IF($P$5:$P$104=$H$5:$O$104,IF($H$5:$O$104=$AA451,IF($G$5:$G$104=AK$392,$H$5:$O$104,""),""),""))/COUNT(IF($P$5:$P$104=$AA451,IF($G$5:$G$104=AK$392,$H$5:$O$104,""),"")))</f>
        <v>-</v>
      </c>
      <c r="AL451" s="366" t="str">
        <f t="array" ref="AL451">IF(AL407="-","-",COUNT(IF($P$5:$P$104=$H$5:$O$104,IF($H$5:$O$104=$AA451,IF($G$5:$G$104=AL$392,$H$5:$O$104,""),""),""))/COUNT(IF($P$5:$P$104=$AA451,IF($G$5:$G$104=AL$392,$H$5:$O$104,""),"")))</f>
        <v>-</v>
      </c>
      <c r="AM451" s="366" t="str">
        <f t="array" ref="AM451">IF(AM407="-","-",COUNT(IF($P$5:$P$104=$H$5:$O$104,IF($H$5:$O$104=$AA451,IF($G$5:$G$104=AM$392,$H$5:$O$104,""),""),""))/COUNT(IF($P$5:$P$104=$AA451,IF($G$5:$G$104=AM$392,$H$5:$O$104,""),"")))</f>
        <v>-</v>
      </c>
      <c r="AN451" s="152" t="str">
        <f t="array" ref="AN451">IF(AN407=0,"-",COUNT(IF($P$5:$P$104=$H$5:$O$104,IF($H$5:$O$104=$AA451,$H$5:$O$104,""),""))/COUNT(IF($P$5:$P$104=$AA451,$H$5:$O$104,"")))</f>
        <v>-</v>
      </c>
      <c r="AO451" s="18"/>
      <c r="AP451" s="18"/>
      <c r="AQ451" s="18"/>
      <c r="AR451" s="18"/>
      <c r="AS451" s="18"/>
      <c r="AT451" s="18"/>
      <c r="AU451" s="18"/>
      <c r="AV451" s="18"/>
      <c r="AW451" s="18"/>
      <c r="AX451" s="18"/>
      <c r="AY451" s="18"/>
      <c r="AZ451" s="18"/>
      <c r="BA451" s="18"/>
      <c r="BD451" s="11"/>
      <c r="BE451" s="11"/>
      <c r="BF451" s="11"/>
      <c r="BG451" s="11"/>
      <c r="BH451" s="11"/>
      <c r="BI451" s="11"/>
      <c r="BJ451" s="11"/>
      <c r="BK451" s="11"/>
      <c r="BL451" s="11"/>
      <c r="BM451" s="11"/>
      <c r="BN451" s="11"/>
      <c r="BO451" s="11"/>
      <c r="BP451" s="11"/>
      <c r="BQ451" s="11"/>
      <c r="BR451" s="11"/>
      <c r="BS451" s="11"/>
    </row>
    <row r="452" spans="1:71">
      <c r="A452" s="18"/>
      <c r="B452" s="18"/>
      <c r="C452" s="18"/>
      <c r="E452" s="88"/>
      <c r="F452" s="88"/>
      <c r="G452" s="18"/>
      <c r="H452" s="89"/>
      <c r="I452" s="89"/>
      <c r="J452" s="89"/>
      <c r="K452" s="18"/>
      <c r="L452" s="18"/>
      <c r="M452" s="18"/>
      <c r="N452" s="18"/>
      <c r="O452" s="18"/>
      <c r="P452" s="138"/>
      <c r="Q452" s="138"/>
      <c r="R452" s="138"/>
      <c r="S452" s="138"/>
      <c r="T452" s="138"/>
      <c r="U452" s="138"/>
      <c r="V452" s="138"/>
      <c r="W452" s="138"/>
      <c r="X452" s="18"/>
      <c r="Y452" s="18"/>
      <c r="Z452" s="18"/>
      <c r="AA452" s="367">
        <v>14</v>
      </c>
      <c r="AB452" s="366" t="str">
        <f t="array" ref="AB452">IF(AB408="-","-",COUNT(IF($P$5:$P$104=$H$5:$O$104,IF($H$5:$O$104=$AA452,IF($G$5:$G$104=AB$392,$H$5:$O$104,""),""),""))/COUNT(IF($P$5:$P$104=$AA452,IF($G$5:$G$104=AB$392,$H$5:$O$104,""),"")))</f>
        <v>-</v>
      </c>
      <c r="AC452" s="366" t="str">
        <f t="array" ref="AC452">IF(AC408="-","-",COUNT(IF($P$5:$P$104=$H$5:$O$104,IF($H$5:$O$104=$AA452,IF($G$5:$G$104=AC$392,$H$5:$O$104,""),""),""))/COUNT(IF($P$5:$P$104=$AA452,IF($G$5:$G$104=AC$392,$H$5:$O$104,""),"")))</f>
        <v>-</v>
      </c>
      <c r="AD452" s="366" t="str">
        <f t="array" ref="AD452">IF(AD408="-","-",COUNT(IF($P$5:$P$104=$H$5:$O$104,IF($H$5:$O$104=$AA452,IF($G$5:$G$104=AD$392,$H$5:$O$104,""),""),""))/COUNT(IF($P$5:$P$104=$AA452,IF($G$5:$G$104=AD$392,$H$5:$O$104,""),"")))</f>
        <v>-</v>
      </c>
      <c r="AE452" s="366" t="str">
        <f t="array" ref="AE452">IF(AE408="-","-",COUNT(IF($P$5:$P$104=$H$5:$O$104,IF($H$5:$O$104=$AA452,IF($G$5:$G$104=AE$392,$H$5:$O$104,""),""),""))/COUNT(IF($P$5:$P$104=$AA452,IF($G$5:$G$104=AE$392,$H$5:$O$104,""),"")))</f>
        <v>-</v>
      </c>
      <c r="AF452" s="366" t="str">
        <f t="array" ref="AF452">IF(AF408="-","-",COUNT(IF($P$5:$P$104=$H$5:$O$104,IF($H$5:$O$104=$AA452,IF($G$5:$G$104=AF$392,$H$5:$O$104,""),""),""))/COUNT(IF($P$5:$P$104=$AA452,IF($G$5:$G$104=AF$392,$H$5:$O$104,""),"")))</f>
        <v>-</v>
      </c>
      <c r="AG452" s="366" t="str">
        <f t="array" ref="AG452">IF(AG408="-","-",COUNT(IF($P$5:$P$104=$H$5:$O$104,IF($H$5:$O$104=$AA452,IF($G$5:$G$104=AG$392,$H$5:$O$104,""),""),""))/COUNT(IF($P$5:$P$104=$AA452,IF($G$5:$G$104=AG$392,$H$5:$O$104,""),"")))</f>
        <v>-</v>
      </c>
      <c r="AH452" s="366" t="str">
        <f t="array" ref="AH452">IF(AH408="-","-",COUNT(IF($P$5:$P$104=$H$5:$O$104,IF($H$5:$O$104=$AA452,IF($G$5:$G$104=AH$392,$H$5:$O$104,""),""),""))/COUNT(IF($P$5:$P$104=$AA452,IF($G$5:$G$104=AH$392,$H$5:$O$104,""),"")))</f>
        <v>-</v>
      </c>
      <c r="AI452" s="366" t="str">
        <f t="array" ref="AI452">IF(AI408="-","-",COUNT(IF($P$5:$P$104=$H$5:$O$104,IF($H$5:$O$104=$AA452,IF($G$5:$G$104=AI$392,$H$5:$O$104,""),""),""))/COUNT(IF($P$5:$P$104=$AA452,IF($G$5:$G$104=AI$392,$H$5:$O$104,""),"")))</f>
        <v>-</v>
      </c>
      <c r="AJ452" s="366" t="str">
        <f t="array" ref="AJ452">IF(AJ408="-","-",COUNT(IF($P$5:$P$104=$H$5:$O$104,IF($H$5:$O$104=$AA452,IF($G$5:$G$104=AJ$392,$H$5:$O$104,""),""),""))/COUNT(IF($P$5:$P$104=$AA452,IF($G$5:$G$104=AJ$392,$H$5:$O$104,""),"")))</f>
        <v>-</v>
      </c>
      <c r="AK452" s="366" t="str">
        <f t="array" ref="AK452">IF(AK408="-","-",COUNT(IF($P$5:$P$104=$H$5:$O$104,IF($H$5:$O$104=$AA452,IF($G$5:$G$104=AK$392,$H$5:$O$104,""),""),""))/COUNT(IF($P$5:$P$104=$AA452,IF($G$5:$G$104=AK$392,$H$5:$O$104,""),"")))</f>
        <v>-</v>
      </c>
      <c r="AL452" s="366" t="str">
        <f t="array" ref="AL452">IF(AL408="-","-",COUNT(IF($P$5:$P$104=$H$5:$O$104,IF($H$5:$O$104=$AA452,IF($G$5:$G$104=AL$392,$H$5:$O$104,""),""),""))/COUNT(IF($P$5:$P$104=$AA452,IF($G$5:$G$104=AL$392,$H$5:$O$104,""),"")))</f>
        <v>-</v>
      </c>
      <c r="AM452" s="366" t="str">
        <f t="array" ref="AM452">IF(AM408="-","-",COUNT(IF($P$5:$P$104=$H$5:$O$104,IF($H$5:$O$104=$AA452,IF($G$5:$G$104=AM$392,$H$5:$O$104,""),""),""))/COUNT(IF($P$5:$P$104=$AA452,IF($G$5:$G$104=AM$392,$H$5:$O$104,""),"")))</f>
        <v>-</v>
      </c>
      <c r="AN452" s="152" t="str">
        <f t="array" ref="AN452">IF(AN408=0,"-",COUNT(IF($P$5:$P$104=$H$5:$O$104,IF($H$5:$O$104=$AA452,$H$5:$O$104,""),""))/COUNT(IF($P$5:$P$104=$AA452,$H$5:$O$104,"")))</f>
        <v>-</v>
      </c>
      <c r="AO452" s="18"/>
      <c r="AP452" s="18"/>
      <c r="AQ452" s="18"/>
      <c r="AR452" s="18"/>
      <c r="AS452" s="18"/>
      <c r="AT452" s="18"/>
      <c r="AU452" s="18"/>
      <c r="AV452" s="18"/>
      <c r="AW452" s="18"/>
      <c r="AX452" s="18"/>
      <c r="AY452" s="18"/>
      <c r="AZ452" s="18"/>
      <c r="BA452" s="18"/>
      <c r="BD452" s="11"/>
      <c r="BE452" s="11"/>
      <c r="BF452" s="11"/>
      <c r="BG452" s="11"/>
      <c r="BH452" s="11"/>
      <c r="BI452" s="11"/>
      <c r="BJ452" s="11"/>
      <c r="BK452" s="11"/>
      <c r="BL452" s="11"/>
      <c r="BM452" s="11"/>
      <c r="BN452" s="11"/>
      <c r="BO452" s="11"/>
      <c r="BP452" s="11"/>
      <c r="BQ452" s="11"/>
      <c r="BR452" s="11"/>
      <c r="BS452" s="11"/>
    </row>
    <row r="453" spans="1:71">
      <c r="A453" s="18"/>
      <c r="B453" s="18"/>
      <c r="C453" s="18"/>
      <c r="E453" s="88"/>
      <c r="F453" s="88"/>
      <c r="G453" s="18"/>
      <c r="H453" s="89"/>
      <c r="I453" s="89"/>
      <c r="J453" s="89"/>
      <c r="K453" s="18"/>
      <c r="L453" s="18"/>
      <c r="M453" s="18"/>
      <c r="N453" s="18"/>
      <c r="O453" s="18"/>
      <c r="P453" s="138"/>
      <c r="Q453" s="138"/>
      <c r="R453" s="138"/>
      <c r="S453" s="138"/>
      <c r="T453" s="138"/>
      <c r="U453" s="138"/>
      <c r="V453" s="138"/>
      <c r="W453" s="138"/>
      <c r="X453" s="18"/>
      <c r="Y453" s="18"/>
      <c r="Z453" s="18"/>
      <c r="AA453" s="368">
        <v>15</v>
      </c>
      <c r="AB453" s="366" t="str">
        <f t="array" ref="AB453">IF(AB409="-","-",COUNT(IF($P$5:$P$104=$H$5:$O$104,IF($H$5:$O$104=$AA453,IF($G$5:$G$104=AB$392,$H$5:$O$104,""),""),""))/COUNT(IF($P$5:$P$104=$AA453,IF($G$5:$G$104=AB$392,$H$5:$O$104,""),"")))</f>
        <v>-</v>
      </c>
      <c r="AC453" s="366" t="str">
        <f t="array" ref="AC453">IF(AC409="-","-",COUNT(IF($P$5:$P$104=$H$5:$O$104,IF($H$5:$O$104=$AA453,IF($G$5:$G$104=AC$392,$H$5:$O$104,""),""),""))/COUNT(IF($P$5:$P$104=$AA453,IF($G$5:$G$104=AC$392,$H$5:$O$104,""),"")))</f>
        <v>-</v>
      </c>
      <c r="AD453" s="366" t="str">
        <f t="array" ref="AD453">IF(AD409="-","-",COUNT(IF($P$5:$P$104=$H$5:$O$104,IF($H$5:$O$104=$AA453,IF($G$5:$G$104=AD$392,$H$5:$O$104,""),""),""))/COUNT(IF($P$5:$P$104=$AA453,IF($G$5:$G$104=AD$392,$H$5:$O$104,""),"")))</f>
        <v>-</v>
      </c>
      <c r="AE453" s="366" t="str">
        <f t="array" ref="AE453">IF(AE409="-","-",COUNT(IF($P$5:$P$104=$H$5:$O$104,IF($H$5:$O$104=$AA453,IF($G$5:$G$104=AE$392,$H$5:$O$104,""),""),""))/COUNT(IF($P$5:$P$104=$AA453,IF($G$5:$G$104=AE$392,$H$5:$O$104,""),"")))</f>
        <v>-</v>
      </c>
      <c r="AF453" s="366" t="str">
        <f t="array" ref="AF453">IF(AF409="-","-",COUNT(IF($P$5:$P$104=$H$5:$O$104,IF($H$5:$O$104=$AA453,IF($G$5:$G$104=AF$392,$H$5:$O$104,""),""),""))/COUNT(IF($P$5:$P$104=$AA453,IF($G$5:$G$104=AF$392,$H$5:$O$104,""),"")))</f>
        <v>-</v>
      </c>
      <c r="AG453" s="366" t="str">
        <f t="array" ref="AG453">IF(AG409="-","-",COUNT(IF($P$5:$P$104=$H$5:$O$104,IF($H$5:$O$104=$AA453,IF($G$5:$G$104=AG$392,$H$5:$O$104,""),""),""))/COUNT(IF($P$5:$P$104=$AA453,IF($G$5:$G$104=AG$392,$H$5:$O$104,""),"")))</f>
        <v>-</v>
      </c>
      <c r="AH453" s="366" t="str">
        <f t="array" ref="AH453">IF(AH409="-","-",COUNT(IF($P$5:$P$104=$H$5:$O$104,IF($H$5:$O$104=$AA453,IF($G$5:$G$104=AH$392,$H$5:$O$104,""),""),""))/COUNT(IF($P$5:$P$104=$AA453,IF($G$5:$G$104=AH$392,$H$5:$O$104,""),"")))</f>
        <v>-</v>
      </c>
      <c r="AI453" s="366" t="str">
        <f t="array" ref="AI453">IF(AI409="-","-",COUNT(IF($P$5:$P$104=$H$5:$O$104,IF($H$5:$O$104=$AA453,IF($G$5:$G$104=AI$392,$H$5:$O$104,""),""),""))/COUNT(IF($P$5:$P$104=$AA453,IF($G$5:$G$104=AI$392,$H$5:$O$104,""),"")))</f>
        <v>-</v>
      </c>
      <c r="AJ453" s="366" t="str">
        <f t="array" ref="AJ453">IF(AJ409="-","-",COUNT(IF($P$5:$P$104=$H$5:$O$104,IF($H$5:$O$104=$AA453,IF($G$5:$G$104=AJ$392,$H$5:$O$104,""),""),""))/COUNT(IF($P$5:$P$104=$AA453,IF($G$5:$G$104=AJ$392,$H$5:$O$104,""),"")))</f>
        <v>-</v>
      </c>
      <c r="AK453" s="366" t="str">
        <f t="array" ref="AK453">IF(AK409="-","-",COUNT(IF($P$5:$P$104=$H$5:$O$104,IF($H$5:$O$104=$AA453,IF($G$5:$G$104=AK$392,$H$5:$O$104,""),""),""))/COUNT(IF($P$5:$P$104=$AA453,IF($G$5:$G$104=AK$392,$H$5:$O$104,""),"")))</f>
        <v>-</v>
      </c>
      <c r="AL453" s="366" t="str">
        <f t="array" ref="AL453">IF(AL409="-","-",COUNT(IF($P$5:$P$104=$H$5:$O$104,IF($H$5:$O$104=$AA453,IF($G$5:$G$104=AL$392,$H$5:$O$104,""),""),""))/COUNT(IF($P$5:$P$104=$AA453,IF($G$5:$G$104=AL$392,$H$5:$O$104,""),"")))</f>
        <v>-</v>
      </c>
      <c r="AM453" s="366" t="str">
        <f t="array" ref="AM453">IF(AM409="-","-",COUNT(IF($P$5:$P$104=$H$5:$O$104,IF($H$5:$O$104=$AA453,IF($G$5:$G$104=AM$392,$H$5:$O$104,""),""),""))/COUNT(IF($P$5:$P$104=$AA453,IF($G$5:$G$104=AM$392,$H$5:$O$104,""),"")))</f>
        <v>-</v>
      </c>
      <c r="AN453" s="152" t="str">
        <f t="array" ref="AN453">IF(AN409=0,"-",COUNT(IF($P$5:$P$104=$H$5:$O$104,IF($H$5:$O$104=$AA453,$H$5:$O$104,""),""))/COUNT(IF($P$5:$P$104=$AA453,$H$5:$O$104,"")))</f>
        <v>-</v>
      </c>
      <c r="AO453" s="18"/>
      <c r="AP453" s="18"/>
      <c r="AQ453" s="18"/>
      <c r="AR453" s="18"/>
      <c r="AS453" s="18"/>
      <c r="AT453" s="18"/>
      <c r="AU453" s="18"/>
      <c r="AV453" s="18"/>
      <c r="AW453" s="18"/>
      <c r="AX453" s="18"/>
      <c r="AY453" s="18"/>
      <c r="AZ453" s="18"/>
      <c r="BA453" s="18"/>
      <c r="BD453" s="11"/>
      <c r="BE453" s="11"/>
      <c r="BF453" s="11"/>
      <c r="BG453" s="11"/>
      <c r="BH453" s="11"/>
      <c r="BI453" s="11"/>
      <c r="BJ453" s="11"/>
      <c r="BK453" s="11"/>
      <c r="BL453" s="11"/>
      <c r="BM453" s="11"/>
      <c r="BN453" s="11"/>
      <c r="BO453" s="11"/>
      <c r="BP453" s="11"/>
      <c r="BQ453" s="11"/>
      <c r="BR453" s="11"/>
      <c r="BS453" s="11"/>
    </row>
    <row r="454" spans="1:71">
      <c r="A454" s="18"/>
      <c r="B454" s="18"/>
      <c r="C454" s="18"/>
      <c r="E454" s="88"/>
      <c r="F454" s="88"/>
      <c r="G454" s="18"/>
      <c r="H454" s="89"/>
      <c r="I454" s="89"/>
      <c r="J454" s="89"/>
      <c r="K454" s="18"/>
      <c r="L454" s="18"/>
      <c r="M454" s="18"/>
      <c r="N454" s="18"/>
      <c r="O454" s="18"/>
      <c r="P454" s="138"/>
      <c r="Q454" s="138"/>
      <c r="R454" s="138"/>
      <c r="S454" s="138"/>
      <c r="T454" s="138"/>
      <c r="U454" s="138"/>
      <c r="V454" s="138"/>
      <c r="W454" s="138"/>
      <c r="X454" s="18"/>
      <c r="Y454" s="18"/>
      <c r="Z454" s="18"/>
      <c r="AA454" s="369" t="s">
        <v>113</v>
      </c>
      <c r="AB454" s="370" t="str">
        <f t="shared" ref="AB454:AN454" si="228">IF(AB410=0,"-",SUMPRODUCT(AB438:AB453,AB394:AB409)/AB410)</f>
        <v>-</v>
      </c>
      <c r="AC454" s="371">
        <f t="shared" si="228"/>
        <v>0.74342105263157898</v>
      </c>
      <c r="AD454" s="371" t="str">
        <f t="shared" si="228"/>
        <v>-</v>
      </c>
      <c r="AE454" s="371">
        <f t="shared" si="228"/>
        <v>0.69791666666666663</v>
      </c>
      <c r="AF454" s="371" t="str">
        <f t="shared" si="228"/>
        <v>-</v>
      </c>
      <c r="AG454" s="371" t="str">
        <f t="shared" si="228"/>
        <v>-</v>
      </c>
      <c r="AH454" s="371">
        <f t="shared" si="228"/>
        <v>0.53125</v>
      </c>
      <c r="AI454" s="371">
        <f t="shared" si="228"/>
        <v>0.67307692307692313</v>
      </c>
      <c r="AJ454" s="371">
        <f t="shared" si="228"/>
        <v>0.64772727272727271</v>
      </c>
      <c r="AK454" s="371">
        <f t="shared" si="228"/>
        <v>0.61250000000000004</v>
      </c>
      <c r="AL454" s="371" t="str">
        <f t="shared" si="228"/>
        <v>-</v>
      </c>
      <c r="AM454" s="372">
        <f t="shared" si="228"/>
        <v>0.44078947368421051</v>
      </c>
      <c r="AN454" s="373">
        <f t="shared" si="228"/>
        <v>0.61375000000000002</v>
      </c>
      <c r="AO454" s="122"/>
      <c r="AP454" s="18"/>
      <c r="AQ454" s="18"/>
      <c r="AR454" s="18"/>
      <c r="AS454" s="18"/>
      <c r="AT454" s="18"/>
      <c r="AU454" s="18"/>
      <c r="AV454" s="18"/>
      <c r="AW454" s="18"/>
      <c r="AX454" s="18"/>
      <c r="AY454" s="18"/>
      <c r="AZ454" s="18"/>
      <c r="BA454" s="18"/>
      <c r="BD454" s="11"/>
      <c r="BE454" s="11"/>
      <c r="BF454" s="11"/>
      <c r="BG454" s="11"/>
      <c r="BH454" s="11"/>
      <c r="BI454" s="11"/>
      <c r="BJ454" s="11"/>
      <c r="BK454" s="11"/>
      <c r="BL454" s="11"/>
      <c r="BM454" s="11"/>
      <c r="BN454" s="11"/>
      <c r="BO454" s="11"/>
      <c r="BP454" s="11"/>
      <c r="BQ454" s="11"/>
      <c r="BR454" s="11"/>
      <c r="BS454" s="11"/>
    </row>
    <row r="455" spans="1:71">
      <c r="A455" s="18"/>
      <c r="B455" s="18"/>
      <c r="C455" s="18"/>
      <c r="E455" s="88"/>
      <c r="F455" s="88"/>
      <c r="G455" s="18"/>
      <c r="H455" s="89"/>
      <c r="I455" s="89"/>
      <c r="J455" s="89"/>
      <c r="K455" s="18"/>
      <c r="L455" s="18"/>
      <c r="M455" s="18"/>
      <c r="N455" s="18"/>
      <c r="O455" s="18"/>
      <c r="P455" s="138"/>
      <c r="Q455" s="138"/>
      <c r="R455" s="138"/>
      <c r="S455" s="138"/>
      <c r="T455" s="138"/>
      <c r="U455" s="138"/>
      <c r="V455" s="138"/>
      <c r="W455" s="138"/>
      <c r="X455" s="18"/>
      <c r="Y455" s="18"/>
      <c r="Z455" s="18"/>
      <c r="AA455" s="374" t="s">
        <v>84</v>
      </c>
      <c r="AB455" s="227"/>
      <c r="AC455" s="227"/>
      <c r="AD455" s="227"/>
      <c r="AE455" s="227"/>
      <c r="AF455" s="227"/>
      <c r="AG455" s="227"/>
      <c r="AH455" s="227"/>
      <c r="AI455" s="227"/>
      <c r="AJ455" s="227"/>
      <c r="AK455" s="227"/>
      <c r="AL455" s="227"/>
      <c r="AM455" s="227"/>
      <c r="AN455" s="344"/>
      <c r="AO455" s="18"/>
      <c r="AP455" s="18"/>
      <c r="AQ455" s="18"/>
      <c r="AR455" s="18"/>
      <c r="AS455" s="18"/>
      <c r="AT455" s="18"/>
      <c r="AU455" s="18"/>
      <c r="AV455" s="18"/>
      <c r="AW455" s="18"/>
      <c r="AX455" s="18"/>
      <c r="AY455" s="18"/>
      <c r="AZ455" s="18"/>
      <c r="BA455" s="18"/>
      <c r="BD455" s="11"/>
      <c r="BE455" s="11"/>
      <c r="BF455" s="11"/>
      <c r="BG455" s="11"/>
      <c r="BH455" s="11"/>
      <c r="BI455" s="11"/>
      <c r="BJ455" s="11"/>
      <c r="BK455" s="11"/>
      <c r="BL455" s="11"/>
      <c r="BM455" s="11"/>
      <c r="BN455" s="11"/>
      <c r="BO455" s="11"/>
      <c r="BP455" s="11"/>
      <c r="BQ455" s="11"/>
      <c r="BR455" s="11"/>
      <c r="BS455" s="11"/>
    </row>
    <row r="456" spans="1:71">
      <c r="A456" s="18"/>
      <c r="B456" s="18"/>
      <c r="C456" s="18"/>
      <c r="E456" s="88"/>
      <c r="F456" s="88"/>
      <c r="G456" s="18"/>
      <c r="H456" s="89"/>
      <c r="I456" s="89"/>
      <c r="J456" s="89"/>
      <c r="K456" s="18"/>
      <c r="L456" s="18"/>
      <c r="M456" s="18"/>
      <c r="N456" s="18"/>
      <c r="O456" s="18"/>
      <c r="P456" s="138"/>
      <c r="Q456" s="138"/>
      <c r="R456" s="138"/>
      <c r="S456" s="138"/>
      <c r="T456" s="138"/>
      <c r="U456" s="138"/>
      <c r="V456" s="138"/>
      <c r="W456" s="138"/>
      <c r="X456" s="18"/>
      <c r="Y456" s="18"/>
      <c r="Z456" s="18"/>
      <c r="AA456" s="117"/>
      <c r="AB456" s="117"/>
      <c r="AC456" s="117"/>
      <c r="AD456" s="117"/>
      <c r="AE456" s="117"/>
      <c r="AF456" s="117"/>
      <c r="AG456" s="117"/>
      <c r="AH456" s="117"/>
      <c r="AI456" s="117"/>
      <c r="AJ456" s="117"/>
      <c r="AK456" s="117"/>
      <c r="AL456" s="117"/>
      <c r="AM456" s="117"/>
      <c r="AN456" s="117"/>
      <c r="AO456" s="18"/>
      <c r="AP456" s="18"/>
      <c r="AQ456" s="18"/>
      <c r="AR456" s="18"/>
      <c r="AS456" s="18"/>
      <c r="AT456" s="18"/>
      <c r="AU456" s="18"/>
      <c r="AV456" s="18"/>
      <c r="AW456" s="18"/>
      <c r="AX456" s="18"/>
      <c r="AY456" s="18"/>
      <c r="AZ456" s="18"/>
      <c r="BA456" s="18"/>
      <c r="BD456" s="11"/>
      <c r="BE456" s="11"/>
      <c r="BF456" s="11"/>
      <c r="BG456" s="11"/>
      <c r="BH456" s="11"/>
      <c r="BI456" s="11"/>
      <c r="BJ456" s="11"/>
      <c r="BK456" s="11"/>
      <c r="BL456" s="11"/>
      <c r="BM456" s="11"/>
      <c r="BN456" s="11"/>
      <c r="BO456" s="11"/>
      <c r="BP456" s="11"/>
      <c r="BQ456" s="11"/>
    </row>
    <row r="457" spans="1:71">
      <c r="A457" s="18"/>
      <c r="B457" s="18"/>
      <c r="C457" s="18"/>
      <c r="E457" s="88"/>
      <c r="F457" s="88"/>
      <c r="G457" s="18"/>
      <c r="H457" s="89"/>
      <c r="I457" s="89"/>
      <c r="J457" s="89"/>
      <c r="K457" s="18"/>
      <c r="L457" s="18"/>
      <c r="M457" s="18"/>
      <c r="N457" s="18"/>
      <c r="O457" s="18"/>
      <c r="P457" s="138"/>
      <c r="Q457" s="138"/>
      <c r="R457" s="138"/>
      <c r="S457" s="138"/>
      <c r="T457" s="138"/>
      <c r="U457" s="138"/>
      <c r="V457" s="138"/>
      <c r="W457" s="138"/>
      <c r="X457" s="18"/>
      <c r="Y457" s="18"/>
      <c r="Z457" s="18"/>
      <c r="AA457" s="639" t="str">
        <f>IF(P3="modal","RELATIVE BIAS","ABSOLUTE BIAS")</f>
        <v>RELATIVE BIAS</v>
      </c>
      <c r="AB457" s="640"/>
      <c r="AC457" s="641"/>
      <c r="AD457" s="117"/>
      <c r="AE457" s="117"/>
      <c r="AF457" s="117"/>
      <c r="AG457" s="117"/>
      <c r="AH457" s="117"/>
      <c r="AI457" s="117"/>
      <c r="AJ457" s="117"/>
      <c r="AK457" s="117"/>
      <c r="AL457" s="117"/>
      <c r="AM457" s="117"/>
      <c r="AN457" s="117"/>
      <c r="AO457" s="18"/>
      <c r="AP457" s="7"/>
      <c r="AQ457" s="18"/>
      <c r="AR457" s="18"/>
      <c r="AS457" s="18"/>
      <c r="AT457" s="18"/>
      <c r="AU457" s="18"/>
      <c r="AV457" s="18"/>
      <c r="AW457" s="18"/>
      <c r="AX457" s="18"/>
      <c r="AY457" s="18"/>
      <c r="AZ457" s="18"/>
      <c r="BA457" s="18"/>
      <c r="BD457" s="11"/>
      <c r="BE457" s="11"/>
      <c r="BF457" s="11"/>
      <c r="BG457" s="11"/>
      <c r="BH457" s="11"/>
      <c r="BI457" s="11"/>
      <c r="BJ457" s="11"/>
      <c r="BK457" s="11"/>
      <c r="BL457" s="11"/>
      <c r="BM457" s="11"/>
      <c r="BN457" s="11"/>
      <c r="BO457" s="11"/>
      <c r="BP457" s="11"/>
      <c r="BQ457" s="11"/>
    </row>
    <row r="458" spans="1:71">
      <c r="A458" s="18"/>
      <c r="B458" s="18"/>
      <c r="C458" s="18"/>
      <c r="E458" s="88"/>
      <c r="F458" s="88"/>
      <c r="G458" s="18"/>
      <c r="H458" s="89"/>
      <c r="I458" s="89"/>
      <c r="J458" s="89"/>
      <c r="K458" s="18"/>
      <c r="L458" s="18"/>
      <c r="M458" s="18"/>
      <c r="N458" s="18"/>
      <c r="O458" s="18"/>
      <c r="P458" s="138"/>
      <c r="Q458" s="138"/>
      <c r="R458" s="138"/>
      <c r="S458" s="138"/>
      <c r="T458" s="138"/>
      <c r="U458" s="138"/>
      <c r="V458" s="138"/>
      <c r="W458" s="138"/>
      <c r="X458" s="18"/>
      <c r="Y458" s="18"/>
      <c r="Z458" s="18"/>
      <c r="AA458" s="135" t="str">
        <f>$P$3</f>
        <v>MODAL</v>
      </c>
      <c r="AB458" s="331">
        <v>1</v>
      </c>
      <c r="AC458" s="331">
        <v>2</v>
      </c>
      <c r="AD458" s="331">
        <v>3</v>
      </c>
      <c r="AE458" s="331">
        <v>4</v>
      </c>
      <c r="AF458" s="331">
        <v>5</v>
      </c>
      <c r="AG458" s="331">
        <v>6</v>
      </c>
      <c r="AH458" s="331">
        <v>7</v>
      </c>
      <c r="AI458" s="331">
        <v>8</v>
      </c>
      <c r="AJ458" s="331">
        <v>9</v>
      </c>
      <c r="AK458" s="331">
        <v>10</v>
      </c>
      <c r="AL458" s="331">
        <v>11</v>
      </c>
      <c r="AM458" s="332">
        <v>12</v>
      </c>
      <c r="AN458" s="19" t="s">
        <v>4</v>
      </c>
      <c r="AO458" s="18"/>
      <c r="AP458" s="7"/>
      <c r="AQ458" s="18"/>
      <c r="AR458" s="18"/>
      <c r="AS458" s="18"/>
      <c r="AT458" s="18"/>
      <c r="AU458" s="18"/>
      <c r="AV458" s="18"/>
      <c r="AW458" s="18"/>
      <c r="AX458" s="18"/>
      <c r="AY458" s="18"/>
      <c r="AZ458" s="18"/>
      <c r="BA458" s="18"/>
      <c r="BD458" s="11"/>
      <c r="BE458" s="11"/>
      <c r="BF458" s="11"/>
      <c r="BG458" s="11"/>
      <c r="BH458" s="11"/>
      <c r="BI458" s="11"/>
      <c r="BJ458" s="11"/>
      <c r="BK458" s="11"/>
      <c r="BL458" s="11"/>
      <c r="BM458" s="11"/>
      <c r="BN458" s="11"/>
      <c r="BO458" s="11"/>
      <c r="BP458" s="11"/>
      <c r="BQ458" s="11"/>
    </row>
    <row r="459" spans="1:71">
      <c r="A459" s="18"/>
      <c r="B459" s="18"/>
      <c r="C459" s="18"/>
      <c r="E459" s="88"/>
      <c r="F459" s="88"/>
      <c r="G459" s="18"/>
      <c r="H459" s="89"/>
      <c r="I459" s="89"/>
      <c r="J459" s="89"/>
      <c r="K459" s="18"/>
      <c r="L459" s="18"/>
      <c r="M459" s="18"/>
      <c r="N459" s="18"/>
      <c r="O459" s="18"/>
      <c r="P459" s="138"/>
      <c r="Q459" s="138"/>
      <c r="R459" s="138"/>
      <c r="S459" s="138"/>
      <c r="T459" s="138"/>
      <c r="U459" s="138"/>
      <c r="V459" s="138"/>
      <c r="W459" s="138"/>
      <c r="X459" s="18"/>
      <c r="Y459" s="18"/>
      <c r="Z459" s="18"/>
      <c r="AA459" s="130" t="str">
        <f>$P$4</f>
        <v>(R1-R5)</v>
      </c>
      <c r="AB459" s="345" t="s">
        <v>70</v>
      </c>
      <c r="AC459" s="333" t="s">
        <v>71</v>
      </c>
      <c r="AD459" s="333" t="s">
        <v>72</v>
      </c>
      <c r="AE459" s="333" t="s">
        <v>73</v>
      </c>
      <c r="AF459" s="333" t="s">
        <v>74</v>
      </c>
      <c r="AG459" s="333" t="s">
        <v>75</v>
      </c>
      <c r="AH459" s="333" t="s">
        <v>76</v>
      </c>
      <c r="AI459" s="333" t="s">
        <v>77</v>
      </c>
      <c r="AJ459" s="333" t="s">
        <v>78</v>
      </c>
      <c r="AK459" s="333" t="s">
        <v>79</v>
      </c>
      <c r="AL459" s="333" t="s">
        <v>80</v>
      </c>
      <c r="AM459" s="334" t="s">
        <v>81</v>
      </c>
      <c r="AN459" s="346" t="s">
        <v>87</v>
      </c>
      <c r="AO459" s="18"/>
      <c r="AP459" s="7"/>
      <c r="AQ459" s="18"/>
      <c r="AR459" s="18"/>
      <c r="AS459" s="18"/>
      <c r="AT459" s="18"/>
      <c r="AU459" s="18"/>
      <c r="AV459" s="18"/>
      <c r="AW459" s="18"/>
      <c r="AX459" s="18"/>
      <c r="AY459" s="18"/>
      <c r="AZ459" s="18"/>
      <c r="BA459" s="18"/>
      <c r="BD459" s="11"/>
      <c r="BE459" s="11"/>
      <c r="BF459" s="11"/>
      <c r="BG459" s="11"/>
      <c r="BH459" s="11"/>
      <c r="BI459" s="11"/>
      <c r="BJ459" s="11"/>
      <c r="BK459" s="11"/>
      <c r="BL459" s="11"/>
      <c r="BM459" s="11"/>
      <c r="BN459" s="11"/>
      <c r="BO459" s="11"/>
      <c r="BP459" s="11"/>
      <c r="BQ459" s="11"/>
    </row>
    <row r="460" spans="1:71">
      <c r="A460" s="18"/>
      <c r="B460" s="18"/>
      <c r="C460" s="18"/>
      <c r="E460" s="88"/>
      <c r="F460" s="88"/>
      <c r="G460" s="18"/>
      <c r="H460" s="89"/>
      <c r="I460" s="89"/>
      <c r="J460" s="89"/>
      <c r="K460" s="18"/>
      <c r="L460" s="18"/>
      <c r="M460" s="18"/>
      <c r="N460" s="18"/>
      <c r="O460" s="18"/>
      <c r="P460" s="138"/>
      <c r="Q460" s="138"/>
      <c r="R460" s="138"/>
      <c r="S460" s="138"/>
      <c r="T460" s="138"/>
      <c r="U460" s="138"/>
      <c r="V460" s="138"/>
      <c r="W460" s="138"/>
      <c r="X460" s="18"/>
      <c r="Y460" s="18"/>
      <c r="Z460" s="18"/>
      <c r="AA460" s="229">
        <v>0</v>
      </c>
      <c r="AB460" s="375" t="str">
        <f t="array" ref="AB460">IF(COUNT(IF($P$5:$P$104=$AA460,IF($G$5:$G$104=AB$458,$P$5:$P$104,""),""))=0,"-",AVERAGE(IF($P$5:$P$104=$AA460,IF($G$5:$G$104=AB$458,$H$5:$O$104,"")))-$AA460)</f>
        <v>-</v>
      </c>
      <c r="AC460" s="375">
        <f t="array" ref="AC460">IF(COUNT(IF($P$5:$P$104=$AA460,IF($G$5:$G$104=AC$458,$P$5:$P$104,""),""))=0,"-",AVERAGE(IF($P$5:$P$104=$AA460,IF($G$5:$G$104=AC$458,$H$5:$O$104,"")))-$AA460)</f>
        <v>0</v>
      </c>
      <c r="AD460" s="375" t="str">
        <f t="array" ref="AD460">IF(COUNT(IF($P$5:$P$104=$AA460,IF($G$5:$G$104=AD$458,$P$5:$P$104,""),""))=0,"-",AVERAGE(IF($P$5:$P$104=$AA460,IF($G$5:$G$104=AD$458,$H$5:$O$104,"")))-$AA460)</f>
        <v>-</v>
      </c>
      <c r="AE460" s="375" t="str">
        <f t="array" ref="AE460">IF(COUNT(IF($P$5:$P$104=$AA460,IF($G$5:$G$104=AE$458,$P$5:$P$104,""),""))=0,"-",AVERAGE(IF($P$5:$P$104=$AA460,IF($G$5:$G$104=AE$458,$H$5:$O$104,"")))-$AA460)</f>
        <v>-</v>
      </c>
      <c r="AF460" s="375" t="str">
        <f t="array" ref="AF460">IF(COUNT(IF($P$5:$P$104=$AA460,IF($G$5:$G$104=AF$458,$P$5:$P$104,""),""))=0,"-",AVERAGE(IF($P$5:$P$104=$AA460,IF($G$5:$G$104=AF$458,$H$5:$O$104,"")))-$AA460)</f>
        <v>-</v>
      </c>
      <c r="AG460" s="375" t="str">
        <f t="array" ref="AG460">IF(COUNT(IF($P$5:$P$104=$AA460,IF($G$5:$G$104=AG$458,$P$5:$P$104,""),""))=0,"-",AVERAGE(IF($P$5:$P$104=$AA460,IF($G$5:$G$104=AG$458,$H$5:$O$104,"")))-$AA460)</f>
        <v>-</v>
      </c>
      <c r="AH460" s="375">
        <f t="array" ref="AH460">IF(COUNT(IF($P$5:$P$104=$AA460,IF($G$5:$G$104=AH$458,$P$5:$P$104,""),""))=0,"-",AVERAGE(IF($P$5:$P$104=$AA460,IF($G$5:$G$104=AH$458,$H$5:$O$104,"")))-$AA460)</f>
        <v>3.25</v>
      </c>
      <c r="AI460" s="375">
        <f t="array" ref="AI460">IF(COUNT(IF($P$5:$P$104=$AA460,IF($G$5:$G$104=AI$458,$P$5:$P$104,""),""))=0,"-",AVERAGE(IF($P$5:$P$104=$AA460,IF($G$5:$G$104=AI$458,$H$5:$O$104,"")))-$AA460)</f>
        <v>1.0833333333333333</v>
      </c>
      <c r="AJ460" s="375">
        <f t="array" ref="AJ460">IF(COUNT(IF($P$5:$P$104=$AA460,IF($G$5:$G$104=AJ$458,$P$5:$P$104,""),""))=0,"-",AVERAGE(IF($P$5:$P$104=$AA460,IF($G$5:$G$104=AJ$458,$H$5:$O$104,"")))-$AA460)</f>
        <v>1.2083333333333333</v>
      </c>
      <c r="AK460" s="375">
        <f t="array" ref="AK460">IF(COUNT(IF($P$5:$P$104=$AA460,IF($G$5:$G$104=AK$458,$P$5:$P$104,""),""))=0,"-",AVERAGE(IF($P$5:$P$104=$AA460,IF($G$5:$G$104=AK$458,$H$5:$O$104,"")))-$AA460)</f>
        <v>1.0208333333333333</v>
      </c>
      <c r="AL460" s="375" t="str">
        <f t="array" ref="AL460">IF(COUNT(IF($P$5:$P$104=$AA460,IF($G$5:$G$104=AL$458,$P$5:$P$104,""),""))=0,"-",AVERAGE(IF($P$5:$P$104=$AA460,IF($G$5:$G$104=AL$458,$H$5:$O$104,"")))-$AA460)</f>
        <v>-</v>
      </c>
      <c r="AM460" s="375" t="str">
        <f t="array" ref="AM460">IF(COUNT(IF($P$5:$P$104=$AA460,IF($G$5:$G$104=AM$458,$P$5:$P$104,""),""))=0,"-",AVERAGE(IF($P$5:$P$104=$AA460,IF($G$5:$G$104=AM$458,$H$5:$O$104,"")))-$AA460)</f>
        <v>-</v>
      </c>
      <c r="AN460" s="376">
        <f t="array" ref="AN460">IF(COUNT(AB460:AM460)=0,"-",AVERAGE(IF($P$5:$P$104=$AA460,$H$5:$O$104,""))-$AA460)</f>
        <v>1.015625</v>
      </c>
      <c r="AO460" s="18"/>
      <c r="AP460" s="7"/>
      <c r="AQ460" s="18"/>
      <c r="AR460" s="18"/>
      <c r="AS460" s="18"/>
      <c r="AT460" s="18"/>
      <c r="AU460" s="18"/>
      <c r="AV460" s="18"/>
      <c r="AW460" s="18"/>
      <c r="AX460" s="18"/>
      <c r="AY460" s="18"/>
      <c r="AZ460" s="18"/>
      <c r="BA460" s="18"/>
      <c r="BD460" s="11"/>
      <c r="BE460" s="11"/>
      <c r="BF460" s="11"/>
      <c r="BG460" s="11"/>
      <c r="BH460" s="11"/>
      <c r="BI460" s="11"/>
      <c r="BJ460" s="11"/>
      <c r="BK460" s="11"/>
      <c r="BL460" s="11"/>
      <c r="BM460" s="11"/>
      <c r="BN460" s="11"/>
      <c r="BO460" s="11"/>
      <c r="BP460" s="11"/>
      <c r="BQ460" s="11"/>
    </row>
    <row r="461" spans="1:71">
      <c r="A461" s="18"/>
      <c r="B461" s="18"/>
      <c r="C461" s="18"/>
      <c r="E461" s="88"/>
      <c r="F461" s="88"/>
      <c r="G461" s="18"/>
      <c r="H461" s="89"/>
      <c r="I461" s="89"/>
      <c r="J461" s="89"/>
      <c r="K461" s="18"/>
      <c r="L461" s="18"/>
      <c r="M461" s="18"/>
      <c r="N461" s="18"/>
      <c r="O461" s="18"/>
      <c r="P461" s="138"/>
      <c r="Q461" s="138"/>
      <c r="R461" s="138"/>
      <c r="S461" s="138"/>
      <c r="T461" s="138"/>
      <c r="U461" s="138"/>
      <c r="V461" s="138"/>
      <c r="W461" s="138"/>
      <c r="X461" s="18"/>
      <c r="Y461" s="18"/>
      <c r="Z461" s="18"/>
      <c r="AA461" s="137">
        <v>1</v>
      </c>
      <c r="AB461" s="375" t="str">
        <f t="array" ref="AB461">IF(COUNT(IF($P$5:$P$104=$AA461,IF($G$5:$G$104=AB$458,$P$5:$P$104,""),""))=0,"-",AVERAGE(IF($P$5:$P$104=$AA461,IF($G$5:$G$104=AB$458,$H$5:$O$104,"")))-$AA461)</f>
        <v>-</v>
      </c>
      <c r="AC461" s="375" t="str">
        <f t="array" ref="AC461">IF(COUNT(IF($P$5:$P$104=$AA461,IF($G$5:$G$104=AC$458,$P$5:$P$104,""),""))=0,"-",AVERAGE(IF($P$5:$P$104=$AA461,IF($G$5:$G$104=AC$458,$H$5:$O$104,"")))-$AA461)</f>
        <v>-</v>
      </c>
      <c r="AD461" s="375" t="str">
        <f t="array" ref="AD461">IF(COUNT(IF($P$5:$P$104=$AA461,IF($G$5:$G$104=AD$458,$P$5:$P$104,""),""))=0,"-",AVERAGE(IF($P$5:$P$104=$AA461,IF($G$5:$G$104=AD$458,$H$5:$O$104,"")))-$AA461)</f>
        <v>-</v>
      </c>
      <c r="AE461" s="375" t="str">
        <f t="array" ref="AE461">IF(COUNT(IF($P$5:$P$104=$AA461,IF($G$5:$G$104=AE$458,$P$5:$P$104,""),""))=0,"-",AVERAGE(IF($P$5:$P$104=$AA461,IF($G$5:$G$104=AE$458,$H$5:$O$104,"")))-$AA461)</f>
        <v>-</v>
      </c>
      <c r="AF461" s="375" t="str">
        <f t="array" ref="AF461">IF(COUNT(IF($P$5:$P$104=$AA461,IF($G$5:$G$104=AF$458,$P$5:$P$104,""),""))=0,"-",AVERAGE(IF($P$5:$P$104=$AA461,IF($G$5:$G$104=AF$458,$H$5:$O$104,"")))-$AA461)</f>
        <v>-</v>
      </c>
      <c r="AG461" s="375" t="str">
        <f t="array" ref="AG461">IF(COUNT(IF($P$5:$P$104=$AA461,IF($G$5:$G$104=AG$458,$P$5:$P$104,""),""))=0,"-",AVERAGE(IF($P$5:$P$104=$AA461,IF($G$5:$G$104=AG$458,$H$5:$O$104,"")))-$AA461)</f>
        <v>-</v>
      </c>
      <c r="AH461" s="375" t="str">
        <f t="array" ref="AH461">IF(COUNT(IF($P$5:$P$104=$AA461,IF($G$5:$G$104=AH$458,$P$5:$P$104,""),""))=0,"-",AVERAGE(IF($P$5:$P$104=$AA461,IF($G$5:$G$104=AH$458,$H$5:$O$104,"")))-$AA461)</f>
        <v>-</v>
      </c>
      <c r="AI461" s="375" t="str">
        <f t="array" ref="AI461">IF(COUNT(IF($P$5:$P$104=$AA461,IF($G$5:$G$104=AI$458,$P$5:$P$104,""),""))=0,"-",AVERAGE(IF($P$5:$P$104=$AA461,IF($G$5:$G$104=AI$458,$H$5:$O$104,"")))-$AA461)</f>
        <v>-</v>
      </c>
      <c r="AJ461" s="375" t="str">
        <f t="array" ref="AJ461">IF(COUNT(IF($P$5:$P$104=$AA461,IF($G$5:$G$104=AJ$458,$P$5:$P$104,""),""))=0,"-",AVERAGE(IF($P$5:$P$104=$AA461,IF($G$5:$G$104=AJ$458,$H$5:$O$104,"")))-$AA461)</f>
        <v>-</v>
      </c>
      <c r="AK461" s="375" t="str">
        <f t="array" ref="AK461">IF(COUNT(IF($P$5:$P$104=$AA461,IF($G$5:$G$104=AK$458,$P$5:$P$104,""),""))=0,"-",AVERAGE(IF($P$5:$P$104=$AA461,IF($G$5:$G$104=AK$458,$H$5:$O$104,"")))-$AA461)</f>
        <v>-</v>
      </c>
      <c r="AL461" s="375" t="str">
        <f t="array" ref="AL461">IF(COUNT(IF($P$5:$P$104=$AA461,IF($G$5:$G$104=AL$458,$P$5:$P$104,""),""))=0,"-",AVERAGE(IF($P$5:$P$104=$AA461,IF($G$5:$G$104=AL$458,$H$5:$O$104,"")))-$AA461)</f>
        <v>-</v>
      </c>
      <c r="AM461" s="375" t="str">
        <f t="array" ref="AM461">IF(COUNT(IF($P$5:$P$104=$AA461,IF($G$5:$G$104=AM$458,$P$5:$P$104,""),""))=0,"-",AVERAGE(IF($P$5:$P$104=$AA461,IF($G$5:$G$104=AM$458,$H$5:$O$104,"")))-$AA461)</f>
        <v>-</v>
      </c>
      <c r="AN461" s="377" t="str">
        <f t="array" ref="AN461">IF(COUNT(AB461:AM461)=0,"-",AVERAGE(IF($P$5:$P$104=$AA461,$H$5:$O$104,""))-$AA461)</f>
        <v>-</v>
      </c>
      <c r="AO461" s="18"/>
      <c r="AP461" s="7"/>
      <c r="AQ461" s="18"/>
      <c r="AR461" s="18"/>
      <c r="AS461" s="18"/>
      <c r="AT461" s="18"/>
      <c r="AU461" s="18"/>
      <c r="AV461" s="18"/>
      <c r="AW461" s="18"/>
      <c r="AX461" s="18"/>
      <c r="AY461" s="18"/>
      <c r="AZ461" s="18"/>
      <c r="BA461" s="18"/>
      <c r="BD461" s="11"/>
      <c r="BE461" s="11"/>
      <c r="BF461" s="11"/>
      <c r="BG461" s="11"/>
      <c r="BH461" s="11"/>
      <c r="BI461" s="11"/>
      <c r="BJ461" s="11"/>
      <c r="BK461" s="11"/>
      <c r="BL461" s="11"/>
      <c r="BM461" s="11"/>
      <c r="BN461" s="11"/>
      <c r="BO461" s="11"/>
      <c r="BP461" s="11"/>
      <c r="BQ461" s="11"/>
      <c r="BR461" s="75"/>
      <c r="BS461" s="75"/>
    </row>
    <row r="462" spans="1:71">
      <c r="A462" s="18"/>
      <c r="B462" s="18"/>
      <c r="C462" s="18"/>
      <c r="E462" s="88"/>
      <c r="F462" s="88"/>
      <c r="G462" s="18"/>
      <c r="H462" s="89"/>
      <c r="I462" s="89"/>
      <c r="J462" s="89"/>
      <c r="K462" s="18"/>
      <c r="L462" s="18"/>
      <c r="M462" s="18"/>
      <c r="N462" s="18"/>
      <c r="O462" s="18"/>
      <c r="P462" s="138"/>
      <c r="Q462" s="138"/>
      <c r="R462" s="138"/>
      <c r="S462" s="138"/>
      <c r="T462" s="138"/>
      <c r="U462" s="138"/>
      <c r="V462" s="138"/>
      <c r="W462" s="138"/>
      <c r="X462" s="18"/>
      <c r="Y462" s="18"/>
      <c r="Z462" s="18"/>
      <c r="AA462" s="137">
        <v>2</v>
      </c>
      <c r="AB462" s="375" t="str">
        <f t="array" ref="AB462">IF(COUNT(IF($P$5:$P$104=$AA462,IF($G$5:$G$104=AB$458,$P$5:$P$104,""),""))=0,"-",AVERAGE(IF($P$5:$P$104=$AA462,IF($G$5:$G$104=AB$458,$H$5:$O$104,"")))-$AA462)</f>
        <v>-</v>
      </c>
      <c r="AC462" s="375" t="str">
        <f t="array" ref="AC462">IF(COUNT(IF($P$5:$P$104=$AA462,IF($G$5:$G$104=AC$458,$P$5:$P$104,""),""))=0,"-",AVERAGE(IF($P$5:$P$104=$AA462,IF($G$5:$G$104=AC$458,$H$5:$O$104,"")))-$AA462)</f>
        <v>-</v>
      </c>
      <c r="AD462" s="375" t="str">
        <f t="array" ref="AD462">IF(COUNT(IF($P$5:$P$104=$AA462,IF($G$5:$G$104=AD$458,$P$5:$P$104,""),""))=0,"-",AVERAGE(IF($P$5:$P$104=$AA462,IF($G$5:$G$104=AD$458,$H$5:$O$104,"")))-$AA462)</f>
        <v>-</v>
      </c>
      <c r="AE462" s="375" t="str">
        <f t="array" ref="AE462">IF(COUNT(IF($P$5:$P$104=$AA462,IF($G$5:$G$104=AE$458,$P$5:$P$104,""),""))=0,"-",AVERAGE(IF($P$5:$P$104=$AA462,IF($G$5:$G$104=AE$458,$H$5:$O$104,"")))-$AA462)</f>
        <v>-</v>
      </c>
      <c r="AF462" s="375" t="str">
        <f t="array" ref="AF462">IF(COUNT(IF($P$5:$P$104=$AA462,IF($G$5:$G$104=AF$458,$P$5:$P$104,""),""))=0,"-",AVERAGE(IF($P$5:$P$104=$AA462,IF($G$5:$G$104=AF$458,$H$5:$O$104,"")))-$AA462)</f>
        <v>-</v>
      </c>
      <c r="AG462" s="375" t="str">
        <f t="array" ref="AG462">IF(COUNT(IF($P$5:$P$104=$AA462,IF($G$5:$G$104=AG$458,$P$5:$P$104,""),""))=0,"-",AVERAGE(IF($P$5:$P$104=$AA462,IF($G$5:$G$104=AG$458,$H$5:$O$104,"")))-$AA462)</f>
        <v>-</v>
      </c>
      <c r="AH462" s="375" t="str">
        <f t="array" ref="AH462">IF(COUNT(IF($P$5:$P$104=$AA462,IF($G$5:$G$104=AH$458,$P$5:$P$104,""),""))=0,"-",AVERAGE(IF($P$5:$P$104=$AA462,IF($G$5:$G$104=AH$458,$H$5:$O$104,"")))-$AA462)</f>
        <v>-</v>
      </c>
      <c r="AI462" s="375" t="str">
        <f t="array" ref="AI462">IF(COUNT(IF($P$5:$P$104=$AA462,IF($G$5:$G$104=AI$458,$P$5:$P$104,""),""))=0,"-",AVERAGE(IF($P$5:$P$104=$AA462,IF($G$5:$G$104=AI$458,$H$5:$O$104,"")))-$AA462)</f>
        <v>-</v>
      </c>
      <c r="AJ462" s="375" t="str">
        <f t="array" ref="AJ462">IF(COUNT(IF($P$5:$P$104=$AA462,IF($G$5:$G$104=AJ$458,$P$5:$P$104,""),""))=0,"-",AVERAGE(IF($P$5:$P$104=$AA462,IF($G$5:$G$104=AJ$458,$H$5:$O$104,"")))-$AA462)</f>
        <v>-</v>
      </c>
      <c r="AK462" s="375" t="str">
        <f t="array" ref="AK462">IF(COUNT(IF($P$5:$P$104=$AA462,IF($G$5:$G$104=AK$458,$P$5:$P$104,""),""))=0,"-",AVERAGE(IF($P$5:$P$104=$AA462,IF($G$5:$G$104=AK$458,$H$5:$O$104,"")))-$AA462)</f>
        <v>-</v>
      </c>
      <c r="AL462" s="375" t="str">
        <f t="array" ref="AL462">IF(COUNT(IF($P$5:$P$104=$AA462,IF($G$5:$G$104=AL$458,$P$5:$P$104,""),""))=0,"-",AVERAGE(IF($P$5:$P$104=$AA462,IF($G$5:$G$104=AL$458,$H$5:$O$104,"")))-$AA462)</f>
        <v>-</v>
      </c>
      <c r="AM462" s="375" t="str">
        <f t="array" ref="AM462">IF(COUNT(IF($P$5:$P$104=$AA462,IF($G$5:$G$104=AM$458,$P$5:$P$104,""),""))=0,"-",AVERAGE(IF($P$5:$P$104=$AA462,IF($G$5:$G$104=AM$458,$H$5:$O$104,"")))-$AA462)</f>
        <v>-</v>
      </c>
      <c r="AN462" s="377" t="str">
        <f t="array" ref="AN462">IF(COUNT(AB462:AM462)=0,"-",AVERAGE(IF($P$5:$P$104=$AA462,$H$5:$O$104,""))-$AA462)</f>
        <v>-</v>
      </c>
      <c r="AO462" s="18"/>
      <c r="AP462" s="7"/>
      <c r="AQ462" s="18"/>
      <c r="AR462" s="18"/>
      <c r="AS462" s="18"/>
      <c r="AT462" s="18"/>
      <c r="AU462" s="18"/>
      <c r="AV462" s="18"/>
      <c r="AW462" s="18"/>
      <c r="AX462" s="18"/>
      <c r="AY462" s="18"/>
      <c r="AZ462" s="18"/>
      <c r="BA462" s="18"/>
      <c r="BD462" s="11"/>
      <c r="BE462" s="11"/>
      <c r="BF462" s="11"/>
      <c r="BG462" s="11"/>
      <c r="BH462" s="11"/>
      <c r="BI462" s="11"/>
      <c r="BJ462" s="11"/>
      <c r="BK462" s="11"/>
      <c r="BL462" s="11"/>
      <c r="BM462" s="11"/>
      <c r="BN462" s="11"/>
      <c r="BO462" s="11"/>
      <c r="BP462" s="11"/>
      <c r="BQ462" s="11"/>
      <c r="BR462" s="75"/>
      <c r="BS462" s="75"/>
    </row>
    <row r="463" spans="1:71">
      <c r="A463" s="18"/>
      <c r="B463" s="18"/>
      <c r="C463" s="18"/>
      <c r="E463" s="88"/>
      <c r="F463" s="88"/>
      <c r="G463" s="18"/>
      <c r="H463" s="89"/>
      <c r="I463" s="89"/>
      <c r="J463" s="89"/>
      <c r="K463" s="18"/>
      <c r="L463" s="18"/>
      <c r="M463" s="18"/>
      <c r="N463" s="18"/>
      <c r="O463" s="18"/>
      <c r="P463" s="138"/>
      <c r="Q463" s="138"/>
      <c r="R463" s="138"/>
      <c r="S463" s="138"/>
      <c r="T463" s="138"/>
      <c r="U463" s="138"/>
      <c r="V463" s="138"/>
      <c r="W463" s="138"/>
      <c r="X463" s="18"/>
      <c r="Y463" s="18"/>
      <c r="Z463" s="18"/>
      <c r="AA463" s="137">
        <v>3</v>
      </c>
      <c r="AB463" s="375" t="str">
        <f t="array" ref="AB463">IF(COUNT(IF($P$5:$P$104=$AA463,IF($G$5:$G$104=AB$458,$P$5:$P$104,""),""))=0,"-",AVERAGE(IF($P$5:$P$104=$AA463,IF($G$5:$G$104=AB$458,$H$5:$O$104,"")))-$AA463)</f>
        <v>-</v>
      </c>
      <c r="AC463" s="375" t="str">
        <f t="array" ref="AC463">IF(COUNT(IF($P$5:$P$104=$AA463,IF($G$5:$G$104=AC$458,$P$5:$P$104,""),""))=0,"-",AVERAGE(IF($P$5:$P$104=$AA463,IF($G$5:$G$104=AC$458,$H$5:$O$104,"")))-$AA463)</f>
        <v>-</v>
      </c>
      <c r="AD463" s="375" t="str">
        <f t="array" ref="AD463">IF(COUNT(IF($P$5:$P$104=$AA463,IF($G$5:$G$104=AD$458,$P$5:$P$104,""),""))=0,"-",AVERAGE(IF($P$5:$P$104=$AA463,IF($G$5:$G$104=AD$458,$H$5:$O$104,"")))-$AA463)</f>
        <v>-</v>
      </c>
      <c r="AE463" s="375" t="str">
        <f t="array" ref="AE463">IF(COUNT(IF($P$5:$P$104=$AA463,IF($G$5:$G$104=AE$458,$P$5:$P$104,""),""))=0,"-",AVERAGE(IF($P$5:$P$104=$AA463,IF($G$5:$G$104=AE$458,$H$5:$O$104,"")))-$AA463)</f>
        <v>-</v>
      </c>
      <c r="AF463" s="375" t="str">
        <f t="array" ref="AF463">IF(COUNT(IF($P$5:$P$104=$AA463,IF($G$5:$G$104=AF$458,$P$5:$P$104,""),""))=0,"-",AVERAGE(IF($P$5:$P$104=$AA463,IF($G$5:$G$104=AF$458,$H$5:$O$104,"")))-$AA463)</f>
        <v>-</v>
      </c>
      <c r="AG463" s="375" t="str">
        <f t="array" ref="AG463">IF(COUNT(IF($P$5:$P$104=$AA463,IF($G$5:$G$104=AG$458,$P$5:$P$104,""),""))=0,"-",AVERAGE(IF($P$5:$P$104=$AA463,IF($G$5:$G$104=AG$458,$H$5:$O$104,"")))-$AA463)</f>
        <v>-</v>
      </c>
      <c r="AH463" s="375" t="str">
        <f t="array" ref="AH463">IF(COUNT(IF($P$5:$P$104=$AA463,IF($G$5:$G$104=AH$458,$P$5:$P$104,""),""))=0,"-",AVERAGE(IF($P$5:$P$104=$AA463,IF($G$5:$G$104=AH$458,$H$5:$O$104,"")))-$AA463)</f>
        <v>-</v>
      </c>
      <c r="AI463" s="375" t="str">
        <f t="array" ref="AI463">IF(COUNT(IF($P$5:$P$104=$AA463,IF($G$5:$G$104=AI$458,$P$5:$P$104,""),""))=0,"-",AVERAGE(IF($P$5:$P$104=$AA463,IF($G$5:$G$104=AI$458,$H$5:$O$104,"")))-$AA463)</f>
        <v>-</v>
      </c>
      <c r="AJ463" s="375">
        <f t="array" ref="AJ463">IF(COUNT(IF($P$5:$P$104=$AA463,IF($G$5:$G$104=AJ$458,$P$5:$P$104,""),""))=0,"-",AVERAGE(IF($P$5:$P$104=$AA463,IF($G$5:$G$104=AJ$458,$H$5:$O$104,"")))-$AA463)</f>
        <v>-1</v>
      </c>
      <c r="AK463" s="375" t="str">
        <f t="array" ref="AK463">IF(COUNT(IF($P$5:$P$104=$AA463,IF($G$5:$G$104=AK$458,$P$5:$P$104,""),""))=0,"-",AVERAGE(IF($P$5:$P$104=$AA463,IF($G$5:$G$104=AK$458,$H$5:$O$104,"")))-$AA463)</f>
        <v>-</v>
      </c>
      <c r="AL463" s="375" t="str">
        <f t="array" ref="AL463">IF(COUNT(IF($P$5:$P$104=$AA463,IF($G$5:$G$104=AL$458,$P$5:$P$104,""),""))=0,"-",AVERAGE(IF($P$5:$P$104=$AA463,IF($G$5:$G$104=AL$458,$H$5:$O$104,"")))-$AA463)</f>
        <v>-</v>
      </c>
      <c r="AM463" s="375" t="str">
        <f t="array" ref="AM463">IF(COUNT(IF($P$5:$P$104=$AA463,IF($G$5:$G$104=AM$458,$P$5:$P$104,""),""))=0,"-",AVERAGE(IF($P$5:$P$104=$AA463,IF($G$5:$G$104=AM$458,$H$5:$O$104,"")))-$AA463)</f>
        <v>-</v>
      </c>
      <c r="AN463" s="377">
        <f t="array" ref="AN463">IF(COUNT(AB463:AM463)=0,"-",AVERAGE(IF($P$5:$P$104=$AA463,$H$5:$O$104,""))-$AA463)</f>
        <v>-1</v>
      </c>
      <c r="AO463" s="18"/>
      <c r="AP463" s="7"/>
      <c r="AQ463" s="18"/>
      <c r="AR463" s="18"/>
      <c r="AS463" s="18"/>
      <c r="AT463" s="18"/>
      <c r="AU463" s="18"/>
      <c r="AV463" s="18"/>
      <c r="AW463" s="18"/>
      <c r="AX463" s="18"/>
      <c r="AY463" s="18"/>
      <c r="AZ463" s="18"/>
      <c r="BA463" s="18"/>
      <c r="BD463" s="11"/>
      <c r="BE463" s="11"/>
      <c r="BF463" s="11"/>
      <c r="BG463" s="11"/>
      <c r="BH463" s="11"/>
      <c r="BI463" s="11"/>
      <c r="BJ463" s="11"/>
      <c r="BK463" s="11"/>
      <c r="BL463" s="11"/>
      <c r="BM463" s="11"/>
      <c r="BN463" s="11"/>
      <c r="BO463" s="11"/>
      <c r="BP463" s="11"/>
      <c r="BQ463" s="11"/>
      <c r="BR463" s="75"/>
      <c r="BS463" s="75"/>
    </row>
    <row r="464" spans="1:71">
      <c r="A464" s="18"/>
      <c r="B464" s="18"/>
      <c r="C464" s="18"/>
      <c r="E464" s="88"/>
      <c r="F464" s="88"/>
      <c r="G464" s="18"/>
      <c r="H464" s="89"/>
      <c r="I464" s="89"/>
      <c r="J464" s="89"/>
      <c r="K464" s="18"/>
      <c r="L464" s="18"/>
      <c r="M464" s="18"/>
      <c r="N464" s="18"/>
      <c r="O464" s="18"/>
      <c r="P464" s="138"/>
      <c r="Q464" s="138"/>
      <c r="R464" s="138"/>
      <c r="S464" s="138"/>
      <c r="T464" s="138"/>
      <c r="U464" s="138"/>
      <c r="V464" s="138"/>
      <c r="W464" s="138"/>
      <c r="X464" s="18"/>
      <c r="Y464" s="18"/>
      <c r="Z464" s="18"/>
      <c r="AA464" s="137">
        <v>4</v>
      </c>
      <c r="AB464" s="375" t="str">
        <f t="array" ref="AB464">IF(COUNT(IF($P$5:$P$104=$AA464,IF($G$5:$G$104=AB$458,$P$5:$P$104,""),""))=0,"-",AVERAGE(IF($P$5:$P$104=$AA464,IF($G$5:$G$104=AB$458,$H$5:$O$104,"")))-$AA464)</f>
        <v>-</v>
      </c>
      <c r="AC464" s="375">
        <f t="array" ref="AC464">IF(COUNT(IF($P$5:$P$104=$AA464,IF($G$5:$G$104=AC$458,$P$5:$P$104,""),""))=0,"-",AVERAGE(IF($P$5:$P$104=$AA464,IF($G$5:$G$104=AC$458,$H$5:$O$104,"")))-$AA464)</f>
        <v>0</v>
      </c>
      <c r="AD464" s="375" t="str">
        <f t="array" ref="AD464">IF(COUNT(IF($P$5:$P$104=$AA464,IF($G$5:$G$104=AD$458,$P$5:$P$104,""),""))=0,"-",AVERAGE(IF($P$5:$P$104=$AA464,IF($G$5:$G$104=AD$458,$H$5:$O$104,"")))-$AA464)</f>
        <v>-</v>
      </c>
      <c r="AE464" s="375" t="str">
        <f t="array" ref="AE464">IF(COUNT(IF($P$5:$P$104=$AA464,IF($G$5:$G$104=AE$458,$P$5:$P$104,""),""))=0,"-",AVERAGE(IF($P$5:$P$104=$AA464,IF($G$5:$G$104=AE$458,$H$5:$O$104,"")))-$AA464)</f>
        <v>-</v>
      </c>
      <c r="AF464" s="375" t="str">
        <f t="array" ref="AF464">IF(COUNT(IF($P$5:$P$104=$AA464,IF($G$5:$G$104=AF$458,$P$5:$P$104,""),""))=0,"-",AVERAGE(IF($P$5:$P$104=$AA464,IF($G$5:$G$104=AF$458,$H$5:$O$104,"")))-$AA464)</f>
        <v>-</v>
      </c>
      <c r="AG464" s="375" t="str">
        <f t="array" ref="AG464">IF(COUNT(IF($P$5:$P$104=$AA464,IF($G$5:$G$104=AG$458,$P$5:$P$104,""),""))=0,"-",AVERAGE(IF($P$5:$P$104=$AA464,IF($G$5:$G$104=AG$458,$H$5:$O$104,"")))-$AA464)</f>
        <v>-</v>
      </c>
      <c r="AH464" s="375">
        <f t="array" ref="AH464">IF(COUNT(IF($P$5:$P$104=$AA464,IF($G$5:$G$104=AH$458,$P$5:$P$104,""),""))=0,"-",AVERAGE(IF($P$5:$P$104=$AA464,IF($G$5:$G$104=AH$458,$H$5:$O$104,"")))-$AA464)</f>
        <v>-0.375</v>
      </c>
      <c r="AI464" s="375">
        <f t="array" ref="AI464">IF(COUNT(IF($P$5:$P$104=$AA464,IF($G$5:$G$104=AI$458,$P$5:$P$104,""),""))=0,"-",AVERAGE(IF($P$5:$P$104=$AA464,IF($G$5:$G$104=AI$458,$H$5:$O$104,"")))-$AA464)</f>
        <v>-1.25</v>
      </c>
      <c r="AJ464" s="375">
        <f t="array" ref="AJ464">IF(COUNT(IF($P$5:$P$104=$AA464,IF($G$5:$G$104=AJ$458,$P$5:$P$104,""),""))=0,"-",AVERAGE(IF($P$5:$P$104=$AA464,IF($G$5:$G$104=AJ$458,$H$5:$O$104,"")))-$AA464)</f>
        <v>-1.5</v>
      </c>
      <c r="AK464" s="375">
        <f t="array" ref="AK464">IF(COUNT(IF($P$5:$P$104=$AA464,IF($G$5:$G$104=AK$458,$P$5:$P$104,""),""))=0,"-",AVERAGE(IF($P$5:$P$104=$AA464,IF($G$5:$G$104=AK$458,$H$5:$O$104,"")))-$AA464)</f>
        <v>1.125</v>
      </c>
      <c r="AL464" s="375" t="str">
        <f t="array" ref="AL464">IF(COUNT(IF($P$5:$P$104=$AA464,IF($G$5:$G$104=AL$458,$P$5:$P$104,""),""))=0,"-",AVERAGE(IF($P$5:$P$104=$AA464,IF($G$5:$G$104=AL$458,$H$5:$O$104,"")))-$AA464)</f>
        <v>-</v>
      </c>
      <c r="AM464" s="375">
        <f t="array" ref="AM464">IF(COUNT(IF($P$5:$P$104=$AA464,IF($G$5:$G$104=AM$458,$P$5:$P$104,""),""))=0,"-",AVERAGE(IF($P$5:$P$104=$AA464,IF($G$5:$G$104=AM$458,$H$5:$O$104,"")))-$AA464)</f>
        <v>0.875</v>
      </c>
      <c r="AN464" s="377">
        <f t="array" ref="AN464">IF(COUNT(AB464:AM464)=0,"-",AVERAGE(IF($P$5:$P$104=$AA464,$H$5:$O$104,""))-$AA464)</f>
        <v>-2.7777777777777679E-2</v>
      </c>
      <c r="AO464" s="18"/>
      <c r="AP464" s="7"/>
      <c r="AQ464" s="18"/>
      <c r="AR464" s="18"/>
      <c r="AS464" s="18"/>
      <c r="AT464" s="18"/>
      <c r="AU464" s="18"/>
      <c r="AV464" s="18"/>
      <c r="AW464" s="18"/>
      <c r="AX464" s="18"/>
      <c r="AY464" s="18"/>
      <c r="AZ464" s="18"/>
      <c r="BA464" s="18"/>
      <c r="BD464" s="11"/>
      <c r="BE464" s="11"/>
      <c r="BF464" s="11"/>
      <c r="BG464" s="11"/>
      <c r="BH464" s="11"/>
      <c r="BI464" s="11"/>
      <c r="BJ464" s="11"/>
      <c r="BK464" s="11"/>
      <c r="BL464" s="11"/>
      <c r="BM464" s="11"/>
      <c r="BN464" s="11"/>
      <c r="BO464" s="11"/>
      <c r="BP464" s="11"/>
      <c r="BQ464" s="11"/>
      <c r="BR464" s="75"/>
      <c r="BS464" s="75"/>
    </row>
    <row r="465" spans="1:71">
      <c r="A465" s="18"/>
      <c r="B465" s="18"/>
      <c r="C465" s="18"/>
      <c r="E465" s="88"/>
      <c r="F465" s="88"/>
      <c r="G465" s="18"/>
      <c r="H465" s="89"/>
      <c r="I465" s="89"/>
      <c r="J465" s="89"/>
      <c r="K465" s="18"/>
      <c r="L465" s="18"/>
      <c r="M465" s="18"/>
      <c r="N465" s="18"/>
      <c r="O465" s="18"/>
      <c r="P465" s="138"/>
      <c r="Q465" s="138"/>
      <c r="R465" s="138"/>
      <c r="S465" s="138"/>
      <c r="T465" s="138"/>
      <c r="U465" s="138"/>
      <c r="V465" s="138"/>
      <c r="W465" s="138"/>
      <c r="X465" s="18"/>
      <c r="Y465" s="18"/>
      <c r="Z465" s="18"/>
      <c r="AA465" s="137">
        <v>5</v>
      </c>
      <c r="AB465" s="375" t="str">
        <f t="array" ref="AB465">IF(COUNT(IF($P$5:$P$104=$AA465,IF($G$5:$G$104=AB$458,$P$5:$P$104,""),""))=0,"-",AVERAGE(IF($P$5:$P$104=$AA465,IF($G$5:$G$104=AB$458,$H$5:$O$104,"")))-$AA465)</f>
        <v>-</v>
      </c>
      <c r="AC465" s="375">
        <f t="array" ref="AC465">IF(COUNT(IF($P$5:$P$104=$AA465,IF($G$5:$G$104=AC$458,$P$5:$P$104,""),""))=0,"-",AVERAGE(IF($P$5:$P$104=$AA465,IF($G$5:$G$104=AC$458,$H$5:$O$104,"")))-$AA465)</f>
        <v>0.57500000000000018</v>
      </c>
      <c r="AD465" s="375" t="str">
        <f t="array" ref="AD465">IF(COUNT(IF($P$5:$P$104=$AA465,IF($G$5:$G$104=AD$458,$P$5:$P$104,""),""))=0,"-",AVERAGE(IF($P$5:$P$104=$AA465,IF($G$5:$G$104=AD$458,$H$5:$O$104,"")))-$AA465)</f>
        <v>-</v>
      </c>
      <c r="AE465" s="375">
        <f t="array" ref="AE465">IF(COUNT(IF($P$5:$P$104=$AA465,IF($G$5:$G$104=AE$458,$P$5:$P$104,""),""))=0,"-",AVERAGE(IF($P$5:$P$104=$AA465,IF($G$5:$G$104=AE$458,$H$5:$O$104,"")))-$AA465)</f>
        <v>-9.375E-2</v>
      </c>
      <c r="AF465" s="375" t="str">
        <f t="array" ref="AF465">IF(COUNT(IF($P$5:$P$104=$AA465,IF($G$5:$G$104=AF$458,$P$5:$P$104,""),""))=0,"-",AVERAGE(IF($P$5:$P$104=$AA465,IF($G$5:$G$104=AF$458,$H$5:$O$104,"")))-$AA465)</f>
        <v>-</v>
      </c>
      <c r="AG465" s="375" t="str">
        <f t="array" ref="AG465">IF(COUNT(IF($P$5:$P$104=$AA465,IF($G$5:$G$104=AG$458,$P$5:$P$104,""),""))=0,"-",AVERAGE(IF($P$5:$P$104=$AA465,IF($G$5:$G$104=AG$458,$H$5:$O$104,"")))-$AA465)</f>
        <v>-</v>
      </c>
      <c r="AH465" s="375">
        <f t="array" ref="AH465">IF(COUNT(IF($P$5:$P$104=$AA465,IF($G$5:$G$104=AH$458,$P$5:$P$104,""),""))=0,"-",AVERAGE(IF($P$5:$P$104=$AA465,IF($G$5:$G$104=AH$458,$H$5:$O$104,"")))-$AA465)</f>
        <v>0.625</v>
      </c>
      <c r="AI465" s="375">
        <f t="array" ref="AI465">IF(COUNT(IF($P$5:$P$104=$AA465,IF($G$5:$G$104=AI$458,$P$5:$P$104,""),""))=0,"-",AVERAGE(IF($P$5:$P$104=$AA465,IF($G$5:$G$104=AI$458,$H$5:$O$104,"")))-$AA465)</f>
        <v>-0.60416666666666696</v>
      </c>
      <c r="AJ465" s="375">
        <f t="array" ref="AJ465">IF(COUNT(IF($P$5:$P$104=$AA465,IF($G$5:$G$104=AJ$458,$P$5:$P$104,""),""))=0,"-",AVERAGE(IF($P$5:$P$104=$AA465,IF($G$5:$G$104=AJ$458,$H$5:$O$104,"")))-$AA465)</f>
        <v>-1.375</v>
      </c>
      <c r="AK465" s="375">
        <f t="array" ref="AK465">IF(COUNT(IF($P$5:$P$104=$AA465,IF($G$5:$G$104=AK$458,$P$5:$P$104,""),""))=0,"-",AVERAGE(IF($P$5:$P$104=$AA465,IF($G$5:$G$104=AK$458,$H$5:$O$104,"")))-$AA465)</f>
        <v>-0.375</v>
      </c>
      <c r="AL465" s="375" t="str">
        <f t="array" ref="AL465">IF(COUNT(IF($P$5:$P$104=$AA465,IF($G$5:$G$104=AL$458,$P$5:$P$104,""),""))=0,"-",AVERAGE(IF($P$5:$P$104=$AA465,IF($G$5:$G$104=AL$458,$H$5:$O$104,"")))-$AA465)</f>
        <v>-</v>
      </c>
      <c r="AM465" s="375">
        <f t="array" ref="AM465">IF(COUNT(IF($P$5:$P$104=$AA465,IF($G$5:$G$104=AM$458,$P$5:$P$104,""),""))=0,"-",AVERAGE(IF($P$5:$P$104=$AA465,IF($G$5:$G$104=AM$458,$H$5:$O$104,"")))-$AA465)</f>
        <v>-0.875</v>
      </c>
      <c r="AN465" s="377">
        <f t="array" ref="AN465">IF(COUNT(AB465:AM465)=0,"-",AVERAGE(IF($P$5:$P$104=$AA465,$H$5:$O$104,""))-$AA465)</f>
        <v>-0.3009259259259256</v>
      </c>
      <c r="AO465" s="18"/>
      <c r="AP465" s="7"/>
      <c r="AQ465" s="18"/>
      <c r="AR465" s="18"/>
      <c r="AS465" s="18"/>
      <c r="AT465" s="18"/>
      <c r="AU465" s="18"/>
      <c r="AV465" s="18"/>
      <c r="AW465" s="18"/>
      <c r="AX465" s="18"/>
      <c r="AY465" s="18"/>
      <c r="AZ465" s="18"/>
      <c r="BA465" s="18"/>
      <c r="BD465" s="11"/>
      <c r="BE465" s="11"/>
      <c r="BF465" s="11"/>
      <c r="BG465" s="11"/>
      <c r="BH465" s="11"/>
      <c r="BI465" s="11"/>
      <c r="BJ465" s="11"/>
      <c r="BK465" s="11"/>
      <c r="BL465" s="11"/>
      <c r="BM465" s="11"/>
      <c r="BN465" s="11"/>
      <c r="BO465" s="11"/>
      <c r="BP465" s="11"/>
      <c r="BQ465" s="11"/>
      <c r="BR465" s="75"/>
      <c r="BS465" s="75"/>
    </row>
    <row r="466" spans="1:71">
      <c r="A466" s="18"/>
      <c r="B466" s="18"/>
      <c r="C466" s="18"/>
      <c r="E466" s="88"/>
      <c r="F466" s="88"/>
      <c r="G466" s="18"/>
      <c r="H466" s="89"/>
      <c r="I466" s="89"/>
      <c r="J466" s="89"/>
      <c r="K466" s="18"/>
      <c r="L466" s="18"/>
      <c r="M466" s="18"/>
      <c r="N466" s="18"/>
      <c r="O466" s="18"/>
      <c r="P466" s="138"/>
      <c r="Q466" s="138"/>
      <c r="R466" s="138"/>
      <c r="S466" s="138"/>
      <c r="T466" s="138"/>
      <c r="U466" s="138"/>
      <c r="V466" s="138"/>
      <c r="W466" s="138"/>
      <c r="X466" s="18"/>
      <c r="Y466" s="18"/>
      <c r="Z466" s="18"/>
      <c r="AA466" s="137">
        <v>6</v>
      </c>
      <c r="AB466" s="375" t="str">
        <f t="array" ref="AB466">IF(COUNT(IF($P$5:$P$104=$AA466,IF($G$5:$G$104=AB$458,$P$5:$P$104,""),""))=0,"-",AVERAGE(IF($P$5:$P$104=$AA466,IF($G$5:$G$104=AB$458,$H$5:$O$104,"")))-$AA466)</f>
        <v>-</v>
      </c>
      <c r="AC466" s="375">
        <f t="array" ref="AC466">IF(COUNT(IF($P$5:$P$104=$AA466,IF($G$5:$G$104=AC$458,$P$5:$P$104,""),""))=0,"-",AVERAGE(IF($P$5:$P$104=$AA466,IF($G$5:$G$104=AC$458,$H$5:$O$104,"")))-$AA466)</f>
        <v>-0.1875</v>
      </c>
      <c r="AD466" s="375" t="str">
        <f t="array" ref="AD466">IF(COUNT(IF($P$5:$P$104=$AA466,IF($G$5:$G$104=AD$458,$P$5:$P$104,""),""))=0,"-",AVERAGE(IF($P$5:$P$104=$AA466,IF($G$5:$G$104=AD$458,$H$5:$O$104,"")))-$AA466)</f>
        <v>-</v>
      </c>
      <c r="AE466" s="375">
        <f t="array" ref="AE466">IF(COUNT(IF($P$5:$P$104=$AA466,IF($G$5:$G$104=AE$458,$P$5:$P$104,""),""))=0,"-",AVERAGE(IF($P$5:$P$104=$AA466,IF($G$5:$G$104=AE$458,$H$5:$O$104,"")))-$AA466)</f>
        <v>-0.40000000000000036</v>
      </c>
      <c r="AF466" s="375" t="str">
        <f t="array" ref="AF466">IF(COUNT(IF($P$5:$P$104=$AA466,IF($G$5:$G$104=AF$458,$P$5:$P$104,""),""))=0,"-",AVERAGE(IF($P$5:$P$104=$AA466,IF($G$5:$G$104=AF$458,$H$5:$O$104,"")))-$AA466)</f>
        <v>-</v>
      </c>
      <c r="AG466" s="375" t="str">
        <f t="array" ref="AG466">IF(COUNT(IF($P$5:$P$104=$AA466,IF($G$5:$G$104=AG$458,$P$5:$P$104,""),""))=0,"-",AVERAGE(IF($P$5:$P$104=$AA466,IF($G$5:$G$104=AG$458,$H$5:$O$104,"")))-$AA466)</f>
        <v>-</v>
      </c>
      <c r="AH466" s="375">
        <f t="array" ref="AH466">IF(COUNT(IF($P$5:$P$104=$AA466,IF($G$5:$G$104=AH$458,$P$5:$P$104,""),""))=0,"-",AVERAGE(IF($P$5:$P$104=$AA466,IF($G$5:$G$104=AH$458,$H$5:$O$104,"")))-$AA466)</f>
        <v>-0.25</v>
      </c>
      <c r="AI466" s="375">
        <f t="array" ref="AI466">IF(COUNT(IF($P$5:$P$104=$AA466,IF($G$5:$G$104=AI$458,$P$5:$P$104,""),""))=0,"-",AVERAGE(IF($P$5:$P$104=$AA466,IF($G$5:$G$104=AI$458,$H$5:$O$104,"")))-$AA466)</f>
        <v>-0.20833333333333304</v>
      </c>
      <c r="AJ466" s="375">
        <f t="array" ref="AJ466">IF(COUNT(IF($P$5:$P$104=$AA466,IF($G$5:$G$104=AJ$458,$P$5:$P$104,""),""))=0,"-",AVERAGE(IF($P$5:$P$104=$AA466,IF($G$5:$G$104=AJ$458,$H$5:$O$104,"")))-$AA466)</f>
        <v>-1.125</v>
      </c>
      <c r="AK466" s="375" t="str">
        <f t="array" ref="AK466">IF(COUNT(IF($P$5:$P$104=$AA466,IF($G$5:$G$104=AK$458,$P$5:$P$104,""),""))=0,"-",AVERAGE(IF($P$5:$P$104=$AA466,IF($G$5:$G$104=AK$458,$H$5:$O$104,"")))-$AA466)</f>
        <v>-</v>
      </c>
      <c r="AL466" s="375" t="str">
        <f t="array" ref="AL466">IF(COUNT(IF($P$5:$P$104=$AA466,IF($G$5:$G$104=AL$458,$P$5:$P$104,""),""))=0,"-",AVERAGE(IF($P$5:$P$104=$AA466,IF($G$5:$G$104=AL$458,$H$5:$O$104,"")))-$AA466)</f>
        <v>-</v>
      </c>
      <c r="AM466" s="375">
        <f t="array" ref="AM466">IF(COUNT(IF($P$5:$P$104=$AA466,IF($G$5:$G$104=AM$458,$P$5:$P$104,""),""))=0,"-",AVERAGE(IF($P$5:$P$104=$AA466,IF($G$5:$G$104=AM$458,$H$5:$O$104,"")))-$AA466)</f>
        <v>-0.14583333333333304</v>
      </c>
      <c r="AN466" s="377">
        <f t="array" ref="AN466">IF(COUNT(AB466:AM466)=0,"-",AVERAGE(IF($P$5:$P$104=$AA466,$H$5:$O$104,""))-$AA466)</f>
        <v>-0.30499999999999972</v>
      </c>
      <c r="AO466" s="18"/>
      <c r="AP466" s="7"/>
      <c r="AQ466" s="18"/>
      <c r="AR466" s="18"/>
      <c r="AS466" s="18"/>
      <c r="AT466" s="18"/>
      <c r="AU466" s="18"/>
      <c r="AV466" s="18"/>
      <c r="AW466" s="18"/>
      <c r="AX466" s="18"/>
      <c r="AY466" s="18"/>
      <c r="AZ466" s="18"/>
      <c r="BA466" s="18"/>
      <c r="BD466" s="11"/>
      <c r="BE466" s="11"/>
      <c r="BF466" s="11"/>
      <c r="BG466" s="11"/>
      <c r="BH466" s="11"/>
      <c r="BI466" s="11"/>
      <c r="BJ466" s="11"/>
      <c r="BK466" s="11"/>
      <c r="BL466" s="11"/>
      <c r="BM466" s="11"/>
      <c r="BN466" s="11"/>
      <c r="BO466" s="11"/>
      <c r="BP466" s="11"/>
      <c r="BQ466" s="11"/>
      <c r="BR466" s="75"/>
      <c r="BS466" s="75"/>
    </row>
    <row r="467" spans="1:71">
      <c r="A467" s="18"/>
      <c r="B467" s="18"/>
      <c r="C467" s="18"/>
      <c r="E467" s="88"/>
      <c r="F467" s="88"/>
      <c r="G467" s="18"/>
      <c r="H467" s="89"/>
      <c r="I467" s="89"/>
      <c r="J467" s="89"/>
      <c r="K467" s="18"/>
      <c r="L467" s="18"/>
      <c r="M467" s="18"/>
      <c r="N467" s="18"/>
      <c r="O467" s="18"/>
      <c r="P467" s="138"/>
      <c r="Q467" s="138"/>
      <c r="R467" s="138"/>
      <c r="S467" s="138"/>
      <c r="T467" s="138"/>
      <c r="U467" s="138"/>
      <c r="V467" s="138"/>
      <c r="W467" s="138"/>
      <c r="X467" s="18"/>
      <c r="Y467" s="18"/>
      <c r="Z467" s="18"/>
      <c r="AA467" s="137">
        <v>7</v>
      </c>
      <c r="AB467" s="375" t="str">
        <f t="array" ref="AB467">IF(COUNT(IF($P$5:$P$104=$AA467,IF($G$5:$G$104=AB$458,$P$5:$P$104,""),""))=0,"-",AVERAGE(IF($P$5:$P$104=$AA467,IF($G$5:$G$104=AB$458,$H$5:$O$104,"")))-$AA467)</f>
        <v>-</v>
      </c>
      <c r="AC467" s="375">
        <f t="array" ref="AC467">IF(COUNT(IF($P$5:$P$104=$AA467,IF($G$5:$G$104=AC$458,$P$5:$P$104,""),""))=0,"-",AVERAGE(IF($P$5:$P$104=$AA467,IF($G$5:$G$104=AC$458,$H$5:$O$104,"")))-$AA467)</f>
        <v>-0.125</v>
      </c>
      <c r="AD467" s="375" t="str">
        <f t="array" ref="AD467">IF(COUNT(IF($P$5:$P$104=$AA467,IF($G$5:$G$104=AD$458,$P$5:$P$104,""),""))=0,"-",AVERAGE(IF($P$5:$P$104=$AA467,IF($G$5:$G$104=AD$458,$H$5:$O$104,"")))-$AA467)</f>
        <v>-</v>
      </c>
      <c r="AE467" s="375">
        <f t="array" ref="AE467">IF(COUNT(IF($P$5:$P$104=$AA467,IF($G$5:$G$104=AE$458,$P$5:$P$104,""),""))=0,"-",AVERAGE(IF($P$5:$P$104=$AA467,IF($G$5:$G$104=AE$458,$H$5:$O$104,"")))-$AA467)</f>
        <v>-0.5</v>
      </c>
      <c r="AF467" s="375" t="str">
        <f t="array" ref="AF467">IF(COUNT(IF($P$5:$P$104=$AA467,IF($G$5:$G$104=AF$458,$P$5:$P$104,""),""))=0,"-",AVERAGE(IF($P$5:$P$104=$AA467,IF($G$5:$G$104=AF$458,$H$5:$O$104,"")))-$AA467)</f>
        <v>-</v>
      </c>
      <c r="AG467" s="375" t="str">
        <f t="array" ref="AG467">IF(COUNT(IF($P$5:$P$104=$AA467,IF($G$5:$G$104=AG$458,$P$5:$P$104,""),""))=0,"-",AVERAGE(IF($P$5:$P$104=$AA467,IF($G$5:$G$104=AG$458,$H$5:$O$104,"")))-$AA467)</f>
        <v>-</v>
      </c>
      <c r="AH467" s="375">
        <f t="array" ref="AH467">IF(COUNT(IF($P$5:$P$104=$AA467,IF($G$5:$G$104=AH$458,$P$5:$P$104,""),""))=0,"-",AVERAGE(IF($P$5:$P$104=$AA467,IF($G$5:$G$104=AH$458,$H$5:$O$104,"")))-$AA467)</f>
        <v>-1.166666666666667</v>
      </c>
      <c r="AI467" s="375" t="str">
        <f t="array" ref="AI467">IF(COUNT(IF($P$5:$P$104=$AA467,IF($G$5:$G$104=AI$458,$P$5:$P$104,""),""))=0,"-",AVERAGE(IF($P$5:$P$104=$AA467,IF($G$5:$G$104=AI$458,$H$5:$O$104,"")))-$AA467)</f>
        <v>-</v>
      </c>
      <c r="AJ467" s="375">
        <f t="array" ref="AJ467">IF(COUNT(IF($P$5:$P$104=$AA467,IF($G$5:$G$104=AJ$458,$P$5:$P$104,""),""))=0,"-",AVERAGE(IF($P$5:$P$104=$AA467,IF($G$5:$G$104=AJ$458,$H$5:$O$104,"")))-$AA467)</f>
        <v>-0.25</v>
      </c>
      <c r="AK467" s="375" t="str">
        <f t="array" ref="AK467">IF(COUNT(IF($P$5:$P$104=$AA467,IF($G$5:$G$104=AK$458,$P$5:$P$104,""),""))=0,"-",AVERAGE(IF($P$5:$P$104=$AA467,IF($G$5:$G$104=AK$458,$H$5:$O$104,"")))-$AA467)</f>
        <v>-</v>
      </c>
      <c r="AL467" s="375" t="str">
        <f t="array" ref="AL467">IF(COUNT(IF($P$5:$P$104=$AA467,IF($G$5:$G$104=AL$458,$P$5:$P$104,""),""))=0,"-",AVERAGE(IF($P$5:$P$104=$AA467,IF($G$5:$G$104=AL$458,$H$5:$O$104,"")))-$AA467)</f>
        <v>-</v>
      </c>
      <c r="AM467" s="375">
        <f t="array" ref="AM467">IF(COUNT(IF($P$5:$P$104=$AA467,IF($G$5:$G$104=AM$458,$P$5:$P$104,""),""))=0,"-",AVERAGE(IF($P$5:$P$104=$AA467,IF($G$5:$G$104=AM$458,$H$5:$O$104,"")))-$AA467)</f>
        <v>-1.583333333333333</v>
      </c>
      <c r="AN467" s="377">
        <f t="array" ref="AN467">IF(COUNT(AB467:AM467)=0,"-",AVERAGE(IF($P$5:$P$104=$AA467,$H$5:$O$104,""))-$AA467)</f>
        <v>-1.009615384615385</v>
      </c>
      <c r="AO467" s="18"/>
      <c r="AP467" s="7"/>
      <c r="AQ467" s="18"/>
      <c r="AR467" s="18"/>
      <c r="AS467" s="18"/>
      <c r="AT467" s="18"/>
      <c r="AU467" s="18"/>
      <c r="AV467" s="18"/>
      <c r="AW467" s="18"/>
      <c r="AX467" s="18"/>
      <c r="AY467" s="18"/>
      <c r="AZ467" s="18"/>
      <c r="BA467" s="18"/>
      <c r="BD467" s="11"/>
      <c r="BE467" s="11"/>
      <c r="BF467" s="11"/>
      <c r="BG467" s="11"/>
      <c r="BH467" s="11"/>
      <c r="BI467" s="11"/>
      <c r="BJ467" s="11"/>
      <c r="BK467" s="11"/>
      <c r="BL467" s="11"/>
      <c r="BM467" s="11"/>
      <c r="BN467" s="11"/>
      <c r="BO467" s="11"/>
      <c r="BP467" s="11"/>
      <c r="BQ467" s="11"/>
      <c r="BR467" s="75"/>
      <c r="BS467" s="75"/>
    </row>
    <row r="468" spans="1:71">
      <c r="A468" s="18"/>
      <c r="B468" s="18"/>
      <c r="C468" s="18"/>
      <c r="E468" s="88"/>
      <c r="F468" s="88"/>
      <c r="G468" s="18"/>
      <c r="H468" s="89"/>
      <c r="I468" s="89"/>
      <c r="J468" s="89"/>
      <c r="K468" s="18"/>
      <c r="L468" s="18"/>
      <c r="M468" s="18"/>
      <c r="N468" s="18"/>
      <c r="O468" s="18"/>
      <c r="P468" s="138"/>
      <c r="Q468" s="138"/>
      <c r="R468" s="138"/>
      <c r="S468" s="138"/>
      <c r="T468" s="138"/>
      <c r="U468" s="138"/>
      <c r="V468" s="138"/>
      <c r="W468" s="138"/>
      <c r="X468" s="18"/>
      <c r="Y468" s="18"/>
      <c r="Z468" s="18"/>
      <c r="AA468" s="137">
        <v>8</v>
      </c>
      <c r="AB468" s="375" t="str">
        <f t="array" ref="AB468">IF(COUNT(IF($P$5:$P$104=$AA468,IF($G$5:$G$104=AB$458,$P$5:$P$104,""),""))=0,"-",AVERAGE(IF($P$5:$P$104=$AA468,IF($G$5:$G$104=AB$458,$H$5:$O$104,"")))-$AA468)</f>
        <v>-</v>
      </c>
      <c r="AC468" s="375">
        <f t="array" ref="AC468">IF(COUNT(IF($P$5:$P$104=$AA468,IF($G$5:$G$104=AC$458,$P$5:$P$104,""),""))=0,"-",AVERAGE(IF($P$5:$P$104=$AA468,IF($G$5:$G$104=AC$458,$H$5:$O$104,"")))-$AA468)</f>
        <v>-1.5</v>
      </c>
      <c r="AD468" s="375" t="str">
        <f t="array" ref="AD468">IF(COUNT(IF($P$5:$P$104=$AA468,IF($G$5:$G$104=AD$458,$P$5:$P$104,""),""))=0,"-",AVERAGE(IF($P$5:$P$104=$AA468,IF($G$5:$G$104=AD$458,$H$5:$O$104,"")))-$AA468)</f>
        <v>-</v>
      </c>
      <c r="AE468" s="375">
        <f t="array" ref="AE468">IF(COUNT(IF($P$5:$P$104=$AA468,IF($G$5:$G$104=AE$458,$P$5:$P$104,""),""))=0,"-",AVERAGE(IF($P$5:$P$104=$AA468,IF($G$5:$G$104=AE$458,$H$5:$O$104,"")))-$AA468)</f>
        <v>-1.125</v>
      </c>
      <c r="AF468" s="375" t="str">
        <f t="array" ref="AF468">IF(COUNT(IF($P$5:$P$104=$AA468,IF($G$5:$G$104=AF$458,$P$5:$P$104,""),""))=0,"-",AVERAGE(IF($P$5:$P$104=$AA468,IF($G$5:$G$104=AF$458,$H$5:$O$104,"")))-$AA468)</f>
        <v>-</v>
      </c>
      <c r="AG468" s="375" t="str">
        <f t="array" ref="AG468">IF(COUNT(IF($P$5:$P$104=$AA468,IF($G$5:$G$104=AG$458,$P$5:$P$104,""),""))=0,"-",AVERAGE(IF($P$5:$P$104=$AA468,IF($G$5:$G$104=AG$458,$H$5:$O$104,"")))-$AA468)</f>
        <v>-</v>
      </c>
      <c r="AH468" s="375">
        <f t="array" ref="AH468">IF(COUNT(IF($P$5:$P$104=$AA468,IF($G$5:$G$104=AH$458,$P$5:$P$104,""),""))=0,"-",AVERAGE(IF($P$5:$P$104=$AA468,IF($G$5:$G$104=AH$458,$H$5:$O$104,"")))-$AA468)</f>
        <v>-1.5625</v>
      </c>
      <c r="AI468" s="375" t="str">
        <f t="array" ref="AI468">IF(COUNT(IF($P$5:$P$104=$AA468,IF($G$5:$G$104=AI$458,$P$5:$P$104,""),""))=0,"-",AVERAGE(IF($P$5:$P$104=$AA468,IF($G$5:$G$104=AI$458,$H$5:$O$104,"")))-$AA468)</f>
        <v>-</v>
      </c>
      <c r="AJ468" s="375" t="str">
        <f t="array" ref="AJ468">IF(COUNT(IF($P$5:$P$104=$AA468,IF($G$5:$G$104=AJ$458,$P$5:$P$104,""),""))=0,"-",AVERAGE(IF($P$5:$P$104=$AA468,IF($G$5:$G$104=AJ$458,$H$5:$O$104,"")))-$AA468)</f>
        <v>-</v>
      </c>
      <c r="AK468" s="375">
        <f t="array" ref="AK468">IF(COUNT(IF($P$5:$P$104=$AA468,IF($G$5:$G$104=AK$458,$P$5:$P$104,""),""))=0,"-",AVERAGE(IF($P$5:$P$104=$AA468,IF($G$5:$G$104=AK$458,$H$5:$O$104,"")))-$AA468)</f>
        <v>-2</v>
      </c>
      <c r="AL468" s="375" t="str">
        <f t="array" ref="AL468">IF(COUNT(IF($P$5:$P$104=$AA468,IF($G$5:$G$104=AL$458,$P$5:$P$104,""),""))=0,"-",AVERAGE(IF($P$5:$P$104=$AA468,IF($G$5:$G$104=AL$458,$H$5:$O$104,"")))-$AA468)</f>
        <v>-</v>
      </c>
      <c r="AM468" s="375">
        <f t="array" ref="AM468">IF(COUNT(IF($P$5:$P$104=$AA468,IF($G$5:$G$104=AM$458,$P$5:$P$104,""),""))=0,"-",AVERAGE(IF($P$5:$P$104=$AA468,IF($G$5:$G$104=AM$458,$H$5:$O$104,"")))-$AA468)</f>
        <v>-2.25</v>
      </c>
      <c r="AN468" s="377">
        <f t="array" ref="AN468">IF(COUNT(AB468:AM468)=0,"-",AVERAGE(IF($P$5:$P$104=$AA468,$H$5:$O$104,""))-$AA468)</f>
        <v>-1.833333333333333</v>
      </c>
      <c r="AO468" s="18"/>
      <c r="AP468" s="7"/>
      <c r="AQ468" s="18"/>
      <c r="AR468" s="18"/>
      <c r="AS468" s="18"/>
      <c r="AT468" s="18"/>
      <c r="AU468" s="18"/>
      <c r="AV468" s="18"/>
      <c r="AW468" s="18"/>
      <c r="AX468" s="18"/>
      <c r="AY468" s="18"/>
      <c r="AZ468" s="18"/>
      <c r="BA468" s="18"/>
      <c r="BD468" s="11"/>
      <c r="BE468" s="11"/>
      <c r="BF468" s="11"/>
      <c r="BG468" s="11"/>
      <c r="BH468" s="11"/>
      <c r="BI468" s="11"/>
      <c r="BJ468" s="11"/>
      <c r="BK468" s="11"/>
      <c r="BL468" s="11"/>
      <c r="BM468" s="11"/>
      <c r="BN468" s="11"/>
      <c r="BO468" s="11"/>
      <c r="BP468" s="11"/>
      <c r="BQ468" s="11"/>
      <c r="BR468" s="75"/>
      <c r="BS468" s="75"/>
    </row>
    <row r="469" spans="1:71">
      <c r="A469" s="18"/>
      <c r="B469" s="18"/>
      <c r="C469" s="18"/>
      <c r="E469" s="88"/>
      <c r="F469" s="88"/>
      <c r="G469" s="18"/>
      <c r="H469" s="89"/>
      <c r="I469" s="89"/>
      <c r="J469" s="89"/>
      <c r="K469" s="18"/>
      <c r="L469" s="18"/>
      <c r="M469" s="18"/>
      <c r="N469" s="18"/>
      <c r="O469" s="18"/>
      <c r="P469" s="138"/>
      <c r="Q469" s="138"/>
      <c r="R469" s="138"/>
      <c r="S469" s="138"/>
      <c r="T469" s="138"/>
      <c r="U469" s="138"/>
      <c r="V469" s="138"/>
      <c r="W469" s="138"/>
      <c r="X469" s="18"/>
      <c r="Y469" s="18"/>
      <c r="Z469" s="18"/>
      <c r="AA469" s="137">
        <v>9</v>
      </c>
      <c r="AB469" s="375" t="str">
        <f t="array" ref="AB469">IF(COUNT(IF($P$5:$P$104=$AA469,IF($G$5:$G$104=AB$458,$P$5:$P$104,""),""))=0,"-",AVERAGE(IF($P$5:$P$104=$AA469,IF($G$5:$G$104=AB$458,$H$5:$O$104,"")))-$AA469)</f>
        <v>-</v>
      </c>
      <c r="AC469" s="375" t="str">
        <f t="array" ref="AC469">IF(COUNT(IF($P$5:$P$104=$AA469,IF($G$5:$G$104=AC$458,$P$5:$P$104,""),""))=0,"-",AVERAGE(IF($P$5:$P$104=$AA469,IF($G$5:$G$104=AC$458,$H$5:$O$104,"")))-$AA469)</f>
        <v>-</v>
      </c>
      <c r="AD469" s="375" t="str">
        <f t="array" ref="AD469">IF(COUNT(IF($P$5:$P$104=$AA469,IF($G$5:$G$104=AD$458,$P$5:$P$104,""),""))=0,"-",AVERAGE(IF($P$5:$P$104=$AA469,IF($G$5:$G$104=AD$458,$H$5:$O$104,"")))-$AA469)</f>
        <v>-</v>
      </c>
      <c r="AE469" s="375" t="str">
        <f t="array" ref="AE469">IF(COUNT(IF($P$5:$P$104=$AA469,IF($G$5:$G$104=AE$458,$P$5:$P$104,""),""))=0,"-",AVERAGE(IF($P$5:$P$104=$AA469,IF($G$5:$G$104=AE$458,$H$5:$O$104,"")))-$AA469)</f>
        <v>-</v>
      </c>
      <c r="AF469" s="375" t="str">
        <f t="array" ref="AF469">IF(COUNT(IF($P$5:$P$104=$AA469,IF($G$5:$G$104=AF$458,$P$5:$P$104,""),""))=0,"-",AVERAGE(IF($P$5:$P$104=$AA469,IF($G$5:$G$104=AF$458,$H$5:$O$104,"")))-$AA469)</f>
        <v>-</v>
      </c>
      <c r="AG469" s="375" t="str">
        <f t="array" ref="AG469">IF(COUNT(IF($P$5:$P$104=$AA469,IF($G$5:$G$104=AG$458,$P$5:$P$104,""),""))=0,"-",AVERAGE(IF($P$5:$P$104=$AA469,IF($G$5:$G$104=AG$458,$H$5:$O$104,"")))-$AA469)</f>
        <v>-</v>
      </c>
      <c r="AH469" s="375" t="str">
        <f t="array" ref="AH469">IF(COUNT(IF($P$5:$P$104=$AA469,IF($G$5:$G$104=AH$458,$P$5:$P$104,""),""))=0,"-",AVERAGE(IF($P$5:$P$104=$AA469,IF($G$5:$G$104=AH$458,$H$5:$O$104,"")))-$AA469)</f>
        <v>-</v>
      </c>
      <c r="AI469" s="375" t="str">
        <f t="array" ref="AI469">IF(COUNT(IF($P$5:$P$104=$AA469,IF($G$5:$G$104=AI$458,$P$5:$P$104,""),""))=0,"-",AVERAGE(IF($P$5:$P$104=$AA469,IF($G$5:$G$104=AI$458,$H$5:$O$104,"")))-$AA469)</f>
        <v>-</v>
      </c>
      <c r="AJ469" s="375" t="str">
        <f t="array" ref="AJ469">IF(COUNT(IF($P$5:$P$104=$AA469,IF($G$5:$G$104=AJ$458,$P$5:$P$104,""),""))=0,"-",AVERAGE(IF($P$5:$P$104=$AA469,IF($G$5:$G$104=AJ$458,$H$5:$O$104,"")))-$AA469)</f>
        <v>-</v>
      </c>
      <c r="AK469" s="375" t="str">
        <f t="array" ref="AK469">IF(COUNT(IF($P$5:$P$104=$AA469,IF($G$5:$G$104=AK$458,$P$5:$P$104,""),""))=0,"-",AVERAGE(IF($P$5:$P$104=$AA469,IF($G$5:$G$104=AK$458,$H$5:$O$104,"")))-$AA469)</f>
        <v>-</v>
      </c>
      <c r="AL469" s="375" t="str">
        <f t="array" ref="AL469">IF(COUNT(IF($P$5:$P$104=$AA469,IF($G$5:$G$104=AL$458,$P$5:$P$104,""),""))=0,"-",AVERAGE(IF($P$5:$P$104=$AA469,IF($G$5:$G$104=AL$458,$H$5:$O$104,"")))-$AA469)</f>
        <v>-</v>
      </c>
      <c r="AM469" s="375" t="str">
        <f t="array" ref="AM469">IF(COUNT(IF($P$5:$P$104=$AA469,IF($G$5:$G$104=AM$458,$P$5:$P$104,""),""))=0,"-",AVERAGE(IF($P$5:$P$104=$AA469,IF($G$5:$G$104=AM$458,$H$5:$O$104,"")))-$AA469)</f>
        <v>-</v>
      </c>
      <c r="AN469" s="377" t="str">
        <f t="array" ref="AN469">IF(COUNT(AB469:AM469)=0,"-",AVERAGE(IF($P$5:$P$104=$AA469,$H$5:$O$104,""))-$AA469)</f>
        <v>-</v>
      </c>
      <c r="AO469" s="18"/>
      <c r="AP469" s="7"/>
      <c r="AQ469" s="18"/>
      <c r="AR469" s="18"/>
      <c r="AS469" s="18"/>
      <c r="AT469" s="18"/>
      <c r="AU469" s="18"/>
      <c r="AV469" s="18"/>
      <c r="AW469" s="18"/>
      <c r="AX469" s="18"/>
      <c r="AY469" s="18"/>
      <c r="AZ469" s="18"/>
      <c r="BA469" s="18"/>
      <c r="BD469" s="11"/>
      <c r="BE469" s="11"/>
      <c r="BF469" s="11"/>
      <c r="BG469" s="11"/>
      <c r="BH469" s="11"/>
      <c r="BI469" s="11"/>
      <c r="BJ469" s="11"/>
      <c r="BK469" s="11"/>
      <c r="BL469" s="11"/>
      <c r="BM469" s="11"/>
      <c r="BN469" s="11"/>
      <c r="BO469" s="11"/>
      <c r="BP469" s="11"/>
      <c r="BQ469" s="11"/>
      <c r="BR469" s="75"/>
      <c r="BS469" s="75"/>
    </row>
    <row r="470" spans="1:71">
      <c r="A470" s="18"/>
      <c r="B470" s="18"/>
      <c r="C470" s="18"/>
      <c r="E470" s="88"/>
      <c r="F470" s="88"/>
      <c r="G470" s="18"/>
      <c r="H470" s="89"/>
      <c r="I470" s="89"/>
      <c r="J470" s="89"/>
      <c r="K470" s="18"/>
      <c r="L470" s="18"/>
      <c r="M470" s="18"/>
      <c r="N470" s="18"/>
      <c r="O470" s="18"/>
      <c r="P470" s="138"/>
      <c r="Q470" s="138"/>
      <c r="R470" s="138"/>
      <c r="S470" s="138"/>
      <c r="T470" s="138"/>
      <c r="U470" s="138"/>
      <c r="V470" s="138"/>
      <c r="W470" s="138"/>
      <c r="X470" s="18"/>
      <c r="Y470" s="18"/>
      <c r="Z470" s="18"/>
      <c r="AA470" s="137">
        <v>10</v>
      </c>
      <c r="AB470" s="375" t="str">
        <f t="array" ref="AB470">IF(COUNT(IF($P$5:$P$104=$AA470,IF($G$5:$G$104=AB$458,$P$5:$P$104,""),""))=0,"-",AVERAGE(IF($P$5:$P$104=$AA470,IF($G$5:$G$104=AB$458,$H$5:$O$104,"")))-$AA470)</f>
        <v>-</v>
      </c>
      <c r="AC470" s="375" t="str">
        <f t="array" ref="AC470">IF(COUNT(IF($P$5:$P$104=$AA470,IF($G$5:$G$104=AC$458,$P$5:$P$104,""),""))=0,"-",AVERAGE(IF($P$5:$P$104=$AA470,IF($G$5:$G$104=AC$458,$H$5:$O$104,"")))-$AA470)</f>
        <v>-</v>
      </c>
      <c r="AD470" s="375" t="str">
        <f t="array" ref="AD470">IF(COUNT(IF($P$5:$P$104=$AA470,IF($G$5:$G$104=AD$458,$P$5:$P$104,""),""))=0,"-",AVERAGE(IF($P$5:$P$104=$AA470,IF($G$5:$G$104=AD$458,$H$5:$O$104,"")))-$AA470)</f>
        <v>-</v>
      </c>
      <c r="AE470" s="375" t="str">
        <f t="array" ref="AE470">IF(COUNT(IF($P$5:$P$104=$AA470,IF($G$5:$G$104=AE$458,$P$5:$P$104,""),""))=0,"-",AVERAGE(IF($P$5:$P$104=$AA470,IF($G$5:$G$104=AE$458,$H$5:$O$104,"")))-$AA470)</f>
        <v>-</v>
      </c>
      <c r="AF470" s="375" t="str">
        <f t="array" ref="AF470">IF(COUNT(IF($P$5:$P$104=$AA470,IF($G$5:$G$104=AF$458,$P$5:$P$104,""),""))=0,"-",AVERAGE(IF($P$5:$P$104=$AA470,IF($G$5:$G$104=AF$458,$H$5:$O$104,"")))-$AA470)</f>
        <v>-</v>
      </c>
      <c r="AG470" s="375" t="str">
        <f t="array" ref="AG470">IF(COUNT(IF($P$5:$P$104=$AA470,IF($G$5:$G$104=AG$458,$P$5:$P$104,""),""))=0,"-",AVERAGE(IF($P$5:$P$104=$AA470,IF($G$5:$G$104=AG$458,$H$5:$O$104,"")))-$AA470)</f>
        <v>-</v>
      </c>
      <c r="AH470" s="375" t="str">
        <f t="array" ref="AH470">IF(COUNT(IF($P$5:$P$104=$AA470,IF($G$5:$G$104=AH$458,$P$5:$P$104,""),""))=0,"-",AVERAGE(IF($P$5:$P$104=$AA470,IF($G$5:$G$104=AH$458,$H$5:$O$104,"")))-$AA470)</f>
        <v>-</v>
      </c>
      <c r="AI470" s="375" t="str">
        <f t="array" ref="AI470">IF(COUNT(IF($P$5:$P$104=$AA470,IF($G$5:$G$104=AI$458,$P$5:$P$104,""),""))=0,"-",AVERAGE(IF($P$5:$P$104=$AA470,IF($G$5:$G$104=AI$458,$H$5:$O$104,"")))-$AA470)</f>
        <v>-</v>
      </c>
      <c r="AJ470" s="375" t="str">
        <f t="array" ref="AJ470">IF(COUNT(IF($P$5:$P$104=$AA470,IF($G$5:$G$104=AJ$458,$P$5:$P$104,""),""))=0,"-",AVERAGE(IF($P$5:$P$104=$AA470,IF($G$5:$G$104=AJ$458,$H$5:$O$104,"")))-$AA470)</f>
        <v>-</v>
      </c>
      <c r="AK470" s="375" t="str">
        <f t="array" ref="AK470">IF(COUNT(IF($P$5:$P$104=$AA470,IF($G$5:$G$104=AK$458,$P$5:$P$104,""),""))=0,"-",AVERAGE(IF($P$5:$P$104=$AA470,IF($G$5:$G$104=AK$458,$H$5:$O$104,"")))-$AA470)</f>
        <v>-</v>
      </c>
      <c r="AL470" s="375" t="str">
        <f t="array" ref="AL470">IF(COUNT(IF($P$5:$P$104=$AA470,IF($G$5:$G$104=AL$458,$P$5:$P$104,""),""))=0,"-",AVERAGE(IF($P$5:$P$104=$AA470,IF($G$5:$G$104=AL$458,$H$5:$O$104,"")))-$AA470)</f>
        <v>-</v>
      </c>
      <c r="AM470" s="375" t="str">
        <f t="array" ref="AM470">IF(COUNT(IF($P$5:$P$104=$AA470,IF($G$5:$G$104=AM$458,$P$5:$P$104,""),""))=0,"-",AVERAGE(IF($P$5:$P$104=$AA470,IF($G$5:$G$104=AM$458,$H$5:$O$104,"")))-$AA470)</f>
        <v>-</v>
      </c>
      <c r="AN470" s="377" t="str">
        <f t="array" ref="AN470">IF(COUNT(AB470:AM470)=0,"-",AVERAGE(IF($P$5:$P$104=$AA470,$H$5:$O$104,""))-$AA470)</f>
        <v>-</v>
      </c>
      <c r="AO470" s="18"/>
      <c r="AP470" s="7"/>
      <c r="AQ470" s="18"/>
      <c r="AR470" s="18"/>
      <c r="AS470" s="18"/>
      <c r="AT470" s="18"/>
      <c r="AU470" s="18"/>
      <c r="AV470" s="18"/>
      <c r="AW470" s="18"/>
      <c r="AX470" s="18"/>
      <c r="AY470" s="18"/>
      <c r="AZ470" s="18"/>
      <c r="BA470" s="18"/>
      <c r="BD470" s="11"/>
      <c r="BE470" s="11"/>
      <c r="BF470" s="11"/>
      <c r="BG470" s="11"/>
      <c r="BH470" s="11"/>
      <c r="BI470" s="11"/>
      <c r="BJ470" s="11"/>
      <c r="BK470" s="11"/>
      <c r="BL470" s="11"/>
      <c r="BM470" s="11"/>
      <c r="BN470" s="11"/>
      <c r="BO470" s="11"/>
      <c r="BP470" s="11"/>
      <c r="BQ470" s="11"/>
      <c r="BR470" s="75"/>
      <c r="BS470" s="75"/>
    </row>
    <row r="471" spans="1:71">
      <c r="A471" s="18"/>
      <c r="B471" s="18"/>
      <c r="C471" s="18"/>
      <c r="E471" s="88"/>
      <c r="F471" s="88"/>
      <c r="G471" s="18"/>
      <c r="H471" s="89"/>
      <c r="I471" s="89"/>
      <c r="J471" s="89"/>
      <c r="K471" s="18"/>
      <c r="L471" s="18"/>
      <c r="M471" s="18"/>
      <c r="N471" s="18"/>
      <c r="O471" s="18"/>
      <c r="P471" s="138"/>
      <c r="Q471" s="138"/>
      <c r="R471" s="138"/>
      <c r="S471" s="138"/>
      <c r="T471" s="138"/>
      <c r="U471" s="138"/>
      <c r="V471" s="138"/>
      <c r="W471" s="138"/>
      <c r="X471" s="18"/>
      <c r="Y471" s="18"/>
      <c r="Z471" s="18"/>
      <c r="AA471" s="137">
        <v>11</v>
      </c>
      <c r="AB471" s="375" t="str">
        <f t="array" ref="AB471">IF(COUNT(IF($P$5:$P$104=$AA471,IF($G$5:$G$104=AB$458,$P$5:$P$104,""),""))=0,"-",AVERAGE(IF($P$5:$P$104=$AA471,IF($G$5:$G$104=AB$458,$H$5:$O$104,"")))-$AA471)</f>
        <v>-</v>
      </c>
      <c r="AC471" s="375" t="str">
        <f t="array" ref="AC471">IF(COUNT(IF($P$5:$P$104=$AA471,IF($G$5:$G$104=AC$458,$P$5:$P$104,""),""))=0,"-",AVERAGE(IF($P$5:$P$104=$AA471,IF($G$5:$G$104=AC$458,$H$5:$O$104,"")))-$AA471)</f>
        <v>-</v>
      </c>
      <c r="AD471" s="375" t="str">
        <f t="array" ref="AD471">IF(COUNT(IF($P$5:$P$104=$AA471,IF($G$5:$G$104=AD$458,$P$5:$P$104,""),""))=0,"-",AVERAGE(IF($P$5:$P$104=$AA471,IF($G$5:$G$104=AD$458,$H$5:$O$104,"")))-$AA471)</f>
        <v>-</v>
      </c>
      <c r="AE471" s="375" t="str">
        <f t="array" ref="AE471">IF(COUNT(IF($P$5:$P$104=$AA471,IF($G$5:$G$104=AE$458,$P$5:$P$104,""),""))=0,"-",AVERAGE(IF($P$5:$P$104=$AA471,IF($G$5:$G$104=AE$458,$H$5:$O$104,"")))-$AA471)</f>
        <v>-</v>
      </c>
      <c r="AF471" s="375" t="str">
        <f t="array" ref="AF471">IF(COUNT(IF($P$5:$P$104=$AA471,IF($G$5:$G$104=AF$458,$P$5:$P$104,""),""))=0,"-",AVERAGE(IF($P$5:$P$104=$AA471,IF($G$5:$G$104=AF$458,$H$5:$O$104,"")))-$AA471)</f>
        <v>-</v>
      </c>
      <c r="AG471" s="375" t="str">
        <f t="array" ref="AG471">IF(COUNT(IF($P$5:$P$104=$AA471,IF($G$5:$G$104=AG$458,$P$5:$P$104,""),""))=0,"-",AVERAGE(IF($P$5:$P$104=$AA471,IF($G$5:$G$104=AG$458,$H$5:$O$104,"")))-$AA471)</f>
        <v>-</v>
      </c>
      <c r="AH471" s="375" t="str">
        <f t="array" ref="AH471">IF(COUNT(IF($P$5:$P$104=$AA471,IF($G$5:$G$104=AH$458,$P$5:$P$104,""),""))=0,"-",AVERAGE(IF($P$5:$P$104=$AA471,IF($G$5:$G$104=AH$458,$H$5:$O$104,"")))-$AA471)</f>
        <v>-</v>
      </c>
      <c r="AI471" s="375" t="str">
        <f t="array" ref="AI471">IF(COUNT(IF($P$5:$P$104=$AA471,IF($G$5:$G$104=AI$458,$P$5:$P$104,""),""))=0,"-",AVERAGE(IF($P$5:$P$104=$AA471,IF($G$5:$G$104=AI$458,$H$5:$O$104,"")))-$AA471)</f>
        <v>-</v>
      </c>
      <c r="AJ471" s="375" t="str">
        <f t="array" ref="AJ471">IF(COUNT(IF($P$5:$P$104=$AA471,IF($G$5:$G$104=AJ$458,$P$5:$P$104,""),""))=0,"-",AVERAGE(IF($P$5:$P$104=$AA471,IF($G$5:$G$104=AJ$458,$H$5:$O$104,"")))-$AA471)</f>
        <v>-</v>
      </c>
      <c r="AK471" s="375" t="str">
        <f t="array" ref="AK471">IF(COUNT(IF($P$5:$P$104=$AA471,IF($G$5:$G$104=AK$458,$P$5:$P$104,""),""))=0,"-",AVERAGE(IF($P$5:$P$104=$AA471,IF($G$5:$G$104=AK$458,$H$5:$O$104,"")))-$AA471)</f>
        <v>-</v>
      </c>
      <c r="AL471" s="375" t="str">
        <f t="array" ref="AL471">IF(COUNT(IF($P$5:$P$104=$AA471,IF($G$5:$G$104=AL$458,$P$5:$P$104,""),""))=0,"-",AVERAGE(IF($P$5:$P$104=$AA471,IF($G$5:$G$104=AL$458,$H$5:$O$104,"")))-$AA471)</f>
        <v>-</v>
      </c>
      <c r="AM471" s="375" t="str">
        <f t="array" ref="AM471">IF(COUNT(IF($P$5:$P$104=$AA471,IF($G$5:$G$104=AM$458,$P$5:$P$104,""),""))=0,"-",AVERAGE(IF($P$5:$P$104=$AA471,IF($G$5:$G$104=AM$458,$H$5:$O$104,"")))-$AA471)</f>
        <v>-</v>
      </c>
      <c r="AN471" s="377" t="str">
        <f t="array" ref="AN471">IF(COUNT(AB471:AM471)=0,"-",AVERAGE(IF($P$5:$P$104=$AA471,$H$5:$O$104,""))-$AA471)</f>
        <v>-</v>
      </c>
      <c r="AO471" s="18"/>
      <c r="AP471" s="7"/>
      <c r="AQ471" s="18"/>
      <c r="AR471" s="18"/>
      <c r="AS471" s="18"/>
      <c r="AT471" s="18"/>
      <c r="AU471" s="18"/>
      <c r="AV471" s="18"/>
      <c r="AW471" s="18"/>
      <c r="AX471" s="18"/>
      <c r="AY471" s="18"/>
      <c r="AZ471" s="18"/>
      <c r="BA471" s="18"/>
      <c r="BD471" s="11"/>
      <c r="BE471" s="11"/>
      <c r="BF471" s="11"/>
      <c r="BG471" s="11"/>
      <c r="BH471" s="11"/>
      <c r="BI471" s="11"/>
      <c r="BJ471" s="11"/>
      <c r="BK471" s="11"/>
      <c r="BL471" s="11"/>
      <c r="BM471" s="11"/>
      <c r="BN471" s="11"/>
      <c r="BO471" s="11"/>
      <c r="BP471" s="11"/>
      <c r="BQ471" s="11"/>
      <c r="BR471" s="75"/>
      <c r="BS471" s="75"/>
    </row>
    <row r="472" spans="1:71">
      <c r="A472" s="18"/>
      <c r="B472" s="18"/>
      <c r="C472" s="18"/>
      <c r="E472" s="88"/>
      <c r="F472" s="88"/>
      <c r="G472" s="18"/>
      <c r="H472" s="89"/>
      <c r="I472" s="89"/>
      <c r="J472" s="89"/>
      <c r="K472" s="18"/>
      <c r="L472" s="18"/>
      <c r="M472" s="18"/>
      <c r="N472" s="18"/>
      <c r="O472" s="18"/>
      <c r="P472" s="138"/>
      <c r="Q472" s="138"/>
      <c r="R472" s="138"/>
      <c r="S472" s="138"/>
      <c r="T472" s="138"/>
      <c r="U472" s="138"/>
      <c r="V472" s="138"/>
      <c r="W472" s="138"/>
      <c r="X472" s="18"/>
      <c r="Y472" s="18"/>
      <c r="Z472" s="18"/>
      <c r="AA472" s="137">
        <v>12</v>
      </c>
      <c r="AB472" s="375" t="str">
        <f t="array" ref="AB472">IF(COUNT(IF($P$5:$P$104=$AA472,IF($G$5:$G$104=AB$458,$P$5:$P$104,""),""))=0,"-",AVERAGE(IF($P$5:$P$104=$AA472,IF($G$5:$G$104=AB$458,$H$5:$O$104,"")))-$AA472)</f>
        <v>-</v>
      </c>
      <c r="AC472" s="375" t="str">
        <f t="array" ref="AC472">IF(COUNT(IF($P$5:$P$104=$AA472,IF($G$5:$G$104=AC$458,$P$5:$P$104,""),""))=0,"-",AVERAGE(IF($P$5:$P$104=$AA472,IF($G$5:$G$104=AC$458,$H$5:$O$104,"")))-$AA472)</f>
        <v>-</v>
      </c>
      <c r="AD472" s="375" t="str">
        <f t="array" ref="AD472">IF(COUNT(IF($P$5:$P$104=$AA472,IF($G$5:$G$104=AD$458,$P$5:$P$104,""),""))=0,"-",AVERAGE(IF($P$5:$P$104=$AA472,IF($G$5:$G$104=AD$458,$H$5:$O$104,"")))-$AA472)</f>
        <v>-</v>
      </c>
      <c r="AE472" s="375" t="str">
        <f t="array" ref="AE472">IF(COUNT(IF($P$5:$P$104=$AA472,IF($G$5:$G$104=AE$458,$P$5:$P$104,""),""))=0,"-",AVERAGE(IF($P$5:$P$104=$AA472,IF($G$5:$G$104=AE$458,$H$5:$O$104,"")))-$AA472)</f>
        <v>-</v>
      </c>
      <c r="AF472" s="375" t="str">
        <f t="array" ref="AF472">IF(COUNT(IF($P$5:$P$104=$AA472,IF($G$5:$G$104=AF$458,$P$5:$P$104,""),""))=0,"-",AVERAGE(IF($P$5:$P$104=$AA472,IF($G$5:$G$104=AF$458,$H$5:$O$104,"")))-$AA472)</f>
        <v>-</v>
      </c>
      <c r="AG472" s="375" t="str">
        <f t="array" ref="AG472">IF(COUNT(IF($P$5:$P$104=$AA472,IF($G$5:$G$104=AG$458,$P$5:$P$104,""),""))=0,"-",AVERAGE(IF($P$5:$P$104=$AA472,IF($G$5:$G$104=AG$458,$H$5:$O$104,"")))-$AA472)</f>
        <v>-</v>
      </c>
      <c r="AH472" s="375" t="str">
        <f t="array" ref="AH472">IF(COUNT(IF($P$5:$P$104=$AA472,IF($G$5:$G$104=AH$458,$P$5:$P$104,""),""))=0,"-",AVERAGE(IF($P$5:$P$104=$AA472,IF($G$5:$G$104=AH$458,$H$5:$O$104,"")))-$AA472)</f>
        <v>-</v>
      </c>
      <c r="AI472" s="375" t="str">
        <f t="array" ref="AI472">IF(COUNT(IF($P$5:$P$104=$AA472,IF($G$5:$G$104=AI$458,$P$5:$P$104,""),""))=0,"-",AVERAGE(IF($P$5:$P$104=$AA472,IF($G$5:$G$104=AI$458,$H$5:$O$104,"")))-$AA472)</f>
        <v>-</v>
      </c>
      <c r="AJ472" s="375" t="str">
        <f t="array" ref="AJ472">IF(COUNT(IF($P$5:$P$104=$AA472,IF($G$5:$G$104=AJ$458,$P$5:$P$104,""),""))=0,"-",AVERAGE(IF($P$5:$P$104=$AA472,IF($G$5:$G$104=AJ$458,$H$5:$O$104,"")))-$AA472)</f>
        <v>-</v>
      </c>
      <c r="AK472" s="375" t="str">
        <f t="array" ref="AK472">IF(COUNT(IF($P$5:$P$104=$AA472,IF($G$5:$G$104=AK$458,$P$5:$P$104,""),""))=0,"-",AVERAGE(IF($P$5:$P$104=$AA472,IF($G$5:$G$104=AK$458,$H$5:$O$104,"")))-$AA472)</f>
        <v>-</v>
      </c>
      <c r="AL472" s="375" t="str">
        <f t="array" ref="AL472">IF(COUNT(IF($P$5:$P$104=$AA472,IF($G$5:$G$104=AL$458,$P$5:$P$104,""),""))=0,"-",AVERAGE(IF($P$5:$P$104=$AA472,IF($G$5:$G$104=AL$458,$H$5:$O$104,"")))-$AA472)</f>
        <v>-</v>
      </c>
      <c r="AM472" s="375" t="str">
        <f t="array" ref="AM472">IF(COUNT(IF($P$5:$P$104=$AA472,IF($G$5:$G$104=AM$458,$P$5:$P$104,""),""))=0,"-",AVERAGE(IF($P$5:$P$104=$AA472,IF($G$5:$G$104=AM$458,$H$5:$O$104,"")))-$AA472)</f>
        <v>-</v>
      </c>
      <c r="AN472" s="377" t="str">
        <f t="array" ref="AN472">IF(COUNT(AB472:AM472)=0,"-",AVERAGE(IF($P$5:$P$104=$AA472,$H$5:$O$104,""))-$AA472)</f>
        <v>-</v>
      </c>
      <c r="AO472" s="18"/>
      <c r="AP472" s="7"/>
      <c r="AQ472" s="18"/>
      <c r="AR472" s="18"/>
      <c r="AS472" s="18"/>
      <c r="AT472" s="18"/>
      <c r="AU472" s="18"/>
      <c r="AV472" s="18"/>
      <c r="AW472" s="18"/>
      <c r="AX472" s="18"/>
      <c r="AY472" s="18"/>
      <c r="AZ472" s="18"/>
      <c r="BA472" s="18"/>
      <c r="BD472" s="11"/>
      <c r="BE472" s="11"/>
      <c r="BF472" s="11"/>
      <c r="BG472" s="11"/>
      <c r="BH472" s="11"/>
      <c r="BI472" s="11"/>
      <c r="BJ472" s="11"/>
      <c r="BK472" s="11"/>
      <c r="BL472" s="11"/>
      <c r="BM472" s="11"/>
      <c r="BN472" s="11"/>
      <c r="BO472" s="11"/>
      <c r="BP472" s="11"/>
      <c r="BQ472" s="11"/>
      <c r="BR472" s="75"/>
      <c r="BS472" s="75"/>
    </row>
    <row r="473" spans="1:71">
      <c r="A473" s="18"/>
      <c r="B473" s="18"/>
      <c r="C473" s="18"/>
      <c r="E473" s="88"/>
      <c r="F473" s="88"/>
      <c r="G473" s="18"/>
      <c r="H473" s="89"/>
      <c r="I473" s="89"/>
      <c r="J473" s="89"/>
      <c r="K473" s="18"/>
      <c r="L473" s="18"/>
      <c r="M473" s="18"/>
      <c r="N473" s="18"/>
      <c r="O473" s="18"/>
      <c r="P473" s="138"/>
      <c r="Q473" s="138"/>
      <c r="R473" s="138"/>
      <c r="S473" s="138"/>
      <c r="T473" s="138"/>
      <c r="U473" s="138"/>
      <c r="V473" s="138"/>
      <c r="W473" s="138"/>
      <c r="X473" s="18"/>
      <c r="Y473" s="18"/>
      <c r="Z473" s="18"/>
      <c r="AA473" s="137">
        <v>13</v>
      </c>
      <c r="AB473" s="375" t="str">
        <f t="array" ref="AB473">IF(COUNT(IF($P$5:$P$104=$AA473,IF($G$5:$G$104=AB$458,$P$5:$P$104,""),""))=0,"-",AVERAGE(IF($P$5:$P$104=$AA473,IF($G$5:$G$104=AB$458,$H$5:$O$104,"")))-$AA473)</f>
        <v>-</v>
      </c>
      <c r="AC473" s="375" t="str">
        <f t="array" ref="AC473">IF(COUNT(IF($P$5:$P$104=$AA473,IF($G$5:$G$104=AC$458,$P$5:$P$104,""),""))=0,"-",AVERAGE(IF($P$5:$P$104=$AA473,IF($G$5:$G$104=AC$458,$H$5:$O$104,"")))-$AA473)</f>
        <v>-</v>
      </c>
      <c r="AD473" s="375" t="str">
        <f t="array" ref="AD473">IF(COUNT(IF($P$5:$P$104=$AA473,IF($G$5:$G$104=AD$458,$P$5:$P$104,""),""))=0,"-",AVERAGE(IF($P$5:$P$104=$AA473,IF($G$5:$G$104=AD$458,$H$5:$O$104,"")))-$AA473)</f>
        <v>-</v>
      </c>
      <c r="AE473" s="375" t="str">
        <f t="array" ref="AE473">IF(COUNT(IF($P$5:$P$104=$AA473,IF($G$5:$G$104=AE$458,$P$5:$P$104,""),""))=0,"-",AVERAGE(IF($P$5:$P$104=$AA473,IF($G$5:$G$104=AE$458,$H$5:$O$104,"")))-$AA473)</f>
        <v>-</v>
      </c>
      <c r="AF473" s="375" t="str">
        <f t="array" ref="AF473">IF(COUNT(IF($P$5:$P$104=$AA473,IF($G$5:$G$104=AF$458,$P$5:$P$104,""),""))=0,"-",AVERAGE(IF($P$5:$P$104=$AA473,IF($G$5:$G$104=AF$458,$H$5:$O$104,"")))-$AA473)</f>
        <v>-</v>
      </c>
      <c r="AG473" s="375" t="str">
        <f t="array" ref="AG473">IF(COUNT(IF($P$5:$P$104=$AA473,IF($G$5:$G$104=AG$458,$P$5:$P$104,""),""))=0,"-",AVERAGE(IF($P$5:$P$104=$AA473,IF($G$5:$G$104=AG$458,$H$5:$O$104,"")))-$AA473)</f>
        <v>-</v>
      </c>
      <c r="AH473" s="375" t="str">
        <f t="array" ref="AH473">IF(COUNT(IF($P$5:$P$104=$AA473,IF($G$5:$G$104=AH$458,$P$5:$P$104,""),""))=0,"-",AVERAGE(IF($P$5:$P$104=$AA473,IF($G$5:$G$104=AH$458,$H$5:$O$104,"")))-$AA473)</f>
        <v>-</v>
      </c>
      <c r="AI473" s="375" t="str">
        <f t="array" ref="AI473">IF(COUNT(IF($P$5:$P$104=$AA473,IF($G$5:$G$104=AI$458,$P$5:$P$104,""),""))=0,"-",AVERAGE(IF($P$5:$P$104=$AA473,IF($G$5:$G$104=AI$458,$H$5:$O$104,"")))-$AA473)</f>
        <v>-</v>
      </c>
      <c r="AJ473" s="375" t="str">
        <f t="array" ref="AJ473">IF(COUNT(IF($P$5:$P$104=$AA473,IF($G$5:$G$104=AJ$458,$P$5:$P$104,""),""))=0,"-",AVERAGE(IF($P$5:$P$104=$AA473,IF($G$5:$G$104=AJ$458,$H$5:$O$104,"")))-$AA473)</f>
        <v>-</v>
      </c>
      <c r="AK473" s="375" t="str">
        <f t="array" ref="AK473">IF(COUNT(IF($P$5:$P$104=$AA473,IF($G$5:$G$104=AK$458,$P$5:$P$104,""),""))=0,"-",AVERAGE(IF($P$5:$P$104=$AA473,IF($G$5:$G$104=AK$458,$H$5:$O$104,"")))-$AA473)</f>
        <v>-</v>
      </c>
      <c r="AL473" s="375" t="str">
        <f t="array" ref="AL473">IF(COUNT(IF($P$5:$P$104=$AA473,IF($G$5:$G$104=AL$458,$P$5:$P$104,""),""))=0,"-",AVERAGE(IF($P$5:$P$104=$AA473,IF($G$5:$G$104=AL$458,$H$5:$O$104,"")))-$AA473)</f>
        <v>-</v>
      </c>
      <c r="AM473" s="375" t="str">
        <f t="array" ref="AM473">IF(COUNT(IF($P$5:$P$104=$AA473,IF($G$5:$G$104=AM$458,$P$5:$P$104,""),""))=0,"-",AVERAGE(IF($P$5:$P$104=$AA473,IF($G$5:$G$104=AM$458,$H$5:$O$104,"")))-$AA473)</f>
        <v>-</v>
      </c>
      <c r="AN473" s="377" t="str">
        <f t="array" ref="AN473">IF(COUNT(AB473:AM473)=0,"-",AVERAGE(IF($P$5:$P$104=$AA473,$H$5:$O$104,""))-$AA473)</f>
        <v>-</v>
      </c>
      <c r="AO473" s="18"/>
      <c r="AP473" s="7"/>
      <c r="AQ473" s="18"/>
      <c r="AR473" s="18"/>
      <c r="AS473" s="18"/>
      <c r="AT473" s="18"/>
      <c r="AU473" s="18"/>
      <c r="AV473" s="18"/>
      <c r="AW473" s="18"/>
      <c r="AX473" s="18"/>
      <c r="AY473" s="18"/>
      <c r="AZ473" s="18"/>
      <c r="BA473" s="18"/>
      <c r="BD473" s="11"/>
      <c r="BE473" s="11"/>
      <c r="BF473" s="11"/>
      <c r="BG473" s="11"/>
      <c r="BH473" s="11"/>
      <c r="BI473" s="11"/>
      <c r="BJ473" s="11"/>
      <c r="BK473" s="11"/>
      <c r="BL473" s="11"/>
      <c r="BM473" s="11"/>
      <c r="BN473" s="11"/>
      <c r="BO473" s="11"/>
      <c r="BP473" s="11"/>
      <c r="BQ473" s="11"/>
      <c r="BR473" s="75"/>
      <c r="BS473" s="75"/>
    </row>
    <row r="474" spans="1:71">
      <c r="A474" s="18"/>
      <c r="B474" s="18"/>
      <c r="C474" s="18"/>
      <c r="E474" s="88"/>
      <c r="F474" s="88"/>
      <c r="G474" s="18"/>
      <c r="H474" s="89"/>
      <c r="I474" s="89"/>
      <c r="J474" s="89"/>
      <c r="K474" s="18"/>
      <c r="L474" s="18"/>
      <c r="M474" s="18"/>
      <c r="N474" s="18"/>
      <c r="O474" s="18"/>
      <c r="P474" s="138"/>
      <c r="Q474" s="138"/>
      <c r="R474" s="138"/>
      <c r="S474" s="138"/>
      <c r="T474" s="138"/>
      <c r="U474" s="138"/>
      <c r="V474" s="138"/>
      <c r="W474" s="138"/>
      <c r="X474" s="18"/>
      <c r="Y474" s="18"/>
      <c r="Z474" s="18"/>
      <c r="AA474" s="137">
        <v>14</v>
      </c>
      <c r="AB474" s="375" t="str">
        <f t="array" ref="AB474">IF(COUNT(IF($P$5:$P$104=$AA474,IF($G$5:$G$104=AB$458,$P$5:$P$104,""),""))=0,"-",AVERAGE(IF($P$5:$P$104=$AA474,IF($G$5:$G$104=AB$458,$H$5:$O$104,"")))-$AA474)</f>
        <v>-</v>
      </c>
      <c r="AC474" s="375" t="str">
        <f t="array" ref="AC474">IF(COUNT(IF($P$5:$P$104=$AA474,IF($G$5:$G$104=AC$458,$P$5:$P$104,""),""))=0,"-",AVERAGE(IF($P$5:$P$104=$AA474,IF($G$5:$G$104=AC$458,$H$5:$O$104,"")))-$AA474)</f>
        <v>-</v>
      </c>
      <c r="AD474" s="375" t="str">
        <f t="array" ref="AD474">IF(COUNT(IF($P$5:$P$104=$AA474,IF($G$5:$G$104=AD$458,$P$5:$P$104,""),""))=0,"-",AVERAGE(IF($P$5:$P$104=$AA474,IF($G$5:$G$104=AD$458,$H$5:$O$104,"")))-$AA474)</f>
        <v>-</v>
      </c>
      <c r="AE474" s="375" t="str">
        <f t="array" ref="AE474">IF(COUNT(IF($P$5:$P$104=$AA474,IF($G$5:$G$104=AE$458,$P$5:$P$104,""),""))=0,"-",AVERAGE(IF($P$5:$P$104=$AA474,IF($G$5:$G$104=AE$458,$H$5:$O$104,"")))-$AA474)</f>
        <v>-</v>
      </c>
      <c r="AF474" s="375" t="str">
        <f t="array" ref="AF474">IF(COUNT(IF($P$5:$P$104=$AA474,IF($G$5:$G$104=AF$458,$P$5:$P$104,""),""))=0,"-",AVERAGE(IF($P$5:$P$104=$AA474,IF($G$5:$G$104=AF$458,$H$5:$O$104,"")))-$AA474)</f>
        <v>-</v>
      </c>
      <c r="AG474" s="375" t="str">
        <f t="array" ref="AG474">IF(COUNT(IF($P$5:$P$104=$AA474,IF($G$5:$G$104=AG$458,$P$5:$P$104,""),""))=0,"-",AVERAGE(IF($P$5:$P$104=$AA474,IF($G$5:$G$104=AG$458,$H$5:$O$104,"")))-$AA474)</f>
        <v>-</v>
      </c>
      <c r="AH474" s="375" t="str">
        <f t="array" ref="AH474">IF(COUNT(IF($P$5:$P$104=$AA474,IF($G$5:$G$104=AH$458,$P$5:$P$104,""),""))=0,"-",AVERAGE(IF($P$5:$P$104=$AA474,IF($G$5:$G$104=AH$458,$H$5:$O$104,"")))-$AA474)</f>
        <v>-</v>
      </c>
      <c r="AI474" s="375" t="str">
        <f t="array" ref="AI474">IF(COUNT(IF($P$5:$P$104=$AA474,IF($G$5:$G$104=AI$458,$P$5:$P$104,""),""))=0,"-",AVERAGE(IF($P$5:$P$104=$AA474,IF($G$5:$G$104=AI$458,$H$5:$O$104,"")))-$AA474)</f>
        <v>-</v>
      </c>
      <c r="AJ474" s="375" t="str">
        <f t="array" ref="AJ474">IF(COUNT(IF($P$5:$P$104=$AA474,IF($G$5:$G$104=AJ$458,$P$5:$P$104,""),""))=0,"-",AVERAGE(IF($P$5:$P$104=$AA474,IF($G$5:$G$104=AJ$458,$H$5:$O$104,"")))-$AA474)</f>
        <v>-</v>
      </c>
      <c r="AK474" s="375" t="str">
        <f t="array" ref="AK474">IF(COUNT(IF($P$5:$P$104=$AA474,IF($G$5:$G$104=AK$458,$P$5:$P$104,""),""))=0,"-",AVERAGE(IF($P$5:$P$104=$AA474,IF($G$5:$G$104=AK$458,$H$5:$O$104,"")))-$AA474)</f>
        <v>-</v>
      </c>
      <c r="AL474" s="375" t="str">
        <f t="array" ref="AL474">IF(COUNT(IF($P$5:$P$104=$AA474,IF($G$5:$G$104=AL$458,$P$5:$P$104,""),""))=0,"-",AVERAGE(IF($P$5:$P$104=$AA474,IF($G$5:$G$104=AL$458,$H$5:$O$104,"")))-$AA474)</f>
        <v>-</v>
      </c>
      <c r="AM474" s="375" t="str">
        <f t="array" ref="AM474">IF(COUNT(IF($P$5:$P$104=$AA474,IF($G$5:$G$104=AM$458,$P$5:$P$104,""),""))=0,"-",AVERAGE(IF($P$5:$P$104=$AA474,IF($G$5:$G$104=AM$458,$H$5:$O$104,"")))-$AA474)</f>
        <v>-</v>
      </c>
      <c r="AN474" s="377" t="str">
        <f t="array" ref="AN474">IF(COUNT(AB474:AM474)=0,"-",AVERAGE(IF($P$5:$P$104=$AA474,$H$5:$O$104,""))-$AA474)</f>
        <v>-</v>
      </c>
      <c r="AO474" s="18"/>
      <c r="AP474" s="7"/>
      <c r="AQ474" s="18"/>
      <c r="AR474" s="18"/>
      <c r="AS474" s="18"/>
      <c r="AT474" s="18"/>
      <c r="AU474" s="18"/>
      <c r="AV474" s="18"/>
      <c r="AW474" s="18"/>
      <c r="AX474" s="18"/>
      <c r="AY474" s="18"/>
      <c r="AZ474" s="18"/>
      <c r="BA474" s="18"/>
      <c r="BD474" s="11"/>
      <c r="BE474" s="11"/>
      <c r="BF474" s="11"/>
      <c r="BG474" s="11"/>
      <c r="BH474" s="11"/>
      <c r="BI474" s="11"/>
      <c r="BJ474" s="11"/>
      <c r="BK474" s="11"/>
      <c r="BL474" s="11"/>
      <c r="BM474" s="11"/>
      <c r="BN474" s="11"/>
      <c r="BO474" s="11"/>
      <c r="BP474" s="11"/>
      <c r="BQ474" s="11"/>
      <c r="BR474" s="75"/>
      <c r="BS474" s="75"/>
    </row>
    <row r="475" spans="1:71">
      <c r="A475" s="18"/>
      <c r="B475" s="18"/>
      <c r="C475" s="18"/>
      <c r="E475" s="88"/>
      <c r="F475" s="88"/>
      <c r="G475" s="18"/>
      <c r="H475" s="89"/>
      <c r="I475" s="89"/>
      <c r="J475" s="89"/>
      <c r="K475" s="18"/>
      <c r="L475" s="18"/>
      <c r="M475" s="18"/>
      <c r="N475" s="18"/>
      <c r="O475" s="18"/>
      <c r="P475" s="138"/>
      <c r="Q475" s="138"/>
      <c r="R475" s="138"/>
      <c r="S475" s="138"/>
      <c r="T475" s="138"/>
      <c r="U475" s="138"/>
      <c r="V475" s="138"/>
      <c r="W475" s="138"/>
      <c r="X475" s="18"/>
      <c r="Y475" s="18"/>
      <c r="Z475" s="18"/>
      <c r="AA475" s="137">
        <v>15</v>
      </c>
      <c r="AB475" s="375" t="str">
        <f t="array" ref="AB475">IF(COUNT(IF($P$5:$P$104=$AA475,IF($G$5:$G$104=AB$458,$P$5:$P$104,""),""))=0,"-",AVERAGE(IF($P$5:$P$104=$AA475,IF($G$5:$G$104=AB$458,$H$5:$O$104,"")))-$AA475)</f>
        <v>-</v>
      </c>
      <c r="AC475" s="375" t="str">
        <f t="array" ref="AC475">IF(COUNT(IF($P$5:$P$104=$AA475,IF($G$5:$G$104=AC$458,$P$5:$P$104,""),""))=0,"-",AVERAGE(IF($P$5:$P$104=$AA475,IF($G$5:$G$104=AC$458,$H$5:$O$104,"")))-$AA475)</f>
        <v>-</v>
      </c>
      <c r="AD475" s="375" t="str">
        <f t="array" ref="AD475">IF(COUNT(IF($P$5:$P$104=$AA475,IF($G$5:$G$104=AD$458,$P$5:$P$104,""),""))=0,"-",AVERAGE(IF($P$5:$P$104=$AA475,IF($G$5:$G$104=AD$458,$H$5:$O$104,"")))-$AA475)</f>
        <v>-</v>
      </c>
      <c r="AE475" s="375" t="str">
        <f t="array" ref="AE475">IF(COUNT(IF($P$5:$P$104=$AA475,IF($G$5:$G$104=AE$458,$P$5:$P$104,""),""))=0,"-",AVERAGE(IF($P$5:$P$104=$AA475,IF($G$5:$G$104=AE$458,$H$5:$O$104,"")))-$AA475)</f>
        <v>-</v>
      </c>
      <c r="AF475" s="375" t="str">
        <f t="array" ref="AF475">IF(COUNT(IF($P$5:$P$104=$AA475,IF($G$5:$G$104=AF$458,$P$5:$P$104,""),""))=0,"-",AVERAGE(IF($P$5:$P$104=$AA475,IF($G$5:$G$104=AF$458,$H$5:$O$104,"")))-$AA475)</f>
        <v>-</v>
      </c>
      <c r="AG475" s="375" t="str">
        <f t="array" ref="AG475">IF(COUNT(IF($P$5:$P$104=$AA475,IF($G$5:$G$104=AG$458,$P$5:$P$104,""),""))=0,"-",AVERAGE(IF($P$5:$P$104=$AA475,IF($G$5:$G$104=AG$458,$H$5:$O$104,"")))-$AA475)</f>
        <v>-</v>
      </c>
      <c r="AH475" s="375" t="str">
        <f t="array" ref="AH475">IF(COUNT(IF($P$5:$P$104=$AA475,IF($G$5:$G$104=AH$458,$P$5:$P$104,""),""))=0,"-",AVERAGE(IF($P$5:$P$104=$AA475,IF($G$5:$G$104=AH$458,$H$5:$O$104,"")))-$AA475)</f>
        <v>-</v>
      </c>
      <c r="AI475" s="375" t="str">
        <f t="array" ref="AI475">IF(COUNT(IF($P$5:$P$104=$AA475,IF($G$5:$G$104=AI$458,$P$5:$P$104,""),""))=0,"-",AVERAGE(IF($P$5:$P$104=$AA475,IF($G$5:$G$104=AI$458,$H$5:$O$104,"")))-$AA475)</f>
        <v>-</v>
      </c>
      <c r="AJ475" s="375" t="str">
        <f t="array" ref="AJ475">IF(COUNT(IF($P$5:$P$104=$AA475,IF($G$5:$G$104=AJ$458,$P$5:$P$104,""),""))=0,"-",AVERAGE(IF($P$5:$P$104=$AA475,IF($G$5:$G$104=AJ$458,$H$5:$O$104,"")))-$AA475)</f>
        <v>-</v>
      </c>
      <c r="AK475" s="375" t="str">
        <f t="array" ref="AK475">IF(COUNT(IF($P$5:$P$104=$AA475,IF($G$5:$G$104=AK$458,$P$5:$P$104,""),""))=0,"-",AVERAGE(IF($P$5:$P$104=$AA475,IF($G$5:$G$104=AK$458,$H$5:$O$104,"")))-$AA475)</f>
        <v>-</v>
      </c>
      <c r="AL475" s="375" t="str">
        <f t="array" ref="AL475">IF(COUNT(IF($P$5:$P$104=$AA475,IF($G$5:$G$104=AL$458,$P$5:$P$104,""),""))=0,"-",AVERAGE(IF($P$5:$P$104=$AA475,IF($G$5:$G$104=AL$458,$H$5:$O$104,"")))-$AA475)</f>
        <v>-</v>
      </c>
      <c r="AM475" s="375" t="str">
        <f t="array" ref="AM475">IF(COUNT(IF($P$5:$P$104=$AA475,IF($G$5:$G$104=AM$458,$P$5:$P$104,""),""))=0,"-",AVERAGE(IF($P$5:$P$104=$AA475,IF($G$5:$G$104=AM$458,$H$5:$O$104,"")))-$AA475)</f>
        <v>-</v>
      </c>
      <c r="AN475" s="378" t="str">
        <f t="array" ref="AN475">IF(COUNT(AB475:AM475)=0,"-",AVERAGE(IF($P$5:$P$104=$AA475,$H$5:$O$104,""))-$AA475)</f>
        <v>-</v>
      </c>
      <c r="AO475" s="18"/>
      <c r="AP475" s="7"/>
      <c r="AQ475" s="18"/>
      <c r="AR475" s="18"/>
      <c r="AS475" s="18"/>
      <c r="AT475" s="18"/>
      <c r="AU475" s="18"/>
      <c r="AV475" s="18"/>
      <c r="AW475" s="18"/>
      <c r="AX475" s="18"/>
      <c r="AY475" s="18"/>
      <c r="AZ475" s="18"/>
      <c r="BA475" s="18"/>
      <c r="BD475" s="11"/>
      <c r="BE475" s="11"/>
      <c r="BF475" s="11"/>
      <c r="BG475" s="11"/>
      <c r="BH475" s="11"/>
      <c r="BI475" s="11"/>
      <c r="BJ475" s="11"/>
      <c r="BK475" s="11"/>
      <c r="BL475" s="11"/>
      <c r="BM475" s="11"/>
      <c r="BN475" s="11"/>
      <c r="BO475" s="11"/>
      <c r="BP475" s="11"/>
      <c r="BQ475" s="11"/>
      <c r="BR475" s="75"/>
      <c r="BS475" s="75"/>
    </row>
    <row r="476" spans="1:71">
      <c r="A476" s="18"/>
      <c r="B476" s="18"/>
      <c r="C476" s="18"/>
      <c r="E476" s="88"/>
      <c r="F476" s="88"/>
      <c r="G476" s="18"/>
      <c r="H476" s="89"/>
      <c r="I476" s="89"/>
      <c r="J476" s="89"/>
      <c r="K476" s="18"/>
      <c r="L476" s="18"/>
      <c r="M476" s="18"/>
      <c r="N476" s="18"/>
      <c r="O476" s="18"/>
      <c r="P476" s="138"/>
      <c r="Q476" s="138"/>
      <c r="R476" s="138"/>
      <c r="S476" s="138"/>
      <c r="T476" s="138"/>
      <c r="U476" s="138"/>
      <c r="V476" s="138"/>
      <c r="W476" s="138"/>
      <c r="X476" s="18"/>
      <c r="Y476" s="18"/>
      <c r="Z476" s="18"/>
      <c r="AA476" s="379" t="s">
        <v>4</v>
      </c>
      <c r="AB476" s="380" t="str">
        <f t="shared" ref="AB476:AN476" si="229">IF(AB$410=0,"-",SUMPRODUCT(AB460:AB475,AB394:AB409)/AB410)</f>
        <v>-</v>
      </c>
      <c r="AC476" s="381">
        <f t="shared" si="229"/>
        <v>6.5789473684210991E-3</v>
      </c>
      <c r="AD476" s="381" t="str">
        <f t="shared" si="229"/>
        <v>-</v>
      </c>
      <c r="AE476" s="381">
        <f t="shared" si="229"/>
        <v>-0.37500000000000017</v>
      </c>
      <c r="AF476" s="381" t="str">
        <f t="shared" si="229"/>
        <v>-</v>
      </c>
      <c r="AG476" s="381" t="str">
        <f t="shared" si="229"/>
        <v>-</v>
      </c>
      <c r="AH476" s="381">
        <f t="shared" si="229"/>
        <v>-0.38281250000000011</v>
      </c>
      <c r="AI476" s="381">
        <f t="shared" si="229"/>
        <v>-0.17307692307692316</v>
      </c>
      <c r="AJ476" s="381">
        <f t="shared" si="229"/>
        <v>-0.5</v>
      </c>
      <c r="AK476" s="381">
        <f t="shared" si="229"/>
        <v>0.28749999999999998</v>
      </c>
      <c r="AL476" s="381" t="str">
        <f t="shared" si="229"/>
        <v>-</v>
      </c>
      <c r="AM476" s="382">
        <f t="shared" si="229"/>
        <v>-0.78947368421052611</v>
      </c>
      <c r="AN476" s="383">
        <f t="shared" si="229"/>
        <v>-0.30374999999999985</v>
      </c>
      <c r="AO476" s="384"/>
      <c r="AP476" s="7"/>
      <c r="AQ476" s="18"/>
      <c r="AR476" s="18"/>
      <c r="AS476" s="18"/>
      <c r="AT476" s="18"/>
      <c r="AU476" s="18"/>
      <c r="AV476" s="18"/>
      <c r="AW476" s="18"/>
      <c r="AX476" s="18"/>
      <c r="AY476" s="18"/>
      <c r="AZ476" s="18"/>
      <c r="BA476" s="18"/>
      <c r="BD476" s="11"/>
      <c r="BE476" s="11"/>
      <c r="BF476" s="11"/>
      <c r="BG476" s="11"/>
      <c r="BH476" s="11"/>
      <c r="BI476" s="11"/>
      <c r="BJ476" s="11"/>
      <c r="BK476" s="11"/>
      <c r="BL476" s="11"/>
      <c r="BM476" s="11"/>
      <c r="BN476" s="11"/>
      <c r="BO476" s="11"/>
      <c r="BP476" s="11"/>
      <c r="BQ476" s="11"/>
      <c r="BR476" s="75"/>
      <c r="BS476" s="75"/>
    </row>
    <row r="477" spans="1:71">
      <c r="A477" s="18"/>
      <c r="B477" s="18"/>
      <c r="C477" s="18"/>
      <c r="E477" s="88"/>
      <c r="F477" s="88"/>
      <c r="G477" s="18"/>
      <c r="H477" s="89"/>
      <c r="I477" s="89"/>
      <c r="J477" s="89"/>
      <c r="K477" s="18"/>
      <c r="L477" s="18"/>
      <c r="M477" s="18"/>
      <c r="N477" s="18"/>
      <c r="O477" s="18"/>
      <c r="P477" s="138"/>
      <c r="Q477" s="138"/>
      <c r="R477" s="138"/>
      <c r="S477" s="138"/>
      <c r="T477" s="138"/>
      <c r="U477" s="138"/>
      <c r="V477" s="138"/>
      <c r="W477" s="138"/>
      <c r="X477" s="18"/>
      <c r="Y477" s="18"/>
      <c r="Z477" s="18"/>
      <c r="AA477" s="357" t="s">
        <v>84</v>
      </c>
      <c r="AB477" s="117"/>
      <c r="AC477" s="117"/>
      <c r="AD477" s="117"/>
      <c r="AE477" s="117"/>
      <c r="AF477" s="117"/>
      <c r="AG477" s="117"/>
      <c r="AH477" s="117"/>
      <c r="AI477" s="117"/>
      <c r="AJ477" s="117"/>
      <c r="AK477" s="117"/>
      <c r="AL477" s="117"/>
      <c r="AM477" s="117"/>
      <c r="AN477" s="117"/>
      <c r="AO477" s="18"/>
      <c r="AP477" s="7"/>
      <c r="AQ477" s="18"/>
      <c r="AR477" s="18"/>
      <c r="AS477" s="18"/>
      <c r="AT477" s="18"/>
      <c r="AU477" s="18"/>
      <c r="AV477" s="18"/>
      <c r="AW477" s="18"/>
      <c r="AX477" s="18"/>
      <c r="AY477" s="18"/>
      <c r="AZ477" s="18"/>
      <c r="BA477" s="18"/>
      <c r="BD477" s="11"/>
      <c r="BE477" s="11"/>
      <c r="BF477" s="11"/>
      <c r="BG477" s="11"/>
      <c r="BH477" s="11"/>
      <c r="BI477" s="11"/>
      <c r="BJ477" s="11"/>
      <c r="BK477" s="11"/>
      <c r="BL477" s="11"/>
      <c r="BM477" s="11"/>
      <c r="BN477" s="11"/>
      <c r="BO477" s="11"/>
      <c r="BP477" s="11"/>
      <c r="BQ477" s="11"/>
    </row>
    <row r="478" spans="1:71">
      <c r="A478" s="18"/>
      <c r="B478" s="18"/>
      <c r="C478" s="18"/>
      <c r="E478" s="88"/>
      <c r="F478" s="88"/>
      <c r="G478" s="18"/>
      <c r="H478" s="89"/>
      <c r="I478" s="89"/>
      <c r="J478" s="89"/>
      <c r="K478" s="18"/>
      <c r="L478" s="18"/>
      <c r="M478" s="18"/>
      <c r="N478" s="18"/>
      <c r="O478" s="18"/>
      <c r="P478" s="138"/>
      <c r="Q478" s="138"/>
      <c r="R478" s="138"/>
      <c r="S478" s="138"/>
      <c r="T478" s="138"/>
      <c r="U478" s="138"/>
      <c r="V478" s="138"/>
      <c r="W478" s="13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D478" s="11"/>
      <c r="BE478" s="11"/>
      <c r="BF478" s="11"/>
      <c r="BG478" s="11"/>
      <c r="BH478" s="11"/>
      <c r="BI478" s="11"/>
      <c r="BJ478" s="11"/>
      <c r="BK478" s="11"/>
      <c r="BL478" s="11"/>
      <c r="BM478" s="11"/>
      <c r="BN478" s="11"/>
      <c r="BO478" s="11"/>
      <c r="BP478" s="11"/>
      <c r="BQ478" s="11"/>
    </row>
    <row r="479" spans="1:71">
      <c r="A479" s="18"/>
      <c r="B479" s="18"/>
      <c r="C479" s="18"/>
      <c r="E479" s="88"/>
      <c r="F479" s="88"/>
      <c r="G479" s="18"/>
      <c r="H479" s="89"/>
      <c r="I479" s="89"/>
      <c r="J479" s="89"/>
      <c r="K479" s="18"/>
      <c r="L479" s="18"/>
      <c r="M479" s="18"/>
      <c r="N479" s="18"/>
      <c r="O479" s="18"/>
      <c r="P479" s="138"/>
      <c r="Q479" s="138"/>
      <c r="R479" s="138"/>
      <c r="S479" s="138"/>
      <c r="T479" s="138"/>
      <c r="U479" s="138"/>
      <c r="V479" s="138"/>
      <c r="W479" s="13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O479" s="11"/>
      <c r="BP479" s="11"/>
      <c r="BQ479" s="11"/>
    </row>
    <row r="480" spans="1:71" ht="20.25">
      <c r="A480" s="18"/>
      <c r="B480" s="18"/>
      <c r="C480" s="18"/>
      <c r="E480" s="88"/>
      <c r="F480" s="88"/>
      <c r="G480" s="18"/>
      <c r="H480" s="89"/>
      <c r="I480" s="89"/>
      <c r="J480" s="89"/>
      <c r="K480" s="18"/>
      <c r="L480" s="18"/>
      <c r="M480" s="18"/>
      <c r="N480" s="18"/>
      <c r="O480" s="18"/>
      <c r="P480" s="138"/>
      <c r="Q480" s="138"/>
      <c r="R480" s="138"/>
      <c r="S480" s="138"/>
      <c r="T480" s="138"/>
      <c r="U480" s="138"/>
      <c r="V480" s="138"/>
      <c r="W480" s="138"/>
      <c r="X480" s="18"/>
      <c r="Y480" s="18"/>
      <c r="Z480" s="18"/>
      <c r="AA480" s="91" t="str">
        <f>$H$1</f>
        <v>Seilesing HI 2016, GYTEALDER</v>
      </c>
      <c r="AB480" s="215"/>
      <c r="AC480" s="321"/>
      <c r="AD480" s="110"/>
      <c r="AE480" s="110"/>
      <c r="AF480" s="110"/>
      <c r="AG480" s="110"/>
      <c r="AH480" s="110"/>
      <c r="AI480" s="110"/>
      <c r="AJ480" s="110"/>
      <c r="AK480" s="110"/>
      <c r="AL480" s="110"/>
      <c r="AM480" s="110"/>
      <c r="AN480" s="110"/>
      <c r="AO480" s="18"/>
      <c r="AP480" s="7"/>
      <c r="AQ480" s="18"/>
      <c r="AR480" s="18"/>
      <c r="AS480" s="18"/>
      <c r="AT480" s="18"/>
      <c r="AU480" s="18"/>
      <c r="AV480" s="18"/>
      <c r="AW480" s="18"/>
      <c r="AX480" s="18"/>
      <c r="AY480" s="18"/>
      <c r="AZ480" s="18"/>
      <c r="BA480" s="18"/>
      <c r="BO480" s="11"/>
      <c r="BP480" s="11"/>
      <c r="BQ480" s="11"/>
    </row>
    <row r="481" spans="1:71" ht="12.75" customHeight="1">
      <c r="A481" s="209"/>
      <c r="B481" s="209"/>
      <c r="C481" s="209"/>
      <c r="E481" s="322"/>
      <c r="F481" s="322"/>
      <c r="G481" s="209"/>
      <c r="H481" s="323"/>
      <c r="I481" s="323"/>
      <c r="J481" s="323"/>
      <c r="K481" s="209"/>
      <c r="L481" s="209"/>
      <c r="M481" s="209"/>
      <c r="N481" s="209"/>
      <c r="O481" s="209"/>
      <c r="P481" s="241"/>
      <c r="Q481" s="241"/>
      <c r="R481" s="241"/>
      <c r="S481" s="241"/>
      <c r="T481" s="241"/>
      <c r="U481" s="241"/>
      <c r="V481" s="241"/>
      <c r="W481" s="241"/>
      <c r="X481" s="209"/>
      <c r="Y481" s="209"/>
      <c r="Z481" s="18"/>
      <c r="AA481" s="324"/>
      <c r="AB481" s="324"/>
      <c r="AC481" s="324"/>
      <c r="AD481" s="110"/>
      <c r="AE481" s="110"/>
      <c r="AF481" s="110"/>
      <c r="AG481" s="110"/>
      <c r="AH481" s="110"/>
      <c r="AI481" s="110"/>
      <c r="AJ481" s="110"/>
      <c r="AK481" s="110"/>
      <c r="AL481" s="110"/>
      <c r="AM481" s="110"/>
      <c r="AN481" s="110"/>
      <c r="AO481" s="18"/>
      <c r="AP481" s="7"/>
      <c r="AQ481" s="18"/>
      <c r="AR481" s="18"/>
      <c r="AS481" s="18"/>
      <c r="AT481" s="18"/>
      <c r="AU481" s="18"/>
      <c r="AV481" s="18"/>
      <c r="AW481" s="18"/>
      <c r="AX481" s="18"/>
      <c r="AY481" s="18"/>
      <c r="AZ481" s="18"/>
      <c r="BA481" s="18"/>
      <c r="BO481" s="11"/>
      <c r="BP481" s="11"/>
      <c r="BQ481" s="11"/>
    </row>
    <row r="482" spans="1:71" ht="18">
      <c r="A482" s="325" t="s">
        <v>88</v>
      </c>
      <c r="B482" s="209"/>
      <c r="C482" s="327"/>
      <c r="D482" s="637" t="s">
        <v>66</v>
      </c>
      <c r="E482" s="328"/>
      <c r="F482" s="326" t="s">
        <v>66</v>
      </c>
      <c r="G482" s="327"/>
      <c r="H482" s="326" t="s">
        <v>66</v>
      </c>
      <c r="I482" s="326"/>
      <c r="J482" s="326"/>
      <c r="K482" s="327"/>
      <c r="L482" s="327"/>
      <c r="M482" s="326"/>
      <c r="N482" s="327"/>
      <c r="O482" s="327"/>
      <c r="P482" s="329"/>
      <c r="Q482" s="326" t="s">
        <v>66</v>
      </c>
      <c r="R482" s="329"/>
      <c r="S482" s="326" t="s">
        <v>66</v>
      </c>
      <c r="T482" s="329"/>
      <c r="U482" s="326" t="s">
        <v>66</v>
      </c>
      <c r="V482" s="329"/>
      <c r="W482" s="329"/>
      <c r="X482" s="326" t="s">
        <v>66</v>
      </c>
      <c r="Y482" s="327"/>
      <c r="Z482" s="18"/>
      <c r="AA482" s="215" t="s">
        <v>89</v>
      </c>
      <c r="AB482" s="324"/>
      <c r="AC482" s="324" t="str">
        <f>IF(P3="modal","Otoliths read, CV's, percentage agreement and RELATIVE bias by stratum and MODAL age.","Otoliths read, CV's, percentage agreement and ABSOLUTE bias by stratum and ACTUAL age.")</f>
        <v>Otoliths read, CV's, percentage agreement and RELATIVE bias by stratum and MODAL age.</v>
      </c>
      <c r="AD482" s="110"/>
      <c r="AE482" s="110"/>
      <c r="AF482" s="110"/>
      <c r="AG482" s="110"/>
      <c r="AH482" s="110"/>
      <c r="AI482" s="110"/>
      <c r="AJ482" s="110"/>
      <c r="AK482" s="110"/>
      <c r="AL482" s="110"/>
      <c r="AM482" s="110"/>
      <c r="AN482" s="110"/>
      <c r="AO482" s="18"/>
      <c r="AP482" s="7"/>
      <c r="AQ482" s="18"/>
      <c r="AR482" s="18"/>
      <c r="AS482" s="18"/>
      <c r="AT482" s="18"/>
      <c r="AU482" s="18"/>
      <c r="AV482" s="18"/>
      <c r="AW482" s="18"/>
      <c r="AX482" s="18"/>
      <c r="AY482" s="18"/>
      <c r="AZ482" s="18"/>
      <c r="BA482" s="18"/>
      <c r="BO482" s="11"/>
      <c r="BP482" s="11"/>
      <c r="BQ482" s="11"/>
    </row>
    <row r="483" spans="1:71" ht="15">
      <c r="A483" s="209"/>
      <c r="B483" s="209"/>
      <c r="C483" s="209"/>
      <c r="E483" s="322"/>
      <c r="F483" s="322"/>
      <c r="G483" s="209"/>
      <c r="H483" s="323"/>
      <c r="I483" s="323"/>
      <c r="J483" s="323"/>
      <c r="K483" s="209"/>
      <c r="L483" s="209"/>
      <c r="M483" s="209"/>
      <c r="N483" s="209"/>
      <c r="O483" s="209"/>
      <c r="P483" s="209"/>
      <c r="Q483" s="209"/>
      <c r="R483" s="209"/>
      <c r="S483" s="209"/>
      <c r="T483" s="209"/>
      <c r="U483" s="209"/>
      <c r="V483" s="209"/>
      <c r="W483" s="209"/>
      <c r="X483" s="209"/>
      <c r="Y483" s="209"/>
      <c r="Z483" s="18"/>
      <c r="AA483" s="324"/>
      <c r="AB483" s="324"/>
      <c r="AC483" s="324"/>
      <c r="AD483" s="110"/>
      <c r="AE483" s="110"/>
      <c r="AF483" s="110"/>
      <c r="AG483" s="110"/>
      <c r="AH483" s="110"/>
      <c r="AI483" s="110"/>
      <c r="AJ483" s="110"/>
      <c r="AK483" s="110"/>
      <c r="AL483" s="110"/>
      <c r="AM483" s="110"/>
      <c r="AN483" s="110"/>
      <c r="AO483" s="18"/>
      <c r="AP483" s="7"/>
      <c r="AQ483" s="18"/>
      <c r="AR483" s="18"/>
      <c r="AS483" s="18"/>
      <c r="AT483" s="18"/>
      <c r="AU483" s="18"/>
      <c r="AV483" s="18"/>
      <c r="AW483" s="18"/>
      <c r="AX483" s="18"/>
      <c r="AY483" s="18"/>
      <c r="AZ483" s="18"/>
      <c r="BA483" s="18"/>
      <c r="BO483" s="11"/>
      <c r="BP483" s="11"/>
      <c r="BQ483" s="11"/>
    </row>
    <row r="484" spans="1:71" ht="15.75">
      <c r="A484" s="18"/>
      <c r="B484" s="18"/>
      <c r="C484" s="18"/>
      <c r="E484" s="88"/>
      <c r="F484" s="88"/>
      <c r="G484" s="18"/>
      <c r="H484" s="89"/>
      <c r="I484" s="89"/>
      <c r="J484" s="89"/>
      <c r="K484" s="18"/>
      <c r="L484" s="18"/>
      <c r="M484" s="18"/>
      <c r="N484" s="18"/>
      <c r="O484" s="18"/>
      <c r="P484" s="138"/>
      <c r="Q484" s="138"/>
      <c r="R484" s="138"/>
      <c r="S484" s="138"/>
      <c r="T484" s="138"/>
      <c r="U484" s="138"/>
      <c r="V484" s="138"/>
      <c r="W484" s="138"/>
      <c r="X484" s="18"/>
      <c r="Y484" s="18"/>
      <c r="Z484" s="18"/>
      <c r="AA484" s="642" t="s">
        <v>68</v>
      </c>
      <c r="AB484" s="643"/>
      <c r="AC484" s="643"/>
      <c r="AD484" s="644"/>
      <c r="AE484" s="110"/>
      <c r="AF484" s="110"/>
      <c r="AG484" s="110"/>
      <c r="AH484" s="110"/>
      <c r="AI484" s="110"/>
      <c r="AJ484" s="110"/>
      <c r="AK484" s="110"/>
      <c r="AL484" s="110"/>
      <c r="AM484" s="110"/>
      <c r="AN484" s="110"/>
      <c r="AO484" s="18"/>
      <c r="AP484" s="7"/>
      <c r="AQ484" s="18"/>
      <c r="AR484" s="18"/>
      <c r="AS484" s="18"/>
      <c r="AT484" s="18"/>
      <c r="AU484" s="18"/>
      <c r="AV484" s="18"/>
      <c r="AW484" s="18"/>
      <c r="AX484" s="18"/>
      <c r="AY484" s="18"/>
      <c r="AZ484" s="18"/>
      <c r="BA484" s="18"/>
      <c r="BO484" s="11"/>
      <c r="BP484" s="11"/>
      <c r="BQ484" s="11"/>
    </row>
    <row r="485" spans="1:71">
      <c r="A485" s="18"/>
      <c r="B485" s="18"/>
      <c r="C485" s="18"/>
      <c r="E485" s="88"/>
      <c r="F485" s="88"/>
      <c r="G485" s="18"/>
      <c r="H485" s="89"/>
      <c r="I485" s="89"/>
      <c r="J485" s="89"/>
      <c r="K485" s="18"/>
      <c r="L485" s="18"/>
      <c r="M485" s="18"/>
      <c r="N485" s="18"/>
      <c r="O485" s="18"/>
      <c r="P485" s="138"/>
      <c r="Q485" s="138"/>
      <c r="R485" s="138"/>
      <c r="S485" s="138"/>
      <c r="T485" s="138"/>
      <c r="U485" s="138"/>
      <c r="V485" s="138"/>
      <c r="W485" s="138"/>
      <c r="X485" s="18"/>
      <c r="Y485" s="18"/>
      <c r="Z485" s="18"/>
      <c r="AA485" s="127" t="str">
        <f>$P$3</f>
        <v>MODAL</v>
      </c>
      <c r="AB485" s="385"/>
      <c r="AC485" s="385"/>
      <c r="AD485" s="385"/>
      <c r="AE485" s="385"/>
      <c r="AF485" s="385"/>
      <c r="AG485" s="385" t="s">
        <v>90</v>
      </c>
      <c r="AH485" s="385"/>
      <c r="AI485" s="385"/>
      <c r="AJ485" s="385"/>
      <c r="AK485" s="385"/>
      <c r="AL485" s="385"/>
      <c r="AM485" s="386"/>
      <c r="AN485" s="387" t="s">
        <v>69</v>
      </c>
      <c r="AO485" s="67"/>
      <c r="AP485" s="209"/>
      <c r="AQ485" s="209"/>
      <c r="AR485" s="209"/>
      <c r="AS485" s="18"/>
      <c r="AT485" s="18"/>
      <c r="AU485" s="18"/>
      <c r="AV485" s="18"/>
      <c r="AW485" s="18"/>
      <c r="AX485" s="18"/>
      <c r="AY485" s="18"/>
      <c r="AZ485" s="18"/>
      <c r="BA485" s="18"/>
      <c r="BN485" s="11"/>
      <c r="BO485" s="11"/>
      <c r="BP485" s="11"/>
      <c r="BS485" s="75"/>
    </row>
    <row r="486" spans="1:71" ht="14.25">
      <c r="A486" s="18"/>
      <c r="B486" s="18"/>
      <c r="C486" s="18"/>
      <c r="E486" s="88"/>
      <c r="F486" s="88"/>
      <c r="G486" s="18"/>
      <c r="H486" s="89"/>
      <c r="I486" s="89"/>
      <c r="J486" s="89"/>
      <c r="K486" s="18"/>
      <c r="L486" s="18"/>
      <c r="M486" s="18"/>
      <c r="N486" s="18"/>
      <c r="O486" s="18"/>
      <c r="P486" s="138"/>
      <c r="Q486" s="138"/>
      <c r="R486" s="138"/>
      <c r="S486" s="138"/>
      <c r="T486" s="138"/>
      <c r="U486" s="138"/>
      <c r="V486" s="138"/>
      <c r="W486" s="138"/>
      <c r="X486" s="18"/>
      <c r="Y486" s="18"/>
      <c r="Z486" s="18"/>
      <c r="AA486" s="131" t="str">
        <f>$P$4</f>
        <v>(R1-R5)</v>
      </c>
      <c r="AB486" s="527" t="s">
        <v>92</v>
      </c>
      <c r="AC486" s="527" t="s">
        <v>129</v>
      </c>
      <c r="AD486" s="527" t="s">
        <v>125</v>
      </c>
      <c r="AE486" s="528" t="s">
        <v>91</v>
      </c>
      <c r="AF486" s="528" t="s">
        <v>92</v>
      </c>
      <c r="AG486" s="528" t="s">
        <v>91</v>
      </c>
      <c r="AH486" s="528" t="s">
        <v>92</v>
      </c>
      <c r="AI486" s="528" t="s">
        <v>91</v>
      </c>
      <c r="AJ486" s="528" t="s">
        <v>92</v>
      </c>
      <c r="AK486" s="528" t="s">
        <v>93</v>
      </c>
      <c r="AL486" s="528" t="s">
        <v>94</v>
      </c>
      <c r="AM486" s="529" t="s">
        <v>95</v>
      </c>
      <c r="AN486" s="388" t="s">
        <v>82</v>
      </c>
      <c r="AO486" s="67"/>
      <c r="AP486" s="209"/>
      <c r="AQ486" s="209"/>
      <c r="AR486" s="209"/>
      <c r="AS486" s="18"/>
      <c r="AT486" s="18"/>
      <c r="AU486" s="18"/>
      <c r="AV486" s="18"/>
      <c r="AW486" s="18"/>
      <c r="AX486" s="18"/>
      <c r="AY486" s="18"/>
      <c r="AZ486" s="18"/>
      <c r="BA486" s="18"/>
      <c r="BN486" s="11"/>
      <c r="BO486" s="11"/>
      <c r="BP486" s="11"/>
      <c r="BS486" s="75"/>
    </row>
    <row r="487" spans="1:71">
      <c r="A487" s="18"/>
      <c r="B487" s="18"/>
      <c r="C487" s="18"/>
      <c r="E487" s="88"/>
      <c r="F487" s="88"/>
      <c r="G487" s="18"/>
      <c r="H487" s="89"/>
      <c r="I487" s="89"/>
      <c r="J487" s="89"/>
      <c r="K487" s="18"/>
      <c r="L487" s="18"/>
      <c r="M487" s="18"/>
      <c r="N487" s="18"/>
      <c r="O487" s="18"/>
      <c r="P487" s="138"/>
      <c r="Q487" s="138"/>
      <c r="R487" s="138"/>
      <c r="S487" s="138"/>
      <c r="T487" s="138"/>
      <c r="U487" s="138"/>
      <c r="V487" s="138"/>
      <c r="W487" s="138"/>
      <c r="X487" s="18"/>
      <c r="Y487" s="18"/>
      <c r="Z487" s="18"/>
      <c r="AA487" s="389">
        <v>0</v>
      </c>
      <c r="AB487" s="335" t="str">
        <f t="array" ref="AB487">IF(COUNT(IF($P$5:$P$104=$AA487,IF($A$5:$A$104=AB$486,$R$5:$R$104,"-")))=0,"-",COUNT(IF($P$5:$P$104=$AA487,IF($A$5:$A$104=AB$486,$R$5:$R$104,"-"))))</f>
        <v>-</v>
      </c>
      <c r="AC487" s="335" t="str">
        <f t="array" ref="AC487">IF(COUNT(IF($P$5:$P$104=$AA487,IF($A$5:$A$104=AC$486,$R$5:$R$104,"-")))=0,"-",COUNT(IF($P$5:$P$104=$AA487,IF($A$5:$A$104=AC$486,$R$5:$R$104,"-"))))</f>
        <v>-</v>
      </c>
      <c r="AD487" s="335" t="str">
        <f t="array" ref="AD487">IF(COUNT(IF($P$5:$P$104=$AA487,IF($A$5:$A$104=AD$486,$R$5:$R$104,"-")))=0,"-",COUNT(IF($P$5:$P$104=$AA487,IF($A$5:$A$104=AD$486,$R$5:$R$104,"-"))))</f>
        <v>-</v>
      </c>
      <c r="AE487" s="335" t="str">
        <f t="array" ref="AE487">IF(COUNT(IF($P$5:$P$104=$AA487,IF($A$5:$A$104=AE$486,$R$5:$R$104,"-")))=0,"-",COUNT(IF($P$5:$P$104=$AA487,IF($A$5:$A$104=AE$486,$R$5:$R$104,"-"))))</f>
        <v>-</v>
      </c>
      <c r="AF487" s="335" t="str">
        <f t="array" ref="AF487">IF(COUNT(IF($P$5:$P$104=$AA487,IF($A$5:$A$104=AF$486,$R$5:$R$104,"-")))=0,"-",COUNT(IF($P$5:$P$104=$AA487,IF($A$5:$A$104=AF$486,$R$5:$R$104,"-"))))</f>
        <v>-</v>
      </c>
      <c r="AG487" s="335" t="str">
        <f t="array" ref="AG487">IF(COUNT(IF($P$5:$P$104=$AA487,IF($A$5:$A$104=AG$486,$R$5:$R$104,"-")))=0,"-",COUNT(IF($P$5:$P$104=$AA487,IF($A$5:$A$104=AG$486,$R$5:$R$104,"-"))))</f>
        <v>-</v>
      </c>
      <c r="AH487" s="335" t="str">
        <f t="array" ref="AH487">IF(COUNT(IF($P$5:$P$104=$AA487,IF($A$5:$A$104=AH$486,$R$5:$R$104,"-")))=0,"-",COUNT(IF($P$5:$P$104=$AA487,IF($A$5:$A$104=AH$486,$R$5:$R$104,"-"))))</f>
        <v>-</v>
      </c>
      <c r="AI487" s="335" t="str">
        <f t="array" ref="AI487">IF(COUNT(IF($P$5:$P$104=$AA487,IF($A$5:$A$104=AI$486,$R$5:$R$104,"-")))=0,"-",COUNT(IF($P$5:$P$104=$AA487,IF($A$5:$A$104=AI$486,$R$5:$R$104,"-"))))</f>
        <v>-</v>
      </c>
      <c r="AJ487" s="335" t="str">
        <f t="array" ref="AJ487">IF(COUNT(IF($P$5:$P$104=$AA487,IF($A$5:$A$104=AJ$486,$R$5:$R$104,"-")))=0,"-",COUNT(IF($P$5:$P$104=$AA487,IF($A$5:$A$104=AJ$486,$R$5:$R$104,"-"))))</f>
        <v>-</v>
      </c>
      <c r="AK487" s="335" t="str">
        <f t="array" ref="AK487">IF(COUNT(IF($P$5:$P$104=$AA487,IF($A$5:$A$104=AK$486,$R$5:$R$104,"-")))=0,"-",COUNT(IF($P$5:$P$104=$AA487,IF($A$5:$A$104=AK$486,$R$5:$R$104,"-"))))</f>
        <v>-</v>
      </c>
      <c r="AL487" s="335" t="str">
        <f t="array" ref="AL487">IF(COUNT(IF($P$5:$P$104=$AA487,IF($A$5:$A$104=AL$486,$R$5:$R$104,"-")))=0,"-",COUNT(IF($P$5:$P$104=$AA487,IF($A$5:$A$104=AL$486,$R$5:$R$104,"-"))))</f>
        <v>-</v>
      </c>
      <c r="AM487" s="335" t="str">
        <f t="array" ref="AM487">IF(COUNT(IF($P$5:$P$104=$AA487,IF($A$5:$A$104=AM$486,$R$5:$R$104,"-")))=0,"-",COUNT(IF($P$5:$P$104=$AA487,IF($A$5:$A$104=AM$486,$R$5:$R$104,"-"))))</f>
        <v>-</v>
      </c>
      <c r="AN487" s="390">
        <f t="shared" ref="AN487" si="230">SUM(AB487:AM487)</f>
        <v>0</v>
      </c>
      <c r="AO487" s="67"/>
      <c r="AP487" s="209"/>
      <c r="AQ487" s="209"/>
      <c r="AR487" s="209"/>
      <c r="AS487" s="18"/>
      <c r="AT487" s="18"/>
      <c r="AU487" s="18"/>
      <c r="AV487" s="18"/>
      <c r="AW487" s="18"/>
      <c r="AX487" s="18"/>
      <c r="AY487" s="18"/>
      <c r="AZ487" s="18"/>
      <c r="BA487" s="18"/>
      <c r="BN487" s="11"/>
      <c r="BO487" s="11"/>
      <c r="BP487" s="11"/>
      <c r="BS487" s="75"/>
    </row>
    <row r="488" spans="1:71">
      <c r="A488" s="18"/>
      <c r="B488" s="18"/>
      <c r="C488" s="18"/>
      <c r="E488" s="88"/>
      <c r="F488" s="88"/>
      <c r="G488" s="18"/>
      <c r="H488" s="89"/>
      <c r="I488" s="89"/>
      <c r="J488" s="89"/>
      <c r="K488" s="18"/>
      <c r="L488" s="18"/>
      <c r="M488" s="18"/>
      <c r="N488" s="18"/>
      <c r="O488" s="18"/>
      <c r="P488" s="138"/>
      <c r="Q488" s="138"/>
      <c r="R488" s="138"/>
      <c r="S488" s="138"/>
      <c r="T488" s="138"/>
      <c r="U488" s="138"/>
      <c r="V488" s="138"/>
      <c r="W488" s="138"/>
      <c r="X488" s="18"/>
      <c r="Y488" s="18"/>
      <c r="Z488" s="18"/>
      <c r="AA488" s="367">
        <v>1</v>
      </c>
      <c r="AB488" s="335" t="str">
        <f t="array" ref="AB488">IF(COUNT(IF($P$5:$P$104=$AA488,IF($A$5:$A$104=AB$486,$R$5:$R$104,"-")))=0,"-",COUNT(IF($P$5:$P$104=$AA488,IF($A$5:$A$104=AB$486,$R$5:$R$104,"-"))))</f>
        <v>-</v>
      </c>
      <c r="AC488" s="335" t="str">
        <f t="array" ref="AC488">IF(COUNT(IF($P$5:$P$104=$AA488,IF($A$5:$A$104=AC$486,$R$5:$R$104,"-")))=0,"-",COUNT(IF($P$5:$P$104=$AA488,IF($A$5:$A$104=AC$486,$R$5:$R$104,"-"))))</f>
        <v>-</v>
      </c>
      <c r="AD488" s="335" t="str">
        <f t="array" ref="AD488">IF(COUNT(IF($P$5:$P$104=$AA488,IF($A$5:$A$104=AD$486,$R$5:$R$104,"-")))=0,"-",COUNT(IF($P$5:$P$104=$AA488,IF($A$5:$A$104=AD$486,$R$5:$R$104,"-"))))</f>
        <v>-</v>
      </c>
      <c r="AE488" s="335" t="str">
        <f t="array" ref="AE488">IF(COUNT(IF($P$5:$P$104=$AA488,IF($A$5:$A$104=AE$486,$R$5:$R$104,"-")))=0,"-",COUNT(IF($P$5:$P$104=$AA488,IF($A$5:$A$104=AE$486,$R$5:$R$104,"-"))))</f>
        <v>-</v>
      </c>
      <c r="AF488" s="335" t="str">
        <f t="array" ref="AF488">IF(COUNT(IF($P$5:$P$104=$AA488,IF($A$5:$A$104=AF$486,$R$5:$R$104,"-")))=0,"-",COUNT(IF($P$5:$P$104=$AA488,IF($A$5:$A$104=AF$486,$R$5:$R$104,"-"))))</f>
        <v>-</v>
      </c>
      <c r="AG488" s="335" t="str">
        <f t="array" ref="AG488">IF(COUNT(IF($P$5:$P$104=$AA488,IF($A$5:$A$104=AG$486,$R$5:$R$104,"-")))=0,"-",COUNT(IF($P$5:$P$104=$AA488,IF($A$5:$A$104=AG$486,$R$5:$R$104,"-"))))</f>
        <v>-</v>
      </c>
      <c r="AH488" s="335" t="str">
        <f t="array" ref="AH488">IF(COUNT(IF($P$5:$P$104=$AA488,IF($A$5:$A$104=AH$486,$R$5:$R$104,"-")))=0,"-",COUNT(IF($P$5:$P$104=$AA488,IF($A$5:$A$104=AH$486,$R$5:$R$104,"-"))))</f>
        <v>-</v>
      </c>
      <c r="AI488" s="335" t="str">
        <f t="array" ref="AI488">IF(COUNT(IF($P$5:$P$104=$AA488,IF($A$5:$A$104=AI$486,$R$5:$R$104,"-")))=0,"-",COUNT(IF($P$5:$P$104=$AA488,IF($A$5:$A$104=AI$486,$R$5:$R$104,"-"))))</f>
        <v>-</v>
      </c>
      <c r="AJ488" s="335" t="str">
        <f t="array" ref="AJ488">IF(COUNT(IF($P$5:$P$104=$AA488,IF($A$5:$A$104=AJ$486,$R$5:$R$104,"-")))=0,"-",COUNT(IF($P$5:$P$104=$AA488,IF($A$5:$A$104=AJ$486,$R$5:$R$104,"-"))))</f>
        <v>-</v>
      </c>
      <c r="AK488" s="335" t="str">
        <f t="array" ref="AK488">IF(COUNT(IF($P$5:$P$104=$AA488,IF($A$5:$A$104=AK$486,$R$5:$R$104,"-")))=0,"-",COUNT(IF($P$5:$P$104=$AA488,IF($A$5:$A$104=AK$486,$R$5:$R$104,"-"))))</f>
        <v>-</v>
      </c>
      <c r="AL488" s="335" t="str">
        <f t="array" ref="AL488">IF(COUNT(IF($P$5:$P$104=$AA488,IF($A$5:$A$104=AL$486,$R$5:$R$104,"-")))=0,"-",COUNT(IF($P$5:$P$104=$AA488,IF($A$5:$A$104=AL$486,$R$5:$R$104,"-"))))</f>
        <v>-</v>
      </c>
      <c r="AM488" s="335" t="str">
        <f t="array" ref="AM488">IF(COUNT(IF($P$5:$P$104=$AA488,IF($A$5:$A$104=AM$486,$R$5:$R$104,"-")))=0,"-",COUNT(IF($P$5:$P$104=$AA488,IF($A$5:$A$104=AM$486,$R$5:$R$104,"-"))))</f>
        <v>-</v>
      </c>
      <c r="AN488" s="391">
        <f>SUM(AB488:AM488)</f>
        <v>0</v>
      </c>
      <c r="AO488" s="67"/>
      <c r="AP488" s="209"/>
      <c r="AQ488" s="209"/>
      <c r="AR488" s="209"/>
      <c r="AS488" s="18"/>
      <c r="AT488" s="18"/>
      <c r="AU488" s="18"/>
      <c r="AV488" s="18"/>
      <c r="AW488" s="18"/>
      <c r="AX488" s="18"/>
      <c r="AY488" s="18"/>
      <c r="AZ488" s="18"/>
      <c r="BA488" s="18"/>
      <c r="BN488" s="11"/>
      <c r="BO488" s="11"/>
      <c r="BP488" s="11"/>
      <c r="BS488" s="75"/>
    </row>
    <row r="489" spans="1:71">
      <c r="A489" s="18"/>
      <c r="B489" s="18"/>
      <c r="C489" s="18"/>
      <c r="E489" s="88"/>
      <c r="F489" s="88"/>
      <c r="G489" s="18"/>
      <c r="H489" s="89"/>
      <c r="I489" s="89"/>
      <c r="J489" s="89"/>
      <c r="K489" s="18"/>
      <c r="L489" s="18"/>
      <c r="M489" s="18"/>
      <c r="N489" s="18"/>
      <c r="O489" s="18"/>
      <c r="P489" s="138"/>
      <c r="Q489" s="138"/>
      <c r="R489" s="138"/>
      <c r="S489" s="138"/>
      <c r="T489" s="138"/>
      <c r="U489" s="138"/>
      <c r="V489" s="138"/>
      <c r="W489" s="138"/>
      <c r="X489" s="18"/>
      <c r="Y489" s="18"/>
      <c r="Z489" s="18"/>
      <c r="AA489" s="367">
        <v>2</v>
      </c>
      <c r="AB489" s="335" t="str">
        <f t="array" ref="AB489">IF(COUNT(IF($P$5:$P$104=$AA489,IF($A$5:$A$104=AB$486,$R$5:$R$104,"-")))=0,"-",COUNT(IF($P$5:$P$104=$AA489,IF($A$5:$A$104=AB$486,$R$5:$R$104,"-"))))</f>
        <v>-</v>
      </c>
      <c r="AC489" s="335" t="str">
        <f t="array" ref="AC489">IF(COUNT(IF($P$5:$P$104=$AA489,IF($A$5:$A$104=AC$486,$R$5:$R$104,"-")))=0,"-",COUNT(IF($P$5:$P$104=$AA489,IF($A$5:$A$104=AC$486,$R$5:$R$104,"-"))))</f>
        <v>-</v>
      </c>
      <c r="AD489" s="335" t="str">
        <f t="array" ref="AD489">IF(COUNT(IF($P$5:$P$104=$AA489,IF($A$5:$A$104=AD$486,$R$5:$R$104,"-")))=0,"-",COUNT(IF($P$5:$P$104=$AA489,IF($A$5:$A$104=AD$486,$R$5:$R$104,"-"))))</f>
        <v>-</v>
      </c>
      <c r="AE489" s="335" t="str">
        <f t="array" ref="AE489">IF(COUNT(IF($P$5:$P$104=$AA489,IF($A$5:$A$104=AE$486,$R$5:$R$104,"-")))=0,"-",COUNT(IF($P$5:$P$104=$AA489,IF($A$5:$A$104=AE$486,$R$5:$R$104,"-"))))</f>
        <v>-</v>
      </c>
      <c r="AF489" s="335" t="str">
        <f t="array" ref="AF489">IF(COUNT(IF($P$5:$P$104=$AA489,IF($A$5:$A$104=AF$486,$R$5:$R$104,"-")))=0,"-",COUNT(IF($P$5:$P$104=$AA489,IF($A$5:$A$104=AF$486,$R$5:$R$104,"-"))))</f>
        <v>-</v>
      </c>
      <c r="AG489" s="335" t="str">
        <f t="array" ref="AG489">IF(COUNT(IF($P$5:$P$104=$AA489,IF($A$5:$A$104=AG$486,$R$5:$R$104,"-")))=0,"-",COUNT(IF($P$5:$P$104=$AA489,IF($A$5:$A$104=AG$486,$R$5:$R$104,"-"))))</f>
        <v>-</v>
      </c>
      <c r="AH489" s="335" t="str">
        <f t="array" ref="AH489">IF(COUNT(IF($P$5:$P$104=$AA489,IF($A$5:$A$104=AH$486,$R$5:$R$104,"-")))=0,"-",COUNT(IF($P$5:$P$104=$AA489,IF($A$5:$A$104=AH$486,$R$5:$R$104,"-"))))</f>
        <v>-</v>
      </c>
      <c r="AI489" s="335" t="str">
        <f t="array" ref="AI489">IF(COUNT(IF($P$5:$P$104=$AA489,IF($A$5:$A$104=AI$486,$R$5:$R$104,"-")))=0,"-",COUNT(IF($P$5:$P$104=$AA489,IF($A$5:$A$104=AI$486,$R$5:$R$104,"-"))))</f>
        <v>-</v>
      </c>
      <c r="AJ489" s="335" t="str">
        <f t="array" ref="AJ489">IF(COUNT(IF($P$5:$P$104=$AA489,IF($A$5:$A$104=AJ$486,$R$5:$R$104,"-")))=0,"-",COUNT(IF($P$5:$P$104=$AA489,IF($A$5:$A$104=AJ$486,$R$5:$R$104,"-"))))</f>
        <v>-</v>
      </c>
      <c r="AK489" s="335" t="str">
        <f t="array" ref="AK489">IF(COUNT(IF($P$5:$P$104=$AA489,IF($A$5:$A$104=AK$486,$R$5:$R$104,"-")))=0,"-",COUNT(IF($P$5:$P$104=$AA489,IF($A$5:$A$104=AK$486,$R$5:$R$104,"-"))))</f>
        <v>-</v>
      </c>
      <c r="AL489" s="335" t="str">
        <f t="array" ref="AL489">IF(COUNT(IF($P$5:$P$104=$AA489,IF($A$5:$A$104=AL$486,$R$5:$R$104,"-")))=0,"-",COUNT(IF($P$5:$P$104=$AA489,IF($A$5:$A$104=AL$486,$R$5:$R$104,"-"))))</f>
        <v>-</v>
      </c>
      <c r="AM489" s="335" t="str">
        <f t="array" ref="AM489">IF(COUNT(IF($P$5:$P$104=$AA489,IF($A$5:$A$104=AM$486,$R$5:$R$104,"-")))=0,"-",COUNT(IF($P$5:$P$104=$AA489,IF($A$5:$A$104=AM$486,$R$5:$R$104,"-"))))</f>
        <v>-</v>
      </c>
      <c r="AN489" s="391">
        <f t="shared" ref="AN489:AN502" si="231">SUM(AB489:AM489)</f>
        <v>0</v>
      </c>
      <c r="AO489" s="67"/>
      <c r="AP489" s="209"/>
      <c r="AQ489" s="209"/>
      <c r="AR489" s="209"/>
      <c r="AS489" s="18"/>
      <c r="AT489" s="18"/>
      <c r="AU489" s="18"/>
      <c r="AV489" s="18"/>
      <c r="AW489" s="18"/>
      <c r="AX489" s="18"/>
      <c r="AY489" s="18"/>
      <c r="AZ489" s="18"/>
      <c r="BA489" s="18"/>
      <c r="BN489" s="11"/>
      <c r="BO489" s="11"/>
      <c r="BP489" s="11"/>
      <c r="BS489" s="75"/>
    </row>
    <row r="490" spans="1:71">
      <c r="A490" s="18"/>
      <c r="B490" s="18"/>
      <c r="C490" s="18"/>
      <c r="E490" s="88"/>
      <c r="F490" s="88"/>
      <c r="G490" s="18"/>
      <c r="H490" s="89"/>
      <c r="I490" s="89"/>
      <c r="J490" s="89"/>
      <c r="K490" s="18"/>
      <c r="L490" s="18"/>
      <c r="M490" s="18"/>
      <c r="N490" s="18"/>
      <c r="O490" s="18"/>
      <c r="P490" s="138"/>
      <c r="Q490" s="138"/>
      <c r="R490" s="138"/>
      <c r="S490" s="138"/>
      <c r="T490" s="138"/>
      <c r="U490" s="138"/>
      <c r="V490" s="138"/>
      <c r="W490" s="138"/>
      <c r="X490" s="18"/>
      <c r="Y490" s="18"/>
      <c r="Z490" s="18"/>
      <c r="AA490" s="367">
        <v>3</v>
      </c>
      <c r="AB490" s="335" t="str">
        <f t="array" ref="AB490">IF(COUNT(IF($P$5:$P$104=$AA490,IF($A$5:$A$104=AB$486,$R$5:$R$104,"-")))=0,"-",COUNT(IF($P$5:$P$104=$AA490,IF($A$5:$A$104=AB$486,$R$5:$R$104,"-"))))</f>
        <v>-</v>
      </c>
      <c r="AC490" s="335" t="str">
        <f t="array" ref="AC490">IF(COUNT(IF($P$5:$P$104=$AA490,IF($A$5:$A$104=AC$486,$R$5:$R$104,"-")))=0,"-",COUNT(IF($P$5:$P$104=$AA490,IF($A$5:$A$104=AC$486,$R$5:$R$104,"-"))))</f>
        <v>-</v>
      </c>
      <c r="AD490" s="335" t="str">
        <f t="array" ref="AD490">IF(COUNT(IF($P$5:$P$104=$AA490,IF($A$5:$A$104=AD$486,$R$5:$R$104,"-")))=0,"-",COUNT(IF($P$5:$P$104=$AA490,IF($A$5:$A$104=AD$486,$R$5:$R$104,"-"))))</f>
        <v>-</v>
      </c>
      <c r="AE490" s="335" t="str">
        <f t="array" ref="AE490">IF(COUNT(IF($P$5:$P$104=$AA490,IF($A$5:$A$104=AE$486,$R$5:$R$104,"-")))=0,"-",COUNT(IF($P$5:$P$104=$AA490,IF($A$5:$A$104=AE$486,$R$5:$R$104,"-"))))</f>
        <v>-</v>
      </c>
      <c r="AF490" s="335" t="str">
        <f t="array" ref="AF490">IF(COUNT(IF($P$5:$P$104=$AA490,IF($A$5:$A$104=AF$486,$R$5:$R$104,"-")))=0,"-",COUNT(IF($P$5:$P$104=$AA490,IF($A$5:$A$104=AF$486,$R$5:$R$104,"-"))))</f>
        <v>-</v>
      </c>
      <c r="AG490" s="335" t="str">
        <f t="array" ref="AG490">IF(COUNT(IF($P$5:$P$104=$AA490,IF($A$5:$A$104=AG$486,$R$5:$R$104,"-")))=0,"-",COUNT(IF($P$5:$P$104=$AA490,IF($A$5:$A$104=AG$486,$R$5:$R$104,"-"))))</f>
        <v>-</v>
      </c>
      <c r="AH490" s="335" t="str">
        <f t="array" ref="AH490">IF(COUNT(IF($P$5:$P$104=$AA490,IF($A$5:$A$104=AH$486,$R$5:$R$104,"-")))=0,"-",COUNT(IF($P$5:$P$104=$AA490,IF($A$5:$A$104=AH$486,$R$5:$R$104,"-"))))</f>
        <v>-</v>
      </c>
      <c r="AI490" s="335" t="str">
        <f t="array" ref="AI490">IF(COUNT(IF($P$5:$P$104=$AA490,IF($A$5:$A$104=AI$486,$R$5:$R$104,"-")))=0,"-",COUNT(IF($P$5:$P$104=$AA490,IF($A$5:$A$104=AI$486,$R$5:$R$104,"-"))))</f>
        <v>-</v>
      </c>
      <c r="AJ490" s="335" t="str">
        <f t="array" ref="AJ490">IF(COUNT(IF($P$5:$P$104=$AA490,IF($A$5:$A$104=AJ$486,$R$5:$R$104,"-")))=0,"-",COUNT(IF($P$5:$P$104=$AA490,IF($A$5:$A$104=AJ$486,$R$5:$R$104,"-"))))</f>
        <v>-</v>
      </c>
      <c r="AK490" s="335" t="str">
        <f t="array" ref="AK490">IF(COUNT(IF($P$5:$P$104=$AA490,IF($A$5:$A$104=AK$486,$R$5:$R$104,"-")))=0,"-",COUNT(IF($P$5:$P$104=$AA490,IF($A$5:$A$104=AK$486,$R$5:$R$104,"-"))))</f>
        <v>-</v>
      </c>
      <c r="AL490" s="335" t="str">
        <f t="array" ref="AL490">IF(COUNT(IF($P$5:$P$104=$AA490,IF($A$5:$A$104=AL$486,$R$5:$R$104,"-")))=0,"-",COUNT(IF($P$5:$P$104=$AA490,IF($A$5:$A$104=AL$486,$R$5:$R$104,"-"))))</f>
        <v>-</v>
      </c>
      <c r="AM490" s="335" t="str">
        <f t="array" ref="AM490">IF(COUNT(IF($P$5:$P$104=$AA490,IF($A$5:$A$104=AM$486,$R$5:$R$104,"-")))=0,"-",COUNT(IF($P$5:$P$104=$AA490,IF($A$5:$A$104=AM$486,$R$5:$R$104,"-"))))</f>
        <v>-</v>
      </c>
      <c r="AN490" s="391">
        <f t="shared" si="231"/>
        <v>0</v>
      </c>
      <c r="AO490" s="67"/>
      <c r="AP490" s="209"/>
      <c r="AQ490" s="209"/>
      <c r="AR490" s="209"/>
      <c r="AS490" s="18"/>
      <c r="AT490" s="18"/>
      <c r="AU490" s="18"/>
      <c r="AV490" s="18"/>
      <c r="AW490" s="18"/>
      <c r="AX490" s="18"/>
      <c r="AY490" s="18"/>
      <c r="AZ490" s="18"/>
      <c r="BA490" s="18"/>
      <c r="BN490" s="11"/>
      <c r="BO490" s="11"/>
      <c r="BP490" s="11"/>
      <c r="BS490" s="75"/>
    </row>
    <row r="491" spans="1:71">
      <c r="A491" s="18"/>
      <c r="B491" s="18"/>
      <c r="C491" s="18"/>
      <c r="E491" s="88"/>
      <c r="F491" s="88"/>
      <c r="G491" s="18"/>
      <c r="H491" s="89"/>
      <c r="I491" s="89"/>
      <c r="J491" s="89"/>
      <c r="K491" s="18"/>
      <c r="L491" s="18"/>
      <c r="M491" s="18"/>
      <c r="N491" s="18"/>
      <c r="O491" s="18"/>
      <c r="P491" s="138"/>
      <c r="Q491" s="138"/>
      <c r="R491" s="138"/>
      <c r="S491" s="138"/>
      <c r="T491" s="138"/>
      <c r="U491" s="138"/>
      <c r="V491" s="138"/>
      <c r="W491" s="138"/>
      <c r="X491" s="18"/>
      <c r="Y491" s="18"/>
      <c r="Z491" s="18"/>
      <c r="AA491" s="367">
        <v>4</v>
      </c>
      <c r="AB491" s="335" t="str">
        <f t="array" ref="AB491">IF(COUNT(IF($P$5:$P$104=$AA491,IF($A$5:$A$104=AB$486,$R$5:$R$104,"-")))=0,"-",COUNT(IF($P$5:$P$104=$AA491,IF($A$5:$A$104=AB$486,$R$5:$R$104,"-"))))</f>
        <v>-</v>
      </c>
      <c r="AC491" s="335" t="str">
        <f t="array" ref="AC491">IF(COUNT(IF($P$5:$P$104=$AA491,IF($A$5:$A$104=AC$486,$R$5:$R$104,"-")))=0,"-",COUNT(IF($P$5:$P$104=$AA491,IF($A$5:$A$104=AC$486,$R$5:$R$104,"-"))))</f>
        <v>-</v>
      </c>
      <c r="AD491" s="335" t="str">
        <f t="array" ref="AD491">IF(COUNT(IF($P$5:$P$104=$AA491,IF($A$5:$A$104=AD$486,$R$5:$R$104,"-")))=0,"-",COUNT(IF($P$5:$P$104=$AA491,IF($A$5:$A$104=AD$486,$R$5:$R$104,"-"))))</f>
        <v>-</v>
      </c>
      <c r="AE491" s="335" t="str">
        <f t="array" ref="AE491">IF(COUNT(IF($P$5:$P$104=$AA491,IF($A$5:$A$104=AE$486,$R$5:$R$104,"-")))=0,"-",COUNT(IF($P$5:$P$104=$AA491,IF($A$5:$A$104=AE$486,$R$5:$R$104,"-"))))</f>
        <v>-</v>
      </c>
      <c r="AF491" s="335" t="str">
        <f t="array" ref="AF491">IF(COUNT(IF($P$5:$P$104=$AA491,IF($A$5:$A$104=AF$486,$R$5:$R$104,"-")))=0,"-",COUNT(IF($P$5:$P$104=$AA491,IF($A$5:$A$104=AF$486,$R$5:$R$104,"-"))))</f>
        <v>-</v>
      </c>
      <c r="AG491" s="335" t="str">
        <f t="array" ref="AG491">IF(COUNT(IF($P$5:$P$104=$AA491,IF($A$5:$A$104=AG$486,$R$5:$R$104,"-")))=0,"-",COUNT(IF($P$5:$P$104=$AA491,IF($A$5:$A$104=AG$486,$R$5:$R$104,"-"))))</f>
        <v>-</v>
      </c>
      <c r="AH491" s="335" t="str">
        <f t="array" ref="AH491">IF(COUNT(IF($P$5:$P$104=$AA491,IF($A$5:$A$104=AH$486,$R$5:$R$104,"-")))=0,"-",COUNT(IF($P$5:$P$104=$AA491,IF($A$5:$A$104=AH$486,$R$5:$R$104,"-"))))</f>
        <v>-</v>
      </c>
      <c r="AI491" s="335" t="str">
        <f t="array" ref="AI491">IF(COUNT(IF($P$5:$P$104=$AA491,IF($A$5:$A$104=AI$486,$R$5:$R$104,"-")))=0,"-",COUNT(IF($P$5:$P$104=$AA491,IF($A$5:$A$104=AI$486,$R$5:$R$104,"-"))))</f>
        <v>-</v>
      </c>
      <c r="AJ491" s="335" t="str">
        <f t="array" ref="AJ491">IF(COUNT(IF($P$5:$P$104=$AA491,IF($A$5:$A$104=AJ$486,$R$5:$R$104,"-")))=0,"-",COUNT(IF($P$5:$P$104=$AA491,IF($A$5:$A$104=AJ$486,$R$5:$R$104,"-"))))</f>
        <v>-</v>
      </c>
      <c r="AK491" s="335" t="str">
        <f t="array" ref="AK491">IF(COUNT(IF($P$5:$P$104=$AA491,IF($A$5:$A$104=AK$486,$R$5:$R$104,"-")))=0,"-",COUNT(IF($P$5:$P$104=$AA491,IF($A$5:$A$104=AK$486,$R$5:$R$104,"-"))))</f>
        <v>-</v>
      </c>
      <c r="AL491" s="335" t="str">
        <f t="array" ref="AL491">IF(COUNT(IF($P$5:$P$104=$AA491,IF($A$5:$A$104=AL$486,$R$5:$R$104,"-")))=0,"-",COUNT(IF($P$5:$P$104=$AA491,IF($A$5:$A$104=AL$486,$R$5:$R$104,"-"))))</f>
        <v>-</v>
      </c>
      <c r="AM491" s="335" t="str">
        <f t="array" ref="AM491">IF(COUNT(IF($P$5:$P$104=$AA491,IF($A$5:$A$104=AM$486,$R$5:$R$104,"-")))=0,"-",COUNT(IF($P$5:$P$104=$AA491,IF($A$5:$A$104=AM$486,$R$5:$R$104,"-"))))</f>
        <v>-</v>
      </c>
      <c r="AN491" s="391">
        <f t="shared" si="231"/>
        <v>0</v>
      </c>
      <c r="AO491" s="67"/>
      <c r="AP491" s="209"/>
      <c r="AQ491" s="209"/>
      <c r="AR491" s="209"/>
      <c r="AS491" s="18"/>
      <c r="AT491" s="18"/>
      <c r="AU491" s="18"/>
      <c r="AV491" s="18"/>
      <c r="AW491" s="18"/>
      <c r="AX491" s="18"/>
      <c r="AY491" s="18"/>
      <c r="AZ491" s="18"/>
      <c r="BA491" s="18"/>
      <c r="BN491" s="11"/>
      <c r="BO491" s="11"/>
      <c r="BP491" s="11"/>
      <c r="BS491" s="75"/>
    </row>
    <row r="492" spans="1:71">
      <c r="A492" s="18"/>
      <c r="B492" s="18"/>
      <c r="C492" s="18"/>
      <c r="E492" s="88"/>
      <c r="F492" s="88"/>
      <c r="G492" s="18"/>
      <c r="H492" s="89"/>
      <c r="I492" s="89"/>
      <c r="J492" s="89"/>
      <c r="K492" s="18"/>
      <c r="L492" s="18"/>
      <c r="M492" s="18"/>
      <c r="N492" s="18"/>
      <c r="O492" s="18"/>
      <c r="P492" s="138"/>
      <c r="Q492" s="138"/>
      <c r="R492" s="138"/>
      <c r="S492" s="138"/>
      <c r="T492" s="138"/>
      <c r="U492" s="138"/>
      <c r="V492" s="138"/>
      <c r="W492" s="138"/>
      <c r="X492" s="18"/>
      <c r="Y492" s="18"/>
      <c r="Z492" s="18"/>
      <c r="AA492" s="367">
        <v>5</v>
      </c>
      <c r="AB492" s="335" t="str">
        <f t="array" ref="AB492">IF(COUNT(IF($P$5:$P$104=$AA492,IF($A$5:$A$104=AB$486,$R$5:$R$104,"-")))=0,"-",COUNT(IF($P$5:$P$104=$AA492,IF($A$5:$A$104=AB$486,$R$5:$R$104,"-"))))</f>
        <v>-</v>
      </c>
      <c r="AC492" s="335" t="str">
        <f t="array" ref="AC492">IF(COUNT(IF($P$5:$P$104=$AA492,IF($A$5:$A$104=AC$486,$R$5:$R$104,"-")))=0,"-",COUNT(IF($P$5:$P$104=$AA492,IF($A$5:$A$104=AC$486,$R$5:$R$104,"-"))))</f>
        <v>-</v>
      </c>
      <c r="AD492" s="335" t="str">
        <f t="array" ref="AD492">IF(COUNT(IF($P$5:$P$104=$AA492,IF($A$5:$A$104=AD$486,$R$5:$R$104,"-")))=0,"-",COUNT(IF($P$5:$P$104=$AA492,IF($A$5:$A$104=AD$486,$R$5:$R$104,"-"))))</f>
        <v>-</v>
      </c>
      <c r="AE492" s="335" t="str">
        <f t="array" ref="AE492">IF(COUNT(IF($P$5:$P$104=$AA492,IF($A$5:$A$104=AE$486,$R$5:$R$104,"-")))=0,"-",COUNT(IF($P$5:$P$104=$AA492,IF($A$5:$A$104=AE$486,$R$5:$R$104,"-"))))</f>
        <v>-</v>
      </c>
      <c r="AF492" s="335" t="str">
        <f t="array" ref="AF492">IF(COUNT(IF($P$5:$P$104=$AA492,IF($A$5:$A$104=AF$486,$R$5:$R$104,"-")))=0,"-",COUNT(IF($P$5:$P$104=$AA492,IF($A$5:$A$104=AF$486,$R$5:$R$104,"-"))))</f>
        <v>-</v>
      </c>
      <c r="AG492" s="335" t="str">
        <f t="array" ref="AG492">IF(COUNT(IF($P$5:$P$104=$AA492,IF($A$5:$A$104=AG$486,$R$5:$R$104,"-")))=0,"-",COUNT(IF($P$5:$P$104=$AA492,IF($A$5:$A$104=AG$486,$R$5:$R$104,"-"))))</f>
        <v>-</v>
      </c>
      <c r="AH492" s="335" t="str">
        <f t="array" ref="AH492">IF(COUNT(IF($P$5:$P$104=$AA492,IF($A$5:$A$104=AH$486,$R$5:$R$104,"-")))=0,"-",COUNT(IF($P$5:$P$104=$AA492,IF($A$5:$A$104=AH$486,$R$5:$R$104,"-"))))</f>
        <v>-</v>
      </c>
      <c r="AI492" s="335" t="str">
        <f t="array" ref="AI492">IF(COUNT(IF($P$5:$P$104=$AA492,IF($A$5:$A$104=AI$486,$R$5:$R$104,"-")))=0,"-",COUNT(IF($P$5:$P$104=$AA492,IF($A$5:$A$104=AI$486,$R$5:$R$104,"-"))))</f>
        <v>-</v>
      </c>
      <c r="AJ492" s="335" t="str">
        <f t="array" ref="AJ492">IF(COUNT(IF($P$5:$P$104=$AA492,IF($A$5:$A$104=AJ$486,$R$5:$R$104,"-")))=0,"-",COUNT(IF($P$5:$P$104=$AA492,IF($A$5:$A$104=AJ$486,$R$5:$R$104,"-"))))</f>
        <v>-</v>
      </c>
      <c r="AK492" s="335" t="str">
        <f t="array" ref="AK492">IF(COUNT(IF($P$5:$P$104=$AA492,IF($A$5:$A$104=AK$486,$R$5:$R$104,"-")))=0,"-",COUNT(IF($P$5:$P$104=$AA492,IF($A$5:$A$104=AK$486,$R$5:$R$104,"-"))))</f>
        <v>-</v>
      </c>
      <c r="AL492" s="335" t="str">
        <f t="array" ref="AL492">IF(COUNT(IF($P$5:$P$104=$AA492,IF($A$5:$A$104=AL$486,$R$5:$R$104,"-")))=0,"-",COUNT(IF($P$5:$P$104=$AA492,IF($A$5:$A$104=AL$486,$R$5:$R$104,"-"))))</f>
        <v>-</v>
      </c>
      <c r="AM492" s="335" t="str">
        <f t="array" ref="AM492">IF(COUNT(IF($P$5:$P$104=$AA492,IF($A$5:$A$104=AM$486,$R$5:$R$104,"-")))=0,"-",COUNT(IF($P$5:$P$104=$AA492,IF($A$5:$A$104=AM$486,$R$5:$R$104,"-"))))</f>
        <v>-</v>
      </c>
      <c r="AN492" s="391">
        <f t="shared" si="231"/>
        <v>0</v>
      </c>
      <c r="AO492" s="67"/>
      <c r="AP492" s="209"/>
      <c r="AQ492" s="209"/>
      <c r="AR492" s="209"/>
      <c r="AS492" s="18"/>
      <c r="AT492" s="18"/>
      <c r="AU492" s="18"/>
      <c r="AV492" s="18"/>
      <c r="AW492" s="18"/>
      <c r="AX492" s="18"/>
      <c r="AY492" s="18"/>
      <c r="AZ492" s="18"/>
      <c r="BA492" s="18"/>
      <c r="BN492" s="11"/>
      <c r="BO492" s="11"/>
      <c r="BP492" s="11"/>
      <c r="BS492" s="75"/>
    </row>
    <row r="493" spans="1:71">
      <c r="A493" s="18"/>
      <c r="B493" s="18"/>
      <c r="C493" s="18"/>
      <c r="E493" s="88"/>
      <c r="F493" s="88"/>
      <c r="G493" s="18"/>
      <c r="H493" s="89"/>
      <c r="I493" s="89"/>
      <c r="J493" s="89"/>
      <c r="K493" s="18"/>
      <c r="L493" s="18"/>
      <c r="M493" s="18"/>
      <c r="N493" s="18"/>
      <c r="O493" s="18"/>
      <c r="P493" s="138"/>
      <c r="Q493" s="138"/>
      <c r="R493" s="138"/>
      <c r="S493" s="138"/>
      <c r="T493" s="138"/>
      <c r="U493" s="138"/>
      <c r="V493" s="138"/>
      <c r="W493" s="138"/>
      <c r="X493" s="18"/>
      <c r="Y493" s="18"/>
      <c r="Z493" s="18"/>
      <c r="AA493" s="367">
        <v>6</v>
      </c>
      <c r="AB493" s="335" t="str">
        <f t="array" ref="AB493">IF(COUNT(IF($P$5:$P$104=$AA493,IF($A$5:$A$104=AB$486,$R$5:$R$104,"-")))=0,"-",COUNT(IF($P$5:$P$104=$AA493,IF($A$5:$A$104=AB$486,$R$5:$R$104,"-"))))</f>
        <v>-</v>
      </c>
      <c r="AC493" s="335" t="str">
        <f t="array" ref="AC493">IF(COUNT(IF($P$5:$P$104=$AA493,IF($A$5:$A$104=AC$486,$R$5:$R$104,"-")))=0,"-",COUNT(IF($P$5:$P$104=$AA493,IF($A$5:$A$104=AC$486,$R$5:$R$104,"-"))))</f>
        <v>-</v>
      </c>
      <c r="AD493" s="335" t="str">
        <f t="array" ref="AD493">IF(COUNT(IF($P$5:$P$104=$AA493,IF($A$5:$A$104=AD$486,$R$5:$R$104,"-")))=0,"-",COUNT(IF($P$5:$P$104=$AA493,IF($A$5:$A$104=AD$486,$R$5:$R$104,"-"))))</f>
        <v>-</v>
      </c>
      <c r="AE493" s="335" t="str">
        <f t="array" ref="AE493">IF(COUNT(IF($P$5:$P$104=$AA493,IF($A$5:$A$104=AE$486,$R$5:$R$104,"-")))=0,"-",COUNT(IF($P$5:$P$104=$AA493,IF($A$5:$A$104=AE$486,$R$5:$R$104,"-"))))</f>
        <v>-</v>
      </c>
      <c r="AF493" s="335" t="str">
        <f t="array" ref="AF493">IF(COUNT(IF($P$5:$P$104=$AA493,IF($A$5:$A$104=AF$486,$R$5:$R$104,"-")))=0,"-",COUNT(IF($P$5:$P$104=$AA493,IF($A$5:$A$104=AF$486,$R$5:$R$104,"-"))))</f>
        <v>-</v>
      </c>
      <c r="AG493" s="335" t="str">
        <f t="array" ref="AG493">IF(COUNT(IF($P$5:$P$104=$AA493,IF($A$5:$A$104=AG$486,$R$5:$R$104,"-")))=0,"-",COUNT(IF($P$5:$P$104=$AA493,IF($A$5:$A$104=AG$486,$R$5:$R$104,"-"))))</f>
        <v>-</v>
      </c>
      <c r="AH493" s="335" t="str">
        <f t="array" ref="AH493">IF(COUNT(IF($P$5:$P$104=$AA493,IF($A$5:$A$104=AH$486,$R$5:$R$104,"-")))=0,"-",COUNT(IF($P$5:$P$104=$AA493,IF($A$5:$A$104=AH$486,$R$5:$R$104,"-"))))</f>
        <v>-</v>
      </c>
      <c r="AI493" s="335" t="str">
        <f t="array" ref="AI493">IF(COUNT(IF($P$5:$P$104=$AA493,IF($A$5:$A$104=AI$486,$R$5:$R$104,"-")))=0,"-",COUNT(IF($P$5:$P$104=$AA493,IF($A$5:$A$104=AI$486,$R$5:$R$104,"-"))))</f>
        <v>-</v>
      </c>
      <c r="AJ493" s="335" t="str">
        <f t="array" ref="AJ493">IF(COUNT(IF($P$5:$P$104=$AA493,IF($A$5:$A$104=AJ$486,$R$5:$R$104,"-")))=0,"-",COUNT(IF($P$5:$P$104=$AA493,IF($A$5:$A$104=AJ$486,$R$5:$R$104,"-"))))</f>
        <v>-</v>
      </c>
      <c r="AK493" s="335" t="str">
        <f t="array" ref="AK493">IF(COUNT(IF($P$5:$P$104=$AA493,IF($A$5:$A$104=AK$486,$R$5:$R$104,"-")))=0,"-",COUNT(IF($P$5:$P$104=$AA493,IF($A$5:$A$104=AK$486,$R$5:$R$104,"-"))))</f>
        <v>-</v>
      </c>
      <c r="AL493" s="335" t="str">
        <f t="array" ref="AL493">IF(COUNT(IF($P$5:$P$104=$AA493,IF($A$5:$A$104=AL$486,$R$5:$R$104,"-")))=0,"-",COUNT(IF($P$5:$P$104=$AA493,IF($A$5:$A$104=AL$486,$R$5:$R$104,"-"))))</f>
        <v>-</v>
      </c>
      <c r="AM493" s="335" t="str">
        <f t="array" ref="AM493">IF(COUNT(IF($P$5:$P$104=$AA493,IF($A$5:$A$104=AM$486,$R$5:$R$104,"-")))=0,"-",COUNT(IF($P$5:$P$104=$AA493,IF($A$5:$A$104=AM$486,$R$5:$R$104,"-"))))</f>
        <v>-</v>
      </c>
      <c r="AN493" s="391">
        <f t="shared" si="231"/>
        <v>0</v>
      </c>
      <c r="AO493" s="67"/>
      <c r="AP493" s="209"/>
      <c r="AQ493" s="209"/>
      <c r="AR493" s="209"/>
      <c r="AS493" s="18"/>
      <c r="AT493" s="18"/>
      <c r="AU493" s="18"/>
      <c r="AV493" s="18"/>
      <c r="AW493" s="18"/>
      <c r="AX493" s="18"/>
      <c r="AY493" s="18"/>
      <c r="AZ493" s="18"/>
      <c r="BA493" s="18"/>
      <c r="BN493" s="11"/>
      <c r="BO493" s="11"/>
      <c r="BP493" s="11"/>
      <c r="BS493" s="75"/>
    </row>
    <row r="494" spans="1:71">
      <c r="A494" s="18"/>
      <c r="B494" s="18"/>
      <c r="C494" s="18"/>
      <c r="E494" s="88"/>
      <c r="F494" s="88"/>
      <c r="G494" s="18"/>
      <c r="H494" s="89"/>
      <c r="I494" s="89"/>
      <c r="J494" s="89"/>
      <c r="K494" s="18"/>
      <c r="L494" s="18"/>
      <c r="M494" s="18"/>
      <c r="N494" s="18"/>
      <c r="O494" s="18"/>
      <c r="P494" s="138"/>
      <c r="Q494" s="138"/>
      <c r="R494" s="138"/>
      <c r="S494" s="138"/>
      <c r="T494" s="138"/>
      <c r="U494" s="138"/>
      <c r="V494" s="138"/>
      <c r="W494" s="138"/>
      <c r="X494" s="18"/>
      <c r="Y494" s="18"/>
      <c r="Z494" s="18"/>
      <c r="AA494" s="367">
        <v>7</v>
      </c>
      <c r="AB494" s="335" t="str">
        <f t="array" ref="AB494">IF(COUNT(IF($P$5:$P$104=$AA494,IF($A$5:$A$104=AB$486,$R$5:$R$104,"-")))=0,"-",COUNT(IF($P$5:$P$104=$AA494,IF($A$5:$A$104=AB$486,$R$5:$R$104,"-"))))</f>
        <v>-</v>
      </c>
      <c r="AC494" s="335" t="str">
        <f t="array" ref="AC494">IF(COUNT(IF($P$5:$P$104=$AA494,IF($A$5:$A$104=AC$486,$R$5:$R$104,"-")))=0,"-",COUNT(IF($P$5:$P$104=$AA494,IF($A$5:$A$104=AC$486,$R$5:$R$104,"-"))))</f>
        <v>-</v>
      </c>
      <c r="AD494" s="335" t="str">
        <f t="array" ref="AD494">IF(COUNT(IF($P$5:$P$104=$AA494,IF($A$5:$A$104=AD$486,$R$5:$R$104,"-")))=0,"-",COUNT(IF($P$5:$P$104=$AA494,IF($A$5:$A$104=AD$486,$R$5:$R$104,"-"))))</f>
        <v>-</v>
      </c>
      <c r="AE494" s="335" t="str">
        <f t="array" ref="AE494">IF(COUNT(IF($P$5:$P$104=$AA494,IF($A$5:$A$104=AE$486,$R$5:$R$104,"-")))=0,"-",COUNT(IF($P$5:$P$104=$AA494,IF($A$5:$A$104=AE$486,$R$5:$R$104,"-"))))</f>
        <v>-</v>
      </c>
      <c r="AF494" s="335" t="str">
        <f t="array" ref="AF494">IF(COUNT(IF($P$5:$P$104=$AA494,IF($A$5:$A$104=AF$486,$R$5:$R$104,"-")))=0,"-",COUNT(IF($P$5:$P$104=$AA494,IF($A$5:$A$104=AF$486,$R$5:$R$104,"-"))))</f>
        <v>-</v>
      </c>
      <c r="AG494" s="335" t="str">
        <f t="array" ref="AG494">IF(COUNT(IF($P$5:$P$104=$AA494,IF($A$5:$A$104=AG$486,$R$5:$R$104,"-")))=0,"-",COUNT(IF($P$5:$P$104=$AA494,IF($A$5:$A$104=AG$486,$R$5:$R$104,"-"))))</f>
        <v>-</v>
      </c>
      <c r="AH494" s="335" t="str">
        <f t="array" ref="AH494">IF(COUNT(IF($P$5:$P$104=$AA494,IF($A$5:$A$104=AH$486,$R$5:$R$104,"-")))=0,"-",COUNT(IF($P$5:$P$104=$AA494,IF($A$5:$A$104=AH$486,$R$5:$R$104,"-"))))</f>
        <v>-</v>
      </c>
      <c r="AI494" s="335" t="str">
        <f t="array" ref="AI494">IF(COUNT(IF($P$5:$P$104=$AA494,IF($A$5:$A$104=AI$486,$R$5:$R$104,"-")))=0,"-",COUNT(IF($P$5:$P$104=$AA494,IF($A$5:$A$104=AI$486,$R$5:$R$104,"-"))))</f>
        <v>-</v>
      </c>
      <c r="AJ494" s="335" t="str">
        <f t="array" ref="AJ494">IF(COUNT(IF($P$5:$P$104=$AA494,IF($A$5:$A$104=AJ$486,$R$5:$R$104,"-")))=0,"-",COUNT(IF($P$5:$P$104=$AA494,IF($A$5:$A$104=AJ$486,$R$5:$R$104,"-"))))</f>
        <v>-</v>
      </c>
      <c r="AK494" s="335" t="str">
        <f t="array" ref="AK494">IF(COUNT(IF($P$5:$P$104=$AA494,IF($A$5:$A$104=AK$486,$R$5:$R$104,"-")))=0,"-",COUNT(IF($P$5:$P$104=$AA494,IF($A$5:$A$104=AK$486,$R$5:$R$104,"-"))))</f>
        <v>-</v>
      </c>
      <c r="AL494" s="335" t="str">
        <f t="array" ref="AL494">IF(COUNT(IF($P$5:$P$104=$AA494,IF($A$5:$A$104=AL$486,$R$5:$R$104,"-")))=0,"-",COUNT(IF($P$5:$P$104=$AA494,IF($A$5:$A$104=AL$486,$R$5:$R$104,"-"))))</f>
        <v>-</v>
      </c>
      <c r="AM494" s="335" t="str">
        <f t="array" ref="AM494">IF(COUNT(IF($P$5:$P$104=$AA494,IF($A$5:$A$104=AM$486,$R$5:$R$104,"-")))=0,"-",COUNT(IF($P$5:$P$104=$AA494,IF($A$5:$A$104=AM$486,$R$5:$R$104,"-"))))</f>
        <v>-</v>
      </c>
      <c r="AN494" s="391">
        <f t="shared" si="231"/>
        <v>0</v>
      </c>
      <c r="AO494" s="67"/>
      <c r="AP494" s="209"/>
      <c r="AQ494" s="209"/>
      <c r="AR494" s="209"/>
      <c r="AS494" s="18"/>
      <c r="AT494" s="18"/>
      <c r="AU494" s="18"/>
      <c r="AV494" s="18"/>
      <c r="AW494" s="18"/>
      <c r="AX494" s="18"/>
      <c r="AY494" s="18"/>
      <c r="AZ494" s="18"/>
      <c r="BA494" s="18"/>
      <c r="BN494" s="11"/>
      <c r="BO494" s="11"/>
      <c r="BP494" s="11"/>
      <c r="BS494" s="75"/>
    </row>
    <row r="495" spans="1:71">
      <c r="A495" s="18"/>
      <c r="B495" s="18"/>
      <c r="C495" s="18"/>
      <c r="E495" s="88"/>
      <c r="F495" s="88"/>
      <c r="G495" s="18"/>
      <c r="H495" s="89"/>
      <c r="I495" s="89"/>
      <c r="J495" s="89"/>
      <c r="K495" s="18"/>
      <c r="L495" s="18"/>
      <c r="M495" s="18"/>
      <c r="N495" s="18"/>
      <c r="O495" s="18"/>
      <c r="P495" s="138"/>
      <c r="Q495" s="138"/>
      <c r="R495" s="138"/>
      <c r="S495" s="138"/>
      <c r="T495" s="138"/>
      <c r="U495" s="138"/>
      <c r="V495" s="138"/>
      <c r="W495" s="138"/>
      <c r="X495" s="18"/>
      <c r="Y495" s="18"/>
      <c r="Z495" s="18"/>
      <c r="AA495" s="367">
        <v>8</v>
      </c>
      <c r="AB495" s="335" t="str">
        <f t="array" ref="AB495">IF(COUNT(IF($P$5:$P$104=$AA495,IF($A$5:$A$104=AB$486,$R$5:$R$104,"-")))=0,"-",COUNT(IF($P$5:$P$104=$AA495,IF($A$5:$A$104=AB$486,$R$5:$R$104,"-"))))</f>
        <v>-</v>
      </c>
      <c r="AC495" s="335" t="str">
        <f t="array" ref="AC495">IF(COUNT(IF($P$5:$P$104=$AA495,IF($A$5:$A$104=AC$486,$R$5:$R$104,"-")))=0,"-",COUNT(IF($P$5:$P$104=$AA495,IF($A$5:$A$104=AC$486,$R$5:$R$104,"-"))))</f>
        <v>-</v>
      </c>
      <c r="AD495" s="335" t="str">
        <f t="array" ref="AD495">IF(COUNT(IF($P$5:$P$104=$AA495,IF($A$5:$A$104=AD$486,$R$5:$R$104,"-")))=0,"-",COUNT(IF($P$5:$P$104=$AA495,IF($A$5:$A$104=AD$486,$R$5:$R$104,"-"))))</f>
        <v>-</v>
      </c>
      <c r="AE495" s="335" t="str">
        <f t="array" ref="AE495">IF(COUNT(IF($P$5:$P$104=$AA495,IF($A$5:$A$104=AE$486,$R$5:$R$104,"-")))=0,"-",COUNT(IF($P$5:$P$104=$AA495,IF($A$5:$A$104=AE$486,$R$5:$R$104,"-"))))</f>
        <v>-</v>
      </c>
      <c r="AF495" s="335" t="str">
        <f t="array" ref="AF495">IF(COUNT(IF($P$5:$P$104=$AA495,IF($A$5:$A$104=AF$486,$R$5:$R$104,"-")))=0,"-",COUNT(IF($P$5:$P$104=$AA495,IF($A$5:$A$104=AF$486,$R$5:$R$104,"-"))))</f>
        <v>-</v>
      </c>
      <c r="AG495" s="335" t="str">
        <f t="array" ref="AG495">IF(COUNT(IF($P$5:$P$104=$AA495,IF($A$5:$A$104=AG$486,$R$5:$R$104,"-")))=0,"-",COUNT(IF($P$5:$P$104=$AA495,IF($A$5:$A$104=AG$486,$R$5:$R$104,"-"))))</f>
        <v>-</v>
      </c>
      <c r="AH495" s="335" t="str">
        <f t="array" ref="AH495">IF(COUNT(IF($P$5:$P$104=$AA495,IF($A$5:$A$104=AH$486,$R$5:$R$104,"-")))=0,"-",COUNT(IF($P$5:$P$104=$AA495,IF($A$5:$A$104=AH$486,$R$5:$R$104,"-"))))</f>
        <v>-</v>
      </c>
      <c r="AI495" s="335" t="str">
        <f t="array" ref="AI495">IF(COUNT(IF($P$5:$P$104=$AA495,IF($A$5:$A$104=AI$486,$R$5:$R$104,"-")))=0,"-",COUNT(IF($P$5:$P$104=$AA495,IF($A$5:$A$104=AI$486,$R$5:$R$104,"-"))))</f>
        <v>-</v>
      </c>
      <c r="AJ495" s="335" t="str">
        <f t="array" ref="AJ495">IF(COUNT(IF($P$5:$P$104=$AA495,IF($A$5:$A$104=AJ$486,$R$5:$R$104,"-")))=0,"-",COUNT(IF($P$5:$P$104=$AA495,IF($A$5:$A$104=AJ$486,$R$5:$R$104,"-"))))</f>
        <v>-</v>
      </c>
      <c r="AK495" s="335" t="str">
        <f t="array" ref="AK495">IF(COUNT(IF($P$5:$P$104=$AA495,IF($A$5:$A$104=AK$486,$R$5:$R$104,"-")))=0,"-",COUNT(IF($P$5:$P$104=$AA495,IF($A$5:$A$104=AK$486,$R$5:$R$104,"-"))))</f>
        <v>-</v>
      </c>
      <c r="AL495" s="335" t="str">
        <f t="array" ref="AL495">IF(COUNT(IF($P$5:$P$104=$AA495,IF($A$5:$A$104=AL$486,$R$5:$R$104,"-")))=0,"-",COUNT(IF($P$5:$P$104=$AA495,IF($A$5:$A$104=AL$486,$R$5:$R$104,"-"))))</f>
        <v>-</v>
      </c>
      <c r="AM495" s="335" t="str">
        <f t="array" ref="AM495">IF(COUNT(IF($P$5:$P$104=$AA495,IF($A$5:$A$104=AM$486,$R$5:$R$104,"-")))=0,"-",COUNT(IF($P$5:$P$104=$AA495,IF($A$5:$A$104=AM$486,$R$5:$R$104,"-"))))</f>
        <v>-</v>
      </c>
      <c r="AN495" s="391">
        <f t="shared" si="231"/>
        <v>0</v>
      </c>
      <c r="AO495" s="67"/>
      <c r="AP495" s="209"/>
      <c r="AQ495" s="209"/>
      <c r="AR495" s="209"/>
      <c r="AS495" s="18"/>
      <c r="AT495" s="18"/>
      <c r="AU495" s="18"/>
      <c r="AV495" s="18"/>
      <c r="AW495" s="18"/>
      <c r="AX495" s="18"/>
      <c r="AY495" s="18"/>
      <c r="AZ495" s="18"/>
      <c r="BA495" s="18"/>
      <c r="BN495" s="11"/>
      <c r="BO495" s="11"/>
      <c r="BP495" s="11"/>
      <c r="BS495" s="75"/>
    </row>
    <row r="496" spans="1:71">
      <c r="A496" s="18"/>
      <c r="B496" s="18"/>
      <c r="C496" s="18"/>
      <c r="E496" s="88"/>
      <c r="F496" s="88"/>
      <c r="G496" s="18"/>
      <c r="H496" s="89"/>
      <c r="I496" s="89"/>
      <c r="J496" s="89"/>
      <c r="K496" s="18"/>
      <c r="L496" s="18"/>
      <c r="M496" s="18"/>
      <c r="N496" s="18"/>
      <c r="O496" s="18"/>
      <c r="P496" s="138"/>
      <c r="Q496" s="138"/>
      <c r="R496" s="138"/>
      <c r="S496" s="138"/>
      <c r="T496" s="138"/>
      <c r="U496" s="138"/>
      <c r="V496" s="138"/>
      <c r="W496" s="138"/>
      <c r="X496" s="18"/>
      <c r="Y496" s="18"/>
      <c r="Z496" s="18"/>
      <c r="AA496" s="367">
        <v>9</v>
      </c>
      <c r="AB496" s="335" t="str">
        <f t="array" ref="AB496">IF(COUNT(IF($P$5:$P$104=$AA496,IF($A$5:$A$104=AB$486,$R$5:$R$104,"-")))=0,"-",COUNT(IF($P$5:$P$104=$AA496,IF($A$5:$A$104=AB$486,$R$5:$R$104,"-"))))</f>
        <v>-</v>
      </c>
      <c r="AC496" s="335" t="str">
        <f t="array" ref="AC496">IF(COUNT(IF($P$5:$P$104=$AA496,IF($A$5:$A$104=AC$486,$R$5:$R$104,"-")))=0,"-",COUNT(IF($P$5:$P$104=$AA496,IF($A$5:$A$104=AC$486,$R$5:$R$104,"-"))))</f>
        <v>-</v>
      </c>
      <c r="AD496" s="335" t="str">
        <f t="array" ref="AD496">IF(COUNT(IF($P$5:$P$104=$AA496,IF($A$5:$A$104=AD$486,$R$5:$R$104,"-")))=0,"-",COUNT(IF($P$5:$P$104=$AA496,IF($A$5:$A$104=AD$486,$R$5:$R$104,"-"))))</f>
        <v>-</v>
      </c>
      <c r="AE496" s="335" t="str">
        <f t="array" ref="AE496">IF(COUNT(IF($P$5:$P$104=$AA496,IF($A$5:$A$104=AE$486,$R$5:$R$104,"-")))=0,"-",COUNT(IF($P$5:$P$104=$AA496,IF($A$5:$A$104=AE$486,$R$5:$R$104,"-"))))</f>
        <v>-</v>
      </c>
      <c r="AF496" s="335" t="str">
        <f t="array" ref="AF496">IF(COUNT(IF($P$5:$P$104=$AA496,IF($A$5:$A$104=AF$486,$R$5:$R$104,"-")))=0,"-",COUNT(IF($P$5:$P$104=$AA496,IF($A$5:$A$104=AF$486,$R$5:$R$104,"-"))))</f>
        <v>-</v>
      </c>
      <c r="AG496" s="335" t="str">
        <f t="array" ref="AG496">IF(COUNT(IF($P$5:$P$104=$AA496,IF($A$5:$A$104=AG$486,$R$5:$R$104,"-")))=0,"-",COUNT(IF($P$5:$P$104=$AA496,IF($A$5:$A$104=AG$486,$R$5:$R$104,"-"))))</f>
        <v>-</v>
      </c>
      <c r="AH496" s="335" t="str">
        <f t="array" ref="AH496">IF(COUNT(IF($P$5:$P$104=$AA496,IF($A$5:$A$104=AH$486,$R$5:$R$104,"-")))=0,"-",COUNT(IF($P$5:$P$104=$AA496,IF($A$5:$A$104=AH$486,$R$5:$R$104,"-"))))</f>
        <v>-</v>
      </c>
      <c r="AI496" s="335" t="str">
        <f t="array" ref="AI496">IF(COUNT(IF($P$5:$P$104=$AA496,IF($A$5:$A$104=AI$486,$R$5:$R$104,"-")))=0,"-",COUNT(IF($P$5:$P$104=$AA496,IF($A$5:$A$104=AI$486,$R$5:$R$104,"-"))))</f>
        <v>-</v>
      </c>
      <c r="AJ496" s="335" t="str">
        <f t="array" ref="AJ496">IF(COUNT(IF($P$5:$P$104=$AA496,IF($A$5:$A$104=AJ$486,$R$5:$R$104,"-")))=0,"-",COUNT(IF($P$5:$P$104=$AA496,IF($A$5:$A$104=AJ$486,$R$5:$R$104,"-"))))</f>
        <v>-</v>
      </c>
      <c r="AK496" s="335" t="str">
        <f t="array" ref="AK496">IF(COUNT(IF($P$5:$P$104=$AA496,IF($A$5:$A$104=AK$486,$R$5:$R$104,"-")))=0,"-",COUNT(IF($P$5:$P$104=$AA496,IF($A$5:$A$104=AK$486,$R$5:$R$104,"-"))))</f>
        <v>-</v>
      </c>
      <c r="AL496" s="335" t="str">
        <f t="array" ref="AL496">IF(COUNT(IF($P$5:$P$104=$AA496,IF($A$5:$A$104=AL$486,$R$5:$R$104,"-")))=0,"-",COUNT(IF($P$5:$P$104=$AA496,IF($A$5:$A$104=AL$486,$R$5:$R$104,"-"))))</f>
        <v>-</v>
      </c>
      <c r="AM496" s="335" t="str">
        <f t="array" ref="AM496">IF(COUNT(IF($P$5:$P$104=$AA496,IF($A$5:$A$104=AM$486,$R$5:$R$104,"-")))=0,"-",COUNT(IF($P$5:$P$104=$AA496,IF($A$5:$A$104=AM$486,$R$5:$R$104,"-"))))</f>
        <v>-</v>
      </c>
      <c r="AN496" s="391">
        <f t="shared" si="231"/>
        <v>0</v>
      </c>
      <c r="AO496" s="67"/>
      <c r="AP496" s="209"/>
      <c r="AQ496" s="209"/>
      <c r="AR496" s="209"/>
      <c r="AS496" s="18"/>
      <c r="AT496" s="18"/>
      <c r="AU496" s="18"/>
      <c r="AV496" s="18"/>
      <c r="AW496" s="18"/>
      <c r="AX496" s="18"/>
      <c r="AY496" s="18"/>
      <c r="AZ496" s="18"/>
      <c r="BA496" s="18"/>
      <c r="BN496" s="11"/>
      <c r="BO496" s="11"/>
      <c r="BP496" s="11"/>
      <c r="BS496" s="75"/>
    </row>
    <row r="497" spans="1:71">
      <c r="A497" s="18"/>
      <c r="B497" s="18"/>
      <c r="C497" s="18"/>
      <c r="E497" s="88"/>
      <c r="F497" s="88"/>
      <c r="G497" s="18"/>
      <c r="H497" s="89"/>
      <c r="I497" s="89"/>
      <c r="J497" s="89"/>
      <c r="K497" s="18"/>
      <c r="L497" s="18"/>
      <c r="M497" s="18"/>
      <c r="N497" s="18"/>
      <c r="O497" s="18"/>
      <c r="P497" s="138"/>
      <c r="Q497" s="138"/>
      <c r="R497" s="138"/>
      <c r="S497" s="138"/>
      <c r="T497" s="138"/>
      <c r="U497" s="138"/>
      <c r="V497" s="138"/>
      <c r="W497" s="138"/>
      <c r="X497" s="18"/>
      <c r="Y497" s="18"/>
      <c r="Z497" s="18"/>
      <c r="AA497" s="367">
        <v>10</v>
      </c>
      <c r="AB497" s="335" t="str">
        <f t="array" ref="AB497">IF(COUNT(IF($P$5:$P$104=$AA497,IF($A$5:$A$104=AB$486,$R$5:$R$104,"-")))=0,"-",COUNT(IF($P$5:$P$104=$AA497,IF($A$5:$A$104=AB$486,$R$5:$R$104,"-"))))</f>
        <v>-</v>
      </c>
      <c r="AC497" s="335" t="str">
        <f t="array" ref="AC497">IF(COUNT(IF($P$5:$P$104=$AA497,IF($A$5:$A$104=AC$486,$R$5:$R$104,"-")))=0,"-",COUNT(IF($P$5:$P$104=$AA497,IF($A$5:$A$104=AC$486,$R$5:$R$104,"-"))))</f>
        <v>-</v>
      </c>
      <c r="AD497" s="335" t="str">
        <f t="array" ref="AD497">IF(COUNT(IF($P$5:$P$104=$AA497,IF($A$5:$A$104=AD$486,$R$5:$R$104,"-")))=0,"-",COUNT(IF($P$5:$P$104=$AA497,IF($A$5:$A$104=AD$486,$R$5:$R$104,"-"))))</f>
        <v>-</v>
      </c>
      <c r="AE497" s="335" t="str">
        <f t="array" ref="AE497">IF(COUNT(IF($P$5:$P$104=$AA497,IF($A$5:$A$104=AE$486,$R$5:$R$104,"-")))=0,"-",COUNT(IF($P$5:$P$104=$AA497,IF($A$5:$A$104=AE$486,$R$5:$R$104,"-"))))</f>
        <v>-</v>
      </c>
      <c r="AF497" s="335" t="str">
        <f t="array" ref="AF497">IF(COUNT(IF($P$5:$P$104=$AA497,IF($A$5:$A$104=AF$486,$R$5:$R$104,"-")))=0,"-",COUNT(IF($P$5:$P$104=$AA497,IF($A$5:$A$104=AF$486,$R$5:$R$104,"-"))))</f>
        <v>-</v>
      </c>
      <c r="AG497" s="335" t="str">
        <f t="array" ref="AG497">IF(COUNT(IF($P$5:$P$104=$AA497,IF($A$5:$A$104=AG$486,$R$5:$R$104,"-")))=0,"-",COUNT(IF($P$5:$P$104=$AA497,IF($A$5:$A$104=AG$486,$R$5:$R$104,"-"))))</f>
        <v>-</v>
      </c>
      <c r="AH497" s="335" t="str">
        <f t="array" ref="AH497">IF(COUNT(IF($P$5:$P$104=$AA497,IF($A$5:$A$104=AH$486,$R$5:$R$104,"-")))=0,"-",COUNT(IF($P$5:$P$104=$AA497,IF($A$5:$A$104=AH$486,$R$5:$R$104,"-"))))</f>
        <v>-</v>
      </c>
      <c r="AI497" s="335" t="str">
        <f t="array" ref="AI497">IF(COUNT(IF($P$5:$P$104=$AA497,IF($A$5:$A$104=AI$486,$R$5:$R$104,"-")))=0,"-",COUNT(IF($P$5:$P$104=$AA497,IF($A$5:$A$104=AI$486,$R$5:$R$104,"-"))))</f>
        <v>-</v>
      </c>
      <c r="AJ497" s="335" t="str">
        <f t="array" ref="AJ497">IF(COUNT(IF($P$5:$P$104=$AA497,IF($A$5:$A$104=AJ$486,$R$5:$R$104,"-")))=0,"-",COUNT(IF($P$5:$P$104=$AA497,IF($A$5:$A$104=AJ$486,$R$5:$R$104,"-"))))</f>
        <v>-</v>
      </c>
      <c r="AK497" s="335" t="str">
        <f t="array" ref="AK497">IF(COUNT(IF($P$5:$P$104=$AA497,IF($A$5:$A$104=AK$486,$R$5:$R$104,"-")))=0,"-",COUNT(IF($P$5:$P$104=$AA497,IF($A$5:$A$104=AK$486,$R$5:$R$104,"-"))))</f>
        <v>-</v>
      </c>
      <c r="AL497" s="335" t="str">
        <f t="array" ref="AL497">IF(COUNT(IF($P$5:$P$104=$AA497,IF($A$5:$A$104=AL$486,$R$5:$R$104,"-")))=0,"-",COUNT(IF($P$5:$P$104=$AA497,IF($A$5:$A$104=AL$486,$R$5:$R$104,"-"))))</f>
        <v>-</v>
      </c>
      <c r="AM497" s="335" t="str">
        <f t="array" ref="AM497">IF(COUNT(IF($P$5:$P$104=$AA497,IF($A$5:$A$104=AM$486,$R$5:$R$104,"-")))=0,"-",COUNT(IF($P$5:$P$104=$AA497,IF($A$5:$A$104=AM$486,$R$5:$R$104,"-"))))</f>
        <v>-</v>
      </c>
      <c r="AN497" s="391">
        <f t="shared" si="231"/>
        <v>0</v>
      </c>
      <c r="AO497" s="67"/>
      <c r="AP497" s="209"/>
      <c r="AQ497" s="209"/>
      <c r="AR497" s="209"/>
      <c r="AS497" s="18"/>
      <c r="AT497" s="18"/>
      <c r="AU497" s="18"/>
      <c r="AV497" s="18"/>
      <c r="AW497" s="18"/>
      <c r="AX497" s="18"/>
      <c r="AY497" s="18"/>
      <c r="AZ497" s="18"/>
      <c r="BA497" s="18"/>
      <c r="BN497" s="11"/>
      <c r="BO497" s="11"/>
      <c r="BP497" s="11"/>
      <c r="BS497" s="75"/>
    </row>
    <row r="498" spans="1:71">
      <c r="A498" s="18"/>
      <c r="B498" s="18"/>
      <c r="C498" s="18"/>
      <c r="E498" s="88"/>
      <c r="F498" s="88"/>
      <c r="G498" s="18"/>
      <c r="H498" s="89"/>
      <c r="I498" s="89"/>
      <c r="J498" s="89"/>
      <c r="K498" s="18"/>
      <c r="L498" s="18"/>
      <c r="M498" s="18"/>
      <c r="N498" s="18"/>
      <c r="O498" s="18"/>
      <c r="P498" s="138"/>
      <c r="Q498" s="138"/>
      <c r="R498" s="138"/>
      <c r="S498" s="138"/>
      <c r="T498" s="138"/>
      <c r="U498" s="138"/>
      <c r="V498" s="138"/>
      <c r="W498" s="138"/>
      <c r="X498" s="18"/>
      <c r="Y498" s="18"/>
      <c r="Z498" s="18"/>
      <c r="AA498" s="367">
        <v>11</v>
      </c>
      <c r="AB498" s="335" t="str">
        <f t="array" ref="AB498">IF(COUNT(IF($P$5:$P$104=$AA498,IF($A$5:$A$104=AB$486,$R$5:$R$104,"-")))=0,"-",COUNT(IF($P$5:$P$104=$AA498,IF($A$5:$A$104=AB$486,$R$5:$R$104,"-"))))</f>
        <v>-</v>
      </c>
      <c r="AC498" s="335" t="str">
        <f t="array" ref="AC498">IF(COUNT(IF($P$5:$P$104=$AA498,IF($A$5:$A$104=AC$486,$R$5:$R$104,"-")))=0,"-",COUNT(IF($P$5:$P$104=$AA498,IF($A$5:$A$104=AC$486,$R$5:$R$104,"-"))))</f>
        <v>-</v>
      </c>
      <c r="AD498" s="335" t="str">
        <f t="array" ref="AD498">IF(COUNT(IF($P$5:$P$104=$AA498,IF($A$5:$A$104=AD$486,$R$5:$R$104,"-")))=0,"-",COUNT(IF($P$5:$P$104=$AA498,IF($A$5:$A$104=AD$486,$R$5:$R$104,"-"))))</f>
        <v>-</v>
      </c>
      <c r="AE498" s="335" t="str">
        <f t="array" ref="AE498">IF(COUNT(IF($P$5:$P$104=$AA498,IF($A$5:$A$104=AE$486,$R$5:$R$104,"-")))=0,"-",COUNT(IF($P$5:$P$104=$AA498,IF($A$5:$A$104=AE$486,$R$5:$R$104,"-"))))</f>
        <v>-</v>
      </c>
      <c r="AF498" s="335" t="str">
        <f t="array" ref="AF498">IF(COUNT(IF($P$5:$P$104=$AA498,IF($A$5:$A$104=AF$486,$R$5:$R$104,"-")))=0,"-",COUNT(IF($P$5:$P$104=$AA498,IF($A$5:$A$104=AF$486,$R$5:$R$104,"-"))))</f>
        <v>-</v>
      </c>
      <c r="AG498" s="335" t="str">
        <f t="array" ref="AG498">IF(COUNT(IF($P$5:$P$104=$AA498,IF($A$5:$A$104=AG$486,$R$5:$R$104,"-")))=0,"-",COUNT(IF($P$5:$P$104=$AA498,IF($A$5:$A$104=AG$486,$R$5:$R$104,"-"))))</f>
        <v>-</v>
      </c>
      <c r="AH498" s="335" t="str">
        <f t="array" ref="AH498">IF(COUNT(IF($P$5:$P$104=$AA498,IF($A$5:$A$104=AH$486,$R$5:$R$104,"-")))=0,"-",COUNT(IF($P$5:$P$104=$AA498,IF($A$5:$A$104=AH$486,$R$5:$R$104,"-"))))</f>
        <v>-</v>
      </c>
      <c r="AI498" s="335" t="str">
        <f t="array" ref="AI498">IF(COUNT(IF($P$5:$P$104=$AA498,IF($A$5:$A$104=AI$486,$R$5:$R$104,"-")))=0,"-",COUNT(IF($P$5:$P$104=$AA498,IF($A$5:$A$104=AI$486,$R$5:$R$104,"-"))))</f>
        <v>-</v>
      </c>
      <c r="AJ498" s="335" t="str">
        <f t="array" ref="AJ498">IF(COUNT(IF($P$5:$P$104=$AA498,IF($A$5:$A$104=AJ$486,$R$5:$R$104,"-")))=0,"-",COUNT(IF($P$5:$P$104=$AA498,IF($A$5:$A$104=AJ$486,$R$5:$R$104,"-"))))</f>
        <v>-</v>
      </c>
      <c r="AK498" s="335" t="str">
        <f t="array" ref="AK498">IF(COUNT(IF($P$5:$P$104=$AA498,IF($A$5:$A$104=AK$486,$R$5:$R$104,"-")))=0,"-",COUNT(IF($P$5:$P$104=$AA498,IF($A$5:$A$104=AK$486,$R$5:$R$104,"-"))))</f>
        <v>-</v>
      </c>
      <c r="AL498" s="335" t="str">
        <f t="array" ref="AL498">IF(COUNT(IF($P$5:$P$104=$AA498,IF($A$5:$A$104=AL$486,$R$5:$R$104,"-")))=0,"-",COUNT(IF($P$5:$P$104=$AA498,IF($A$5:$A$104=AL$486,$R$5:$R$104,"-"))))</f>
        <v>-</v>
      </c>
      <c r="AM498" s="335" t="str">
        <f t="array" ref="AM498">IF(COUNT(IF($P$5:$P$104=$AA498,IF($A$5:$A$104=AM$486,$R$5:$R$104,"-")))=0,"-",COUNT(IF($P$5:$P$104=$AA498,IF($A$5:$A$104=AM$486,$R$5:$R$104,"-"))))</f>
        <v>-</v>
      </c>
      <c r="AN498" s="391">
        <f t="shared" si="231"/>
        <v>0</v>
      </c>
      <c r="AO498" s="67"/>
      <c r="AP498" s="209"/>
      <c r="AQ498" s="209"/>
      <c r="AR498" s="209"/>
      <c r="AS498" s="18"/>
      <c r="AT498" s="18"/>
      <c r="AU498" s="18"/>
      <c r="AV498" s="18"/>
      <c r="AW498" s="18"/>
      <c r="AX498" s="18"/>
      <c r="AY498" s="18"/>
      <c r="AZ498" s="18"/>
      <c r="BA498" s="18"/>
      <c r="BN498" s="11"/>
      <c r="BO498" s="11"/>
      <c r="BP498" s="11"/>
      <c r="BS498" s="75"/>
    </row>
    <row r="499" spans="1:71">
      <c r="A499" s="18"/>
      <c r="B499" s="18"/>
      <c r="C499" s="18"/>
      <c r="E499" s="88"/>
      <c r="F499" s="88"/>
      <c r="G499" s="18"/>
      <c r="H499" s="89"/>
      <c r="I499" s="89"/>
      <c r="J499" s="89"/>
      <c r="K499" s="18"/>
      <c r="L499" s="18"/>
      <c r="M499" s="18"/>
      <c r="N499" s="18"/>
      <c r="O499" s="18"/>
      <c r="P499" s="138"/>
      <c r="Q499" s="138"/>
      <c r="R499" s="138"/>
      <c r="S499" s="138"/>
      <c r="T499" s="138"/>
      <c r="U499" s="138"/>
      <c r="V499" s="138"/>
      <c r="W499" s="138"/>
      <c r="X499" s="18"/>
      <c r="Y499" s="18"/>
      <c r="Z499" s="18"/>
      <c r="AA499" s="367">
        <v>12</v>
      </c>
      <c r="AB499" s="335" t="str">
        <f t="array" ref="AB499">IF(COUNT(IF($P$5:$P$104=$AA499,IF($A$5:$A$104=AB$486,$R$5:$R$104,"-")))=0,"-",COUNT(IF($P$5:$P$104=$AA499,IF($A$5:$A$104=AB$486,$R$5:$R$104,"-"))))</f>
        <v>-</v>
      </c>
      <c r="AC499" s="335" t="str">
        <f t="array" ref="AC499">IF(COUNT(IF($P$5:$P$104=$AA499,IF($A$5:$A$104=AC$486,$R$5:$R$104,"-")))=0,"-",COUNT(IF($P$5:$P$104=$AA499,IF($A$5:$A$104=AC$486,$R$5:$R$104,"-"))))</f>
        <v>-</v>
      </c>
      <c r="AD499" s="335" t="str">
        <f t="array" ref="AD499">IF(COUNT(IF($P$5:$P$104=$AA499,IF($A$5:$A$104=AD$486,$R$5:$R$104,"-")))=0,"-",COUNT(IF($P$5:$P$104=$AA499,IF($A$5:$A$104=AD$486,$R$5:$R$104,"-"))))</f>
        <v>-</v>
      </c>
      <c r="AE499" s="335" t="str">
        <f t="array" ref="AE499">IF(COUNT(IF($P$5:$P$104=$AA499,IF($A$5:$A$104=AE$486,$R$5:$R$104,"-")))=0,"-",COUNT(IF($P$5:$P$104=$AA499,IF($A$5:$A$104=AE$486,$R$5:$R$104,"-"))))</f>
        <v>-</v>
      </c>
      <c r="AF499" s="335" t="str">
        <f t="array" ref="AF499">IF(COUNT(IF($P$5:$P$104=$AA499,IF($A$5:$A$104=AF$486,$R$5:$R$104,"-")))=0,"-",COUNT(IF($P$5:$P$104=$AA499,IF($A$5:$A$104=AF$486,$R$5:$R$104,"-"))))</f>
        <v>-</v>
      </c>
      <c r="AG499" s="335" t="str">
        <f t="array" ref="AG499">IF(COUNT(IF($P$5:$P$104=$AA499,IF($A$5:$A$104=AG$486,$R$5:$R$104,"-")))=0,"-",COUNT(IF($P$5:$P$104=$AA499,IF($A$5:$A$104=AG$486,$R$5:$R$104,"-"))))</f>
        <v>-</v>
      </c>
      <c r="AH499" s="335" t="str">
        <f t="array" ref="AH499">IF(COUNT(IF($P$5:$P$104=$AA499,IF($A$5:$A$104=AH$486,$R$5:$R$104,"-")))=0,"-",COUNT(IF($P$5:$P$104=$AA499,IF($A$5:$A$104=AH$486,$R$5:$R$104,"-"))))</f>
        <v>-</v>
      </c>
      <c r="AI499" s="335" t="str">
        <f t="array" ref="AI499">IF(COUNT(IF($P$5:$P$104=$AA499,IF($A$5:$A$104=AI$486,$R$5:$R$104,"-")))=0,"-",COUNT(IF($P$5:$P$104=$AA499,IF($A$5:$A$104=AI$486,$R$5:$R$104,"-"))))</f>
        <v>-</v>
      </c>
      <c r="AJ499" s="335" t="str">
        <f t="array" ref="AJ499">IF(COUNT(IF($P$5:$P$104=$AA499,IF($A$5:$A$104=AJ$486,$R$5:$R$104,"-")))=0,"-",COUNT(IF($P$5:$P$104=$AA499,IF($A$5:$A$104=AJ$486,$R$5:$R$104,"-"))))</f>
        <v>-</v>
      </c>
      <c r="AK499" s="335" t="str">
        <f t="array" ref="AK499">IF(COUNT(IF($P$5:$P$104=$AA499,IF($A$5:$A$104=AK$486,$R$5:$R$104,"-")))=0,"-",COUNT(IF($P$5:$P$104=$AA499,IF($A$5:$A$104=AK$486,$R$5:$R$104,"-"))))</f>
        <v>-</v>
      </c>
      <c r="AL499" s="335" t="str">
        <f t="array" ref="AL499">IF(COUNT(IF($P$5:$P$104=$AA499,IF($A$5:$A$104=AL$486,$R$5:$R$104,"-")))=0,"-",COUNT(IF($P$5:$P$104=$AA499,IF($A$5:$A$104=AL$486,$R$5:$R$104,"-"))))</f>
        <v>-</v>
      </c>
      <c r="AM499" s="335" t="str">
        <f t="array" ref="AM499">IF(COUNT(IF($P$5:$P$104=$AA499,IF($A$5:$A$104=AM$486,$R$5:$R$104,"-")))=0,"-",COUNT(IF($P$5:$P$104=$AA499,IF($A$5:$A$104=AM$486,$R$5:$R$104,"-"))))</f>
        <v>-</v>
      </c>
      <c r="AN499" s="391">
        <f t="shared" si="231"/>
        <v>0</v>
      </c>
      <c r="AO499" s="18"/>
      <c r="AP499" s="7"/>
      <c r="AQ499" s="18"/>
      <c r="AR499" s="18"/>
      <c r="AS499" s="18"/>
      <c r="AT499" s="18"/>
      <c r="AU499" s="18"/>
      <c r="AV499" s="18"/>
      <c r="AW499" s="18"/>
      <c r="AX499" s="18"/>
      <c r="AY499" s="18"/>
      <c r="AZ499" s="18"/>
      <c r="BA499" s="18"/>
      <c r="BO499" s="11"/>
      <c r="BP499" s="11"/>
      <c r="BQ499" s="11"/>
    </row>
    <row r="500" spans="1:71">
      <c r="A500" s="18"/>
      <c r="B500" s="18"/>
      <c r="C500" s="18"/>
      <c r="E500" s="88"/>
      <c r="F500" s="88"/>
      <c r="G500" s="18"/>
      <c r="H500" s="89"/>
      <c r="I500" s="89"/>
      <c r="J500" s="89"/>
      <c r="K500" s="18"/>
      <c r="L500" s="18"/>
      <c r="M500" s="18"/>
      <c r="N500" s="18"/>
      <c r="O500" s="18"/>
      <c r="P500" s="138"/>
      <c r="Q500" s="138"/>
      <c r="R500" s="138"/>
      <c r="S500" s="138"/>
      <c r="T500" s="138"/>
      <c r="U500" s="138"/>
      <c r="V500" s="138"/>
      <c r="W500" s="138"/>
      <c r="X500" s="18"/>
      <c r="Y500" s="18"/>
      <c r="Z500" s="18"/>
      <c r="AA500" s="367">
        <v>13</v>
      </c>
      <c r="AB500" s="335" t="str">
        <f t="array" ref="AB500">IF(COUNT(IF($P$5:$P$104=$AA500,IF($A$5:$A$104=AB$486,$R$5:$R$104,"-")))=0,"-",COUNT(IF($P$5:$P$104=$AA500,IF($A$5:$A$104=AB$486,$R$5:$R$104,"-"))))</f>
        <v>-</v>
      </c>
      <c r="AC500" s="335" t="str">
        <f t="array" ref="AC500">IF(COUNT(IF($P$5:$P$104=$AA500,IF($A$5:$A$104=AC$486,$R$5:$R$104,"-")))=0,"-",COUNT(IF($P$5:$P$104=$AA500,IF($A$5:$A$104=AC$486,$R$5:$R$104,"-"))))</f>
        <v>-</v>
      </c>
      <c r="AD500" s="335" t="str">
        <f t="array" ref="AD500">IF(COUNT(IF($P$5:$P$104=$AA500,IF($A$5:$A$104=AD$486,$R$5:$R$104,"-")))=0,"-",COUNT(IF($P$5:$P$104=$AA500,IF($A$5:$A$104=AD$486,$R$5:$R$104,"-"))))</f>
        <v>-</v>
      </c>
      <c r="AE500" s="335" t="str">
        <f t="array" ref="AE500">IF(COUNT(IF($P$5:$P$104=$AA500,IF($A$5:$A$104=AE$486,$R$5:$R$104,"-")))=0,"-",COUNT(IF($P$5:$P$104=$AA500,IF($A$5:$A$104=AE$486,$R$5:$R$104,"-"))))</f>
        <v>-</v>
      </c>
      <c r="AF500" s="335" t="str">
        <f t="array" ref="AF500">IF(COUNT(IF($P$5:$P$104=$AA500,IF($A$5:$A$104=AF$486,$R$5:$R$104,"-")))=0,"-",COUNT(IF($P$5:$P$104=$AA500,IF($A$5:$A$104=AF$486,$R$5:$R$104,"-"))))</f>
        <v>-</v>
      </c>
      <c r="AG500" s="335" t="str">
        <f t="array" ref="AG500">IF(COUNT(IF($P$5:$P$104=$AA500,IF($A$5:$A$104=AG$486,$R$5:$R$104,"-")))=0,"-",COUNT(IF($P$5:$P$104=$AA500,IF($A$5:$A$104=AG$486,$R$5:$R$104,"-"))))</f>
        <v>-</v>
      </c>
      <c r="AH500" s="335" t="str">
        <f t="array" ref="AH500">IF(COUNT(IF($P$5:$P$104=$AA500,IF($A$5:$A$104=AH$486,$R$5:$R$104,"-")))=0,"-",COUNT(IF($P$5:$P$104=$AA500,IF($A$5:$A$104=AH$486,$R$5:$R$104,"-"))))</f>
        <v>-</v>
      </c>
      <c r="AI500" s="335" t="str">
        <f t="array" ref="AI500">IF(COUNT(IF($P$5:$P$104=$AA500,IF($A$5:$A$104=AI$486,$R$5:$R$104,"-")))=0,"-",COUNT(IF($P$5:$P$104=$AA500,IF($A$5:$A$104=AI$486,$R$5:$R$104,"-"))))</f>
        <v>-</v>
      </c>
      <c r="AJ500" s="335" t="str">
        <f t="array" ref="AJ500">IF(COUNT(IF($P$5:$P$104=$AA500,IF($A$5:$A$104=AJ$486,$R$5:$R$104,"-")))=0,"-",COUNT(IF($P$5:$P$104=$AA500,IF($A$5:$A$104=AJ$486,$R$5:$R$104,"-"))))</f>
        <v>-</v>
      </c>
      <c r="AK500" s="335" t="str">
        <f t="array" ref="AK500">IF(COUNT(IF($P$5:$P$104=$AA500,IF($A$5:$A$104=AK$486,$R$5:$R$104,"-")))=0,"-",COUNT(IF($P$5:$P$104=$AA500,IF($A$5:$A$104=AK$486,$R$5:$R$104,"-"))))</f>
        <v>-</v>
      </c>
      <c r="AL500" s="335" t="str">
        <f t="array" ref="AL500">IF(COUNT(IF($P$5:$P$104=$AA500,IF($A$5:$A$104=AL$486,$R$5:$R$104,"-")))=0,"-",COUNT(IF($P$5:$P$104=$AA500,IF($A$5:$A$104=AL$486,$R$5:$R$104,"-"))))</f>
        <v>-</v>
      </c>
      <c r="AM500" s="335" t="str">
        <f t="array" ref="AM500">IF(COUNT(IF($P$5:$P$104=$AA500,IF($A$5:$A$104=AM$486,$R$5:$R$104,"-")))=0,"-",COUNT(IF($P$5:$P$104=$AA500,IF($A$5:$A$104=AM$486,$R$5:$R$104,"-"))))</f>
        <v>-</v>
      </c>
      <c r="AN500" s="391">
        <f t="shared" si="231"/>
        <v>0</v>
      </c>
      <c r="AO500" s="18"/>
      <c r="AP500" s="7"/>
      <c r="AQ500" s="18"/>
      <c r="AR500" s="18"/>
      <c r="AS500" s="18"/>
      <c r="AT500" s="18"/>
      <c r="AU500" s="18"/>
      <c r="AV500" s="18"/>
      <c r="AW500" s="18"/>
      <c r="AX500" s="18"/>
      <c r="AY500" s="18"/>
      <c r="AZ500" s="18"/>
      <c r="BA500" s="18"/>
      <c r="BO500" s="11"/>
      <c r="BP500" s="11"/>
      <c r="BQ500" s="11"/>
    </row>
    <row r="501" spans="1:71">
      <c r="A501" s="18"/>
      <c r="B501" s="18"/>
      <c r="C501" s="18"/>
      <c r="E501" s="88"/>
      <c r="F501" s="88"/>
      <c r="G501" s="18"/>
      <c r="H501" s="89"/>
      <c r="I501" s="89"/>
      <c r="J501" s="89"/>
      <c r="K501" s="18"/>
      <c r="L501" s="18"/>
      <c r="M501" s="18"/>
      <c r="N501" s="18"/>
      <c r="O501" s="18"/>
      <c r="P501" s="138"/>
      <c r="Q501" s="138"/>
      <c r="R501" s="138"/>
      <c r="S501" s="138"/>
      <c r="T501" s="138"/>
      <c r="U501" s="138"/>
      <c r="V501" s="138"/>
      <c r="W501" s="138"/>
      <c r="X501" s="18"/>
      <c r="Y501" s="18"/>
      <c r="Z501" s="18"/>
      <c r="AA501" s="367">
        <v>14</v>
      </c>
      <c r="AB501" s="335" t="str">
        <f t="array" ref="AB501">IF(COUNT(IF($P$5:$P$104=$AA501,IF($A$5:$A$104=AB$486,$R$5:$R$104,"-")))=0,"-",COUNT(IF($P$5:$P$104=$AA501,IF($A$5:$A$104=AB$486,$R$5:$R$104,"-"))))</f>
        <v>-</v>
      </c>
      <c r="AC501" s="335" t="str">
        <f t="array" ref="AC501">IF(COUNT(IF($P$5:$P$104=$AA501,IF($A$5:$A$104=AC$486,$R$5:$R$104,"-")))=0,"-",COUNT(IF($P$5:$P$104=$AA501,IF($A$5:$A$104=AC$486,$R$5:$R$104,"-"))))</f>
        <v>-</v>
      </c>
      <c r="AD501" s="335" t="str">
        <f t="array" ref="AD501">IF(COUNT(IF($P$5:$P$104=$AA501,IF($A$5:$A$104=AD$486,$R$5:$R$104,"-")))=0,"-",COUNT(IF($P$5:$P$104=$AA501,IF($A$5:$A$104=AD$486,$R$5:$R$104,"-"))))</f>
        <v>-</v>
      </c>
      <c r="AE501" s="335" t="str">
        <f t="array" ref="AE501">IF(COUNT(IF($P$5:$P$104=$AA501,IF($A$5:$A$104=AE$486,$R$5:$R$104,"-")))=0,"-",COUNT(IF($P$5:$P$104=$AA501,IF($A$5:$A$104=AE$486,$R$5:$R$104,"-"))))</f>
        <v>-</v>
      </c>
      <c r="AF501" s="335" t="str">
        <f t="array" ref="AF501">IF(COUNT(IF($P$5:$P$104=$AA501,IF($A$5:$A$104=AF$486,$R$5:$R$104,"-")))=0,"-",COUNT(IF($P$5:$P$104=$AA501,IF($A$5:$A$104=AF$486,$R$5:$R$104,"-"))))</f>
        <v>-</v>
      </c>
      <c r="AG501" s="335" t="str">
        <f t="array" ref="AG501">IF(COUNT(IF($P$5:$P$104=$AA501,IF($A$5:$A$104=AG$486,$R$5:$R$104,"-")))=0,"-",COUNT(IF($P$5:$P$104=$AA501,IF($A$5:$A$104=AG$486,$R$5:$R$104,"-"))))</f>
        <v>-</v>
      </c>
      <c r="AH501" s="335" t="str">
        <f t="array" ref="AH501">IF(COUNT(IF($P$5:$P$104=$AA501,IF($A$5:$A$104=AH$486,$R$5:$R$104,"-")))=0,"-",COUNT(IF($P$5:$P$104=$AA501,IF($A$5:$A$104=AH$486,$R$5:$R$104,"-"))))</f>
        <v>-</v>
      </c>
      <c r="AI501" s="335" t="str">
        <f t="array" ref="AI501">IF(COUNT(IF($P$5:$P$104=$AA501,IF($A$5:$A$104=AI$486,$R$5:$R$104,"-")))=0,"-",COUNT(IF($P$5:$P$104=$AA501,IF($A$5:$A$104=AI$486,$R$5:$R$104,"-"))))</f>
        <v>-</v>
      </c>
      <c r="AJ501" s="335" t="str">
        <f t="array" ref="AJ501">IF(COUNT(IF($P$5:$P$104=$AA501,IF($A$5:$A$104=AJ$486,$R$5:$R$104,"-")))=0,"-",COUNT(IF($P$5:$P$104=$AA501,IF($A$5:$A$104=AJ$486,$R$5:$R$104,"-"))))</f>
        <v>-</v>
      </c>
      <c r="AK501" s="335" t="str">
        <f t="array" ref="AK501">IF(COUNT(IF($P$5:$P$104=$AA501,IF($A$5:$A$104=AK$486,$R$5:$R$104,"-")))=0,"-",COUNT(IF($P$5:$P$104=$AA501,IF($A$5:$A$104=AK$486,$R$5:$R$104,"-"))))</f>
        <v>-</v>
      </c>
      <c r="AL501" s="335" t="str">
        <f t="array" ref="AL501">IF(COUNT(IF($P$5:$P$104=$AA501,IF($A$5:$A$104=AL$486,$R$5:$R$104,"-")))=0,"-",COUNT(IF($P$5:$P$104=$AA501,IF($A$5:$A$104=AL$486,$R$5:$R$104,"-"))))</f>
        <v>-</v>
      </c>
      <c r="AM501" s="335" t="str">
        <f t="array" ref="AM501">IF(COUNT(IF($P$5:$P$104=$AA501,IF($A$5:$A$104=AM$486,$R$5:$R$104,"-")))=0,"-",COUNT(IF($P$5:$P$104=$AA501,IF($A$5:$A$104=AM$486,$R$5:$R$104,"-"))))</f>
        <v>-</v>
      </c>
      <c r="AN501" s="391">
        <f t="shared" si="231"/>
        <v>0</v>
      </c>
      <c r="AO501" s="18"/>
      <c r="AP501" s="7"/>
      <c r="AQ501" s="18"/>
      <c r="AR501" s="18"/>
      <c r="AS501" s="18"/>
      <c r="AT501" s="18"/>
      <c r="AU501" s="18"/>
      <c r="AV501" s="18"/>
      <c r="AW501" s="18"/>
      <c r="AX501" s="18"/>
      <c r="AY501" s="18"/>
      <c r="AZ501" s="18"/>
      <c r="BA501" s="18"/>
      <c r="BO501" s="11"/>
      <c r="BP501" s="11"/>
      <c r="BQ501" s="11"/>
    </row>
    <row r="502" spans="1:71">
      <c r="A502" s="18"/>
      <c r="B502" s="18"/>
      <c r="C502" s="18"/>
      <c r="E502" s="88"/>
      <c r="F502" s="88"/>
      <c r="G502" s="18"/>
      <c r="H502" s="89"/>
      <c r="I502" s="89"/>
      <c r="J502" s="89"/>
      <c r="K502" s="18"/>
      <c r="L502" s="18"/>
      <c r="M502" s="18"/>
      <c r="N502" s="18"/>
      <c r="O502" s="18"/>
      <c r="P502" s="138"/>
      <c r="Q502" s="138"/>
      <c r="R502" s="138"/>
      <c r="S502" s="138"/>
      <c r="T502" s="138"/>
      <c r="U502" s="138"/>
      <c r="V502" s="138"/>
      <c r="W502" s="138"/>
      <c r="X502" s="18"/>
      <c r="Y502" s="18"/>
      <c r="Z502" s="18"/>
      <c r="AA502" s="367">
        <v>15</v>
      </c>
      <c r="AB502" s="335" t="str">
        <f t="array" ref="AB502">IF(COUNT(IF($P$5:$P$104=$AA502,IF($A$5:$A$104=AB$486,$R$5:$R$104,"-")))=0,"-",COUNT(IF($P$5:$P$104=$AA502,IF($A$5:$A$104=AB$486,$R$5:$R$104,"-"))))</f>
        <v>-</v>
      </c>
      <c r="AC502" s="335" t="str">
        <f t="array" ref="AC502">IF(COUNT(IF($P$5:$P$104=$AA502,IF($A$5:$A$104=AC$486,$R$5:$R$104,"-")))=0,"-",COUNT(IF($P$5:$P$104=$AA502,IF($A$5:$A$104=AC$486,$R$5:$R$104,"-"))))</f>
        <v>-</v>
      </c>
      <c r="AD502" s="335" t="str">
        <f t="array" ref="AD502">IF(COUNT(IF($P$5:$P$104=$AA502,IF($A$5:$A$104=AD$486,$R$5:$R$104,"-")))=0,"-",COUNT(IF($P$5:$P$104=$AA502,IF($A$5:$A$104=AD$486,$R$5:$R$104,"-"))))</f>
        <v>-</v>
      </c>
      <c r="AE502" s="335" t="str">
        <f t="array" ref="AE502">IF(COUNT(IF($P$5:$P$104=$AA502,IF($A$5:$A$104=AE$486,$R$5:$R$104,"-")))=0,"-",COUNT(IF($P$5:$P$104=$AA502,IF($A$5:$A$104=AE$486,$R$5:$R$104,"-"))))</f>
        <v>-</v>
      </c>
      <c r="AF502" s="335" t="str">
        <f t="array" ref="AF502">IF(COUNT(IF($P$5:$P$104=$AA502,IF($A$5:$A$104=AF$486,$R$5:$R$104,"-")))=0,"-",COUNT(IF($P$5:$P$104=$AA502,IF($A$5:$A$104=AF$486,$R$5:$R$104,"-"))))</f>
        <v>-</v>
      </c>
      <c r="AG502" s="335" t="str">
        <f t="array" ref="AG502">IF(COUNT(IF($P$5:$P$104=$AA502,IF($A$5:$A$104=AG$486,$R$5:$R$104,"-")))=0,"-",COUNT(IF($P$5:$P$104=$AA502,IF($A$5:$A$104=AG$486,$R$5:$R$104,"-"))))</f>
        <v>-</v>
      </c>
      <c r="AH502" s="335" t="str">
        <f t="array" ref="AH502">IF(COUNT(IF($P$5:$P$104=$AA502,IF($A$5:$A$104=AH$486,$R$5:$R$104,"-")))=0,"-",COUNT(IF($P$5:$P$104=$AA502,IF($A$5:$A$104=AH$486,$R$5:$R$104,"-"))))</f>
        <v>-</v>
      </c>
      <c r="AI502" s="335" t="str">
        <f t="array" ref="AI502">IF(COUNT(IF($P$5:$P$104=$AA502,IF($A$5:$A$104=AI$486,$R$5:$R$104,"-")))=0,"-",COUNT(IF($P$5:$P$104=$AA502,IF($A$5:$A$104=AI$486,$R$5:$R$104,"-"))))</f>
        <v>-</v>
      </c>
      <c r="AJ502" s="335" t="str">
        <f t="array" ref="AJ502">IF(COUNT(IF($P$5:$P$104=$AA502,IF($A$5:$A$104=AJ$486,$R$5:$R$104,"-")))=0,"-",COUNT(IF($P$5:$P$104=$AA502,IF($A$5:$A$104=AJ$486,$R$5:$R$104,"-"))))</f>
        <v>-</v>
      </c>
      <c r="AK502" s="335" t="str">
        <f t="array" ref="AK502">IF(COUNT(IF($P$5:$P$104=$AA502,IF($A$5:$A$104=AK$486,$R$5:$R$104,"-")))=0,"-",COUNT(IF($P$5:$P$104=$AA502,IF($A$5:$A$104=AK$486,$R$5:$R$104,"-"))))</f>
        <v>-</v>
      </c>
      <c r="AL502" s="335" t="str">
        <f t="array" ref="AL502">IF(COUNT(IF($P$5:$P$104=$AA502,IF($A$5:$A$104=AL$486,$R$5:$R$104,"-")))=0,"-",COUNT(IF($P$5:$P$104=$AA502,IF($A$5:$A$104=AL$486,$R$5:$R$104,"-"))))</f>
        <v>-</v>
      </c>
      <c r="AM502" s="335" t="str">
        <f t="array" ref="AM502">IF(COUNT(IF($P$5:$P$104=$AA502,IF($A$5:$A$104=AM$486,$R$5:$R$104,"-")))=0,"-",COUNT(IF($P$5:$P$104=$AA502,IF($A$5:$A$104=AM$486,$R$5:$R$104,"-"))))</f>
        <v>-</v>
      </c>
      <c r="AN502" s="392">
        <f t="shared" si="231"/>
        <v>0</v>
      </c>
      <c r="AO502" s="18"/>
      <c r="AP502" s="7"/>
      <c r="AQ502" s="18"/>
      <c r="AR502" s="18"/>
      <c r="AS502" s="18"/>
      <c r="AT502" s="18"/>
      <c r="AU502" s="18"/>
      <c r="AV502" s="18"/>
      <c r="AW502" s="18"/>
      <c r="AX502" s="18"/>
      <c r="AY502" s="18"/>
      <c r="AZ502" s="18"/>
      <c r="BA502" s="18"/>
      <c r="BO502" s="11"/>
      <c r="BP502" s="11"/>
      <c r="BQ502" s="11"/>
    </row>
    <row r="503" spans="1:71">
      <c r="A503" s="18"/>
      <c r="B503" s="18"/>
      <c r="C503" s="18"/>
      <c r="E503" s="88"/>
      <c r="F503" s="88"/>
      <c r="G503" s="18"/>
      <c r="H503" s="89"/>
      <c r="I503" s="89"/>
      <c r="J503" s="89"/>
      <c r="K503" s="18"/>
      <c r="L503" s="18"/>
      <c r="M503" s="18"/>
      <c r="N503" s="18"/>
      <c r="O503" s="18"/>
      <c r="P503" s="138"/>
      <c r="Q503" s="138"/>
      <c r="R503" s="138"/>
      <c r="S503" s="138"/>
      <c r="T503" s="138"/>
      <c r="U503" s="138"/>
      <c r="V503" s="138"/>
      <c r="W503" s="138"/>
      <c r="X503" s="18"/>
      <c r="Y503" s="18"/>
      <c r="Z503" s="18"/>
      <c r="AA503" s="393" t="s">
        <v>34</v>
      </c>
      <c r="AB503" s="339">
        <f t="shared" ref="AB503:AN503" si="232">SUM(AB487:AB502)</f>
        <v>0</v>
      </c>
      <c r="AC503" s="340">
        <f t="shared" si="232"/>
        <v>0</v>
      </c>
      <c r="AD503" s="340">
        <f t="shared" si="232"/>
        <v>0</v>
      </c>
      <c r="AE503" s="340">
        <f t="shared" si="232"/>
        <v>0</v>
      </c>
      <c r="AF503" s="340">
        <f t="shared" si="232"/>
        <v>0</v>
      </c>
      <c r="AG503" s="340">
        <f t="shared" si="232"/>
        <v>0</v>
      </c>
      <c r="AH503" s="340">
        <f t="shared" si="232"/>
        <v>0</v>
      </c>
      <c r="AI503" s="340">
        <f t="shared" si="232"/>
        <v>0</v>
      </c>
      <c r="AJ503" s="340">
        <f t="shared" si="232"/>
        <v>0</v>
      </c>
      <c r="AK503" s="340">
        <f t="shared" si="232"/>
        <v>0</v>
      </c>
      <c r="AL503" s="340">
        <f t="shared" si="232"/>
        <v>0</v>
      </c>
      <c r="AM503" s="341">
        <f t="shared" si="232"/>
        <v>0</v>
      </c>
      <c r="AN503" s="394">
        <f t="shared" si="232"/>
        <v>0</v>
      </c>
      <c r="AO503" s="128"/>
      <c r="AP503" s="7"/>
      <c r="AQ503" s="18"/>
      <c r="AR503" s="18"/>
      <c r="AS503" s="18"/>
      <c r="AT503" s="18"/>
      <c r="AU503" s="18"/>
      <c r="AV503" s="18"/>
      <c r="AW503" s="18"/>
      <c r="AX503" s="18"/>
      <c r="AY503" s="18"/>
      <c r="AZ503" s="18"/>
      <c r="BA503" s="18"/>
      <c r="BO503" s="11"/>
      <c r="BP503" s="11"/>
      <c r="BQ503" s="11"/>
    </row>
    <row r="504" spans="1:71">
      <c r="A504" s="18"/>
      <c r="B504" s="18"/>
      <c r="C504" s="18"/>
      <c r="E504" s="88"/>
      <c r="F504" s="88"/>
      <c r="G504" s="18"/>
      <c r="H504" s="89"/>
      <c r="I504" s="89"/>
      <c r="J504" s="89"/>
      <c r="K504" s="18"/>
      <c r="L504" s="18"/>
      <c r="M504" s="18"/>
      <c r="N504" s="18"/>
      <c r="O504" s="18"/>
      <c r="P504" s="138"/>
      <c r="Q504" s="138"/>
      <c r="R504" s="138"/>
      <c r="S504" s="138"/>
      <c r="T504" s="138"/>
      <c r="U504" s="138"/>
      <c r="V504" s="138"/>
      <c r="W504" s="138"/>
      <c r="X504" s="18"/>
      <c r="Y504" s="18"/>
      <c r="Z504" s="18"/>
      <c r="AA504" s="165"/>
      <c r="AB504" s="343"/>
      <c r="AC504" s="343"/>
      <c r="AD504" s="343"/>
      <c r="AE504" s="343"/>
      <c r="AF504" s="343"/>
      <c r="AG504" s="343"/>
      <c r="AH504" s="343"/>
      <c r="AI504" s="343"/>
      <c r="AJ504" s="343"/>
      <c r="AK504" s="343"/>
      <c r="AL504" s="343"/>
      <c r="AM504" s="343"/>
      <c r="AN504" s="344"/>
      <c r="AO504" s="18"/>
      <c r="AP504" s="7"/>
      <c r="AQ504" s="18"/>
      <c r="AR504" s="18"/>
      <c r="AS504" s="18"/>
      <c r="AT504" s="18"/>
      <c r="AU504" s="18"/>
      <c r="AV504" s="18"/>
      <c r="AW504" s="18"/>
      <c r="AX504" s="18"/>
      <c r="AY504" s="18"/>
      <c r="AZ504" s="18"/>
      <c r="BA504" s="18"/>
      <c r="BO504" s="11"/>
      <c r="BP504" s="11"/>
      <c r="BQ504" s="11"/>
    </row>
    <row r="505" spans="1:71">
      <c r="A505" s="18"/>
      <c r="B505" s="18"/>
      <c r="C505" s="18"/>
      <c r="E505" s="88"/>
      <c r="F505" s="88"/>
      <c r="G505" s="18"/>
      <c r="H505" s="89"/>
      <c r="I505" s="89"/>
      <c r="J505" s="89"/>
      <c r="K505" s="18"/>
      <c r="L505" s="18"/>
      <c r="M505" s="18"/>
      <c r="N505" s="18"/>
      <c r="O505" s="18"/>
      <c r="P505" s="138"/>
      <c r="Q505" s="138"/>
      <c r="R505" s="138"/>
      <c r="S505" s="138"/>
      <c r="T505" s="138"/>
      <c r="U505" s="138"/>
      <c r="V505" s="138"/>
      <c r="W505" s="138"/>
      <c r="X505" s="18"/>
      <c r="Y505" s="18"/>
      <c r="Z505" s="18"/>
      <c r="AA505" s="165"/>
      <c r="AB505" s="343"/>
      <c r="AC505" s="343"/>
      <c r="AD505" s="343"/>
      <c r="AE505" s="343"/>
      <c r="AF505" s="343"/>
      <c r="AG505" s="343"/>
      <c r="AH505" s="343"/>
      <c r="AI505" s="343"/>
      <c r="AJ505" s="343"/>
      <c r="AK505" s="343"/>
      <c r="AL505" s="343"/>
      <c r="AM505" s="343"/>
      <c r="AN505" s="344"/>
      <c r="AO505" s="18"/>
      <c r="AP505" s="7"/>
      <c r="AQ505" s="18"/>
      <c r="AR505" s="18"/>
      <c r="AS505" s="18"/>
      <c r="AT505" s="18"/>
      <c r="AU505" s="18"/>
      <c r="AV505" s="18"/>
      <c r="AW505" s="18"/>
      <c r="AX505" s="18"/>
      <c r="AY505" s="18"/>
      <c r="AZ505" s="18"/>
      <c r="BA505" s="18"/>
      <c r="BO505" s="11"/>
      <c r="BP505" s="11"/>
      <c r="BQ505" s="11"/>
    </row>
    <row r="506" spans="1:71">
      <c r="A506" s="18"/>
      <c r="B506" s="18"/>
      <c r="C506" s="18"/>
      <c r="E506" s="88"/>
      <c r="F506" s="88"/>
      <c r="G506" s="18"/>
      <c r="H506" s="89"/>
      <c r="I506" s="89"/>
      <c r="J506" s="89"/>
      <c r="K506" s="18"/>
      <c r="L506" s="18"/>
      <c r="M506" s="18"/>
      <c r="N506" s="18"/>
      <c r="O506" s="18"/>
      <c r="P506" s="138"/>
      <c r="Q506" s="138"/>
      <c r="R506" s="138"/>
      <c r="S506" s="138"/>
      <c r="T506" s="138"/>
      <c r="U506" s="138"/>
      <c r="V506" s="138"/>
      <c r="W506" s="138"/>
      <c r="X506" s="18"/>
      <c r="Y506" s="18"/>
      <c r="Z506" s="18"/>
      <c r="AA506" s="200"/>
      <c r="AB506" s="201"/>
      <c r="AC506" s="532" t="s">
        <v>37</v>
      </c>
      <c r="AD506" s="201"/>
      <c r="AE506" s="395"/>
      <c r="AF506" s="133"/>
      <c r="AG506" s="117"/>
      <c r="AH506" s="117"/>
      <c r="AI506" s="117"/>
      <c r="AJ506" s="117"/>
      <c r="AK506" s="117"/>
      <c r="AL506" s="117"/>
      <c r="AM506" s="117"/>
      <c r="AN506" s="117"/>
      <c r="AO506" s="18"/>
      <c r="AP506" s="7"/>
      <c r="AQ506" s="18"/>
      <c r="AR506" s="18"/>
      <c r="AS506" s="18"/>
      <c r="AT506" s="18"/>
      <c r="AU506" s="18"/>
      <c r="AV506" s="18"/>
      <c r="AW506" s="18"/>
      <c r="AX506" s="18"/>
      <c r="AY506" s="18"/>
      <c r="AZ506" s="18"/>
      <c r="BA506" s="18"/>
      <c r="BO506" s="11"/>
      <c r="BP506" s="11"/>
      <c r="BQ506" s="11"/>
    </row>
    <row r="507" spans="1:71">
      <c r="A507" s="18"/>
      <c r="B507" s="18"/>
      <c r="C507" s="18"/>
      <c r="E507" s="88"/>
      <c r="F507" s="88"/>
      <c r="G507" s="18"/>
      <c r="H507" s="89"/>
      <c r="I507" s="89"/>
      <c r="J507" s="89"/>
      <c r="K507" s="18"/>
      <c r="L507" s="18"/>
      <c r="M507" s="18"/>
      <c r="N507" s="18"/>
      <c r="O507" s="18"/>
      <c r="P507" s="138"/>
      <c r="Q507" s="138"/>
      <c r="R507" s="138"/>
      <c r="S507" s="138"/>
      <c r="T507" s="138"/>
      <c r="U507" s="138"/>
      <c r="V507" s="138"/>
      <c r="W507" s="138"/>
      <c r="X507" s="18"/>
      <c r="Y507" s="18"/>
      <c r="Z507" s="18"/>
      <c r="AA507" s="358" t="str">
        <f>$P$3</f>
        <v>MODAL</v>
      </c>
      <c r="AB507" s="531"/>
      <c r="AC507" s="532"/>
      <c r="AD507" s="532"/>
      <c r="AE507" s="532"/>
      <c r="AF507" s="532"/>
      <c r="AG507" s="532" t="s">
        <v>90</v>
      </c>
      <c r="AH507" s="532"/>
      <c r="AI507" s="532"/>
      <c r="AJ507" s="532"/>
      <c r="AK507" s="532"/>
      <c r="AL507" s="532"/>
      <c r="AM507" s="533"/>
      <c r="AN507" s="359" t="s">
        <v>4</v>
      </c>
      <c r="AO507" s="18"/>
      <c r="AP507" s="7"/>
      <c r="AQ507" s="18"/>
      <c r="AR507" s="18"/>
      <c r="AS507" s="18"/>
      <c r="AT507" s="18"/>
      <c r="AU507" s="18"/>
      <c r="AV507" s="18"/>
      <c r="AW507" s="18"/>
      <c r="AX507" s="18"/>
      <c r="AY507" s="18"/>
      <c r="AZ507" s="18"/>
      <c r="BA507" s="18"/>
      <c r="BO507" s="11"/>
      <c r="BP507" s="11"/>
      <c r="BQ507" s="11"/>
    </row>
    <row r="508" spans="1:71">
      <c r="A508" s="18"/>
      <c r="B508" s="18"/>
      <c r="C508" s="18"/>
      <c r="E508" s="88"/>
      <c r="F508" s="88"/>
      <c r="G508" s="18"/>
      <c r="H508" s="89"/>
      <c r="I508" s="89"/>
      <c r="J508" s="89"/>
      <c r="K508" s="18"/>
      <c r="L508" s="18"/>
      <c r="M508" s="18"/>
      <c r="N508" s="18"/>
      <c r="O508" s="18"/>
      <c r="P508" s="138"/>
      <c r="Q508" s="138"/>
      <c r="R508" s="138"/>
      <c r="S508" s="138"/>
      <c r="T508" s="138"/>
      <c r="U508" s="138"/>
      <c r="V508" s="138"/>
      <c r="W508" s="138"/>
      <c r="X508" s="18"/>
      <c r="Y508" s="18"/>
      <c r="Z508" s="18"/>
      <c r="AA508" s="396" t="str">
        <f>$P$4</f>
        <v>(R1-R5)</v>
      </c>
      <c r="AB508" s="397" t="str">
        <f t="shared" ref="AB508:AM508" si="233">AB486</f>
        <v>I</v>
      </c>
      <c r="AC508" s="398" t="str">
        <f t="shared" si="233"/>
        <v>Iia</v>
      </c>
      <c r="AD508" s="398" t="str">
        <f t="shared" si="233"/>
        <v>N6235, E0505</v>
      </c>
      <c r="AE508" s="398" t="str">
        <f t="shared" si="233"/>
        <v>H</v>
      </c>
      <c r="AF508" s="398" t="str">
        <f t="shared" si="233"/>
        <v>I</v>
      </c>
      <c r="AG508" s="398" t="str">
        <f t="shared" si="233"/>
        <v>H</v>
      </c>
      <c r="AH508" s="398" t="str">
        <f t="shared" si="233"/>
        <v>I</v>
      </c>
      <c r="AI508" s="398" t="str">
        <f t="shared" si="233"/>
        <v>H</v>
      </c>
      <c r="AJ508" s="398" t="str">
        <f t="shared" si="233"/>
        <v>I</v>
      </c>
      <c r="AK508" s="398" t="str">
        <f t="shared" si="233"/>
        <v>J</v>
      </c>
      <c r="AL508" s="398" t="str">
        <f t="shared" si="233"/>
        <v>K</v>
      </c>
      <c r="AM508" s="399" t="str">
        <f t="shared" si="233"/>
        <v>L</v>
      </c>
      <c r="AN508" s="364" t="s">
        <v>13</v>
      </c>
      <c r="AO508" s="18"/>
      <c r="AP508" s="7"/>
      <c r="AQ508" s="18"/>
      <c r="AR508" s="18"/>
      <c r="AS508" s="18"/>
      <c r="AT508" s="18"/>
      <c r="AU508" s="18"/>
      <c r="AV508" s="18"/>
      <c r="AW508" s="18"/>
      <c r="AX508" s="18"/>
      <c r="AY508" s="18"/>
      <c r="AZ508" s="18"/>
      <c r="BA508" s="18"/>
      <c r="BO508" s="11"/>
      <c r="BP508" s="11"/>
      <c r="BQ508" s="11"/>
    </row>
    <row r="509" spans="1:71">
      <c r="A509" s="18"/>
      <c r="B509" s="18"/>
      <c r="C509" s="18"/>
      <c r="E509" s="88"/>
      <c r="F509" s="88"/>
      <c r="G509" s="18"/>
      <c r="H509" s="89"/>
      <c r="I509" s="89"/>
      <c r="J509" s="89"/>
      <c r="K509" s="18"/>
      <c r="L509" s="18"/>
      <c r="M509" s="18"/>
      <c r="N509" s="18"/>
      <c r="O509" s="18"/>
      <c r="P509" s="138"/>
      <c r="Q509" s="138"/>
      <c r="R509" s="138"/>
      <c r="S509" s="138"/>
      <c r="T509" s="138"/>
      <c r="U509" s="138"/>
      <c r="V509" s="138"/>
      <c r="W509" s="138"/>
      <c r="X509" s="18"/>
      <c r="Y509" s="18"/>
      <c r="Z509" s="18"/>
      <c r="AA509" s="389">
        <v>0</v>
      </c>
      <c r="AB509" s="347" t="str">
        <f t="array" ref="AB509">IF(COUNT(IF($P$5:$P$104=$AA509,IF($A$5:$A$104=AB$508,$R$5:$R$104,""),""))=0,"-",AVERAGE(IF($P$5:$P$104=$AA509,IF($A$5:$A$104=AB$508,$R$5:$R$104,""))))</f>
        <v>-</v>
      </c>
      <c r="AC509" s="347" t="str">
        <f t="array" ref="AC509">IF(COUNT(IF($P$5:$P$104=$AA509,IF($A$5:$A$104=AC$508,$R$5:$R$104,""),""))=0,"-",AVERAGE(IF($P$5:$P$104=$AA509,IF($A$5:$A$104=AC$508,$R$5:$R$104,""))))</f>
        <v>-</v>
      </c>
      <c r="AD509" s="347" t="str">
        <f t="array" ref="AD509">IF(COUNT(IF($P$5:$P$104=$AA509,IF($A$5:$A$104=AD$508,$R$5:$R$104,""),""))=0,"-",AVERAGE(IF($P$5:$P$104=$AA509,IF($A$5:$A$104=AD$508,$R$5:$R$104,""))))</f>
        <v>-</v>
      </c>
      <c r="AE509" s="347" t="str">
        <f t="array" ref="AE509">IF(COUNT(IF($P$5:$P$104=$AA509,IF($A$5:$A$104=AE$508,$R$5:$R$104,""),""))=0,"-",AVERAGE(IF($P$5:$P$104=$AA509,IF($A$5:$A$104=AE$508,$R$5:$R$104,""))))</f>
        <v>-</v>
      </c>
      <c r="AF509" s="347" t="str">
        <f t="array" ref="AF509">IF(COUNT(IF($P$5:$P$104=$AA509,IF($A$5:$A$104=AF$508,$R$5:$R$104,""),""))=0,"-",AVERAGE(IF($P$5:$P$104=$AA509,IF($A$5:$A$104=AF$508,$R$5:$R$104,""))))</f>
        <v>-</v>
      </c>
      <c r="AG509" s="347" t="str">
        <f t="array" ref="AG509">IF(COUNT(IF($P$5:$P$104=$AA509,IF($A$5:$A$104=AG$508,$R$5:$R$104,""),""))=0,"-",AVERAGE(IF($P$5:$P$104=$AA509,IF($A$5:$A$104=AG$508,$R$5:$R$104,""))))</f>
        <v>-</v>
      </c>
      <c r="AH509" s="347" t="str">
        <f t="array" ref="AH509">IF(COUNT(IF($P$5:$P$104=$AA509,IF($A$5:$A$104=AH$508,$R$5:$R$104,""),""))=0,"-",AVERAGE(IF($P$5:$P$104=$AA509,IF($A$5:$A$104=AH$508,$R$5:$R$104,""))))</f>
        <v>-</v>
      </c>
      <c r="AI509" s="347" t="str">
        <f t="array" ref="AI509">IF(COUNT(IF($P$5:$P$104=$AA509,IF($A$5:$A$104=AI$508,$R$5:$R$104,""),""))=0,"-",AVERAGE(IF($P$5:$P$104=$AA509,IF($A$5:$A$104=AI$508,$R$5:$R$104,""))))</f>
        <v>-</v>
      </c>
      <c r="AJ509" s="347" t="str">
        <f t="array" ref="AJ509">IF(COUNT(IF($P$5:$P$104=$AA509,IF($A$5:$A$104=AJ$508,$R$5:$R$104,""),""))=0,"-",AVERAGE(IF($P$5:$P$104=$AA509,IF($A$5:$A$104=AJ$508,$R$5:$R$104,""))))</f>
        <v>-</v>
      </c>
      <c r="AK509" s="347" t="str">
        <f t="array" ref="AK509">IF(COUNT(IF($P$5:$P$104=$AA509,IF($A$5:$A$104=AK$508,$R$5:$R$104,""),""))=0,"-",AVERAGE(IF($P$5:$P$104=$AA509,IF($A$5:$A$104=AK$508,$R$5:$R$104,""))))</f>
        <v>-</v>
      </c>
      <c r="AL509" s="347" t="str">
        <f t="array" ref="AL509">IF(COUNT(IF($P$5:$P$104=$AA509,IF($A$5:$A$104=AL$508,$R$5:$R$104,""),""))=0,"-",AVERAGE(IF($P$5:$P$104=$AA509,IF($A$5:$A$104=AL$508,$R$5:$R$104,""))))</f>
        <v>-</v>
      </c>
      <c r="AM509" s="347" t="str">
        <f t="array" ref="AM509">IF(COUNT(IF($P$5:$P$104=$AA509,IF($A$5:$A$104=AM$508,$R$5:$R$104,""),""))=0,"-",AVERAGE(IF($P$5:$P$104=$AA509,IF($A$5:$A$104=AM$508,$R$5:$R$104,""))))</f>
        <v>-</v>
      </c>
      <c r="AN509" s="348" t="str">
        <f t="array" ref="AN509">IF(AN487&gt;1,AVERAGE(IF($P$5:$P$104=$AA509,$R$5:$R$104,"")),"-")</f>
        <v>-</v>
      </c>
      <c r="AO509" s="18"/>
      <c r="AP509" s="7"/>
      <c r="AQ509" s="18"/>
      <c r="AR509" s="18"/>
      <c r="AS509" s="18"/>
      <c r="AT509" s="18"/>
      <c r="AU509" s="18"/>
      <c r="AV509" s="18"/>
      <c r="AW509" s="18"/>
      <c r="AX509" s="18"/>
      <c r="AY509" s="18"/>
      <c r="AZ509" s="18"/>
      <c r="BA509" s="18"/>
      <c r="BO509" s="11"/>
      <c r="BP509" s="11"/>
      <c r="BQ509" s="11"/>
      <c r="BR509" s="75"/>
      <c r="BS509" s="75"/>
    </row>
    <row r="510" spans="1:71">
      <c r="A510" s="18"/>
      <c r="B510" s="18"/>
      <c r="C510" s="18"/>
      <c r="E510" s="88"/>
      <c r="F510" s="88"/>
      <c r="G510" s="18"/>
      <c r="H510" s="89"/>
      <c r="I510" s="89"/>
      <c r="J510" s="89"/>
      <c r="K510" s="18"/>
      <c r="L510" s="18"/>
      <c r="M510" s="18"/>
      <c r="N510" s="18"/>
      <c r="O510" s="18"/>
      <c r="P510" s="138"/>
      <c r="Q510" s="138"/>
      <c r="R510" s="138"/>
      <c r="S510" s="138"/>
      <c r="T510" s="138"/>
      <c r="U510" s="138"/>
      <c r="V510" s="138"/>
      <c r="W510" s="138"/>
      <c r="X510" s="18"/>
      <c r="Y510" s="18"/>
      <c r="Z510" s="18"/>
      <c r="AA510" s="367">
        <v>1</v>
      </c>
      <c r="AB510" s="347" t="str">
        <f t="array" ref="AB510">IF(COUNT(IF($P$5:$P$104=$AA510,IF($A$5:$A$104=AB$508,$R$5:$R$104,""),""))=0,"-",AVERAGE(IF($P$5:$P$104=$AA510,IF($A$5:$A$104=AB$508,$R$5:$R$104,""))))</f>
        <v>-</v>
      </c>
      <c r="AC510" s="347" t="str">
        <f t="array" ref="AC510">IF(COUNT(IF($P$5:$P$104=$AA510,IF($A$5:$A$104=AC$508,$R$5:$R$104,""),""))=0,"-",AVERAGE(IF($P$5:$P$104=$AA510,IF($A$5:$A$104=AC$508,$R$5:$R$104,""))))</f>
        <v>-</v>
      </c>
      <c r="AD510" s="347" t="str">
        <f t="array" ref="AD510">IF(COUNT(IF($P$5:$P$104=$AA510,IF($A$5:$A$104=AD$508,$R$5:$R$104,""),""))=0,"-",AVERAGE(IF($P$5:$P$104=$AA510,IF($A$5:$A$104=AD$508,$R$5:$R$104,""))))</f>
        <v>-</v>
      </c>
      <c r="AE510" s="347" t="str">
        <f t="array" ref="AE510">IF(COUNT(IF($P$5:$P$104=$AA510,IF($A$5:$A$104=AE$508,$R$5:$R$104,""),""))=0,"-",AVERAGE(IF($P$5:$P$104=$AA510,IF($A$5:$A$104=AE$508,$R$5:$R$104,""))))</f>
        <v>-</v>
      </c>
      <c r="AF510" s="347" t="str">
        <f t="array" ref="AF510">IF(COUNT(IF($P$5:$P$104=$AA510,IF($A$5:$A$104=AF$508,$R$5:$R$104,""),""))=0,"-",AVERAGE(IF($P$5:$P$104=$AA510,IF($A$5:$A$104=AF$508,$R$5:$R$104,""))))</f>
        <v>-</v>
      </c>
      <c r="AG510" s="347" t="str">
        <f t="array" ref="AG510">IF(COUNT(IF($P$5:$P$104=$AA510,IF($A$5:$A$104=AG$508,$R$5:$R$104,""),""))=0,"-",AVERAGE(IF($P$5:$P$104=$AA510,IF($A$5:$A$104=AG$508,$R$5:$R$104,""))))</f>
        <v>-</v>
      </c>
      <c r="AH510" s="347" t="str">
        <f t="array" ref="AH510">IF(COUNT(IF($P$5:$P$104=$AA510,IF($A$5:$A$104=AH$508,$R$5:$R$104,""),""))=0,"-",AVERAGE(IF($P$5:$P$104=$AA510,IF($A$5:$A$104=AH$508,$R$5:$R$104,""))))</f>
        <v>-</v>
      </c>
      <c r="AI510" s="347" t="str">
        <f t="array" ref="AI510">IF(COUNT(IF($P$5:$P$104=$AA510,IF($A$5:$A$104=AI$508,$R$5:$R$104,""),""))=0,"-",AVERAGE(IF($P$5:$P$104=$AA510,IF($A$5:$A$104=AI$508,$R$5:$R$104,""))))</f>
        <v>-</v>
      </c>
      <c r="AJ510" s="347" t="str">
        <f t="array" ref="AJ510">IF(COUNT(IF($P$5:$P$104=$AA510,IF($A$5:$A$104=AJ$508,$R$5:$R$104,""),""))=0,"-",AVERAGE(IF($P$5:$P$104=$AA510,IF($A$5:$A$104=AJ$508,$R$5:$R$104,""))))</f>
        <v>-</v>
      </c>
      <c r="AK510" s="347" t="str">
        <f t="array" ref="AK510">IF(COUNT(IF($P$5:$P$104=$AA510,IF($A$5:$A$104=AK$508,$R$5:$R$104,""),""))=0,"-",AVERAGE(IF($P$5:$P$104=$AA510,IF($A$5:$A$104=AK$508,$R$5:$R$104,""))))</f>
        <v>-</v>
      </c>
      <c r="AL510" s="347" t="str">
        <f t="array" ref="AL510">IF(COUNT(IF($P$5:$P$104=$AA510,IF($A$5:$A$104=AL$508,$R$5:$R$104,""),""))=0,"-",AVERAGE(IF($P$5:$P$104=$AA510,IF($A$5:$A$104=AL$508,$R$5:$R$104,""))))</f>
        <v>-</v>
      </c>
      <c r="AM510" s="347" t="str">
        <f t="array" ref="AM510">IF(COUNT(IF($P$5:$P$104=$AA510,IF($A$5:$A$104=AM$508,$R$5:$R$104,""),""))=0,"-",AVERAGE(IF($P$5:$P$104=$AA510,IF($A$5:$A$104=AM$508,$R$5:$R$104,""))))</f>
        <v>-</v>
      </c>
      <c r="AN510" s="349" t="str">
        <f t="array" ref="AN510">IF(AN488&gt;1,AVERAGE(IF($P$5:$P$104=$AA510,$R$5:$R$104,"")),"-")</f>
        <v>-</v>
      </c>
      <c r="AO510" s="18"/>
      <c r="AP510" s="7"/>
      <c r="AQ510" s="18"/>
      <c r="AR510" s="18"/>
      <c r="AS510" s="18"/>
      <c r="AT510" s="18"/>
      <c r="AU510" s="18"/>
      <c r="AV510" s="18"/>
      <c r="AW510" s="18"/>
      <c r="AX510" s="18"/>
      <c r="AY510" s="18"/>
      <c r="AZ510" s="18"/>
      <c r="BA510" s="18"/>
      <c r="BO510" s="11"/>
      <c r="BP510" s="11"/>
      <c r="BQ510" s="11"/>
      <c r="BR510" s="75"/>
      <c r="BS510" s="75"/>
    </row>
    <row r="511" spans="1:71">
      <c r="A511" s="18"/>
      <c r="B511" s="18"/>
      <c r="C511" s="18"/>
      <c r="E511" s="88"/>
      <c r="F511" s="88"/>
      <c r="G511" s="18"/>
      <c r="H511" s="89"/>
      <c r="I511" s="89"/>
      <c r="J511" s="89"/>
      <c r="K511" s="18"/>
      <c r="L511" s="18"/>
      <c r="M511" s="18"/>
      <c r="N511" s="18"/>
      <c r="O511" s="18"/>
      <c r="P511" s="138"/>
      <c r="Q511" s="138"/>
      <c r="R511" s="138"/>
      <c r="S511" s="138"/>
      <c r="T511" s="138"/>
      <c r="U511" s="138"/>
      <c r="V511" s="138"/>
      <c r="W511" s="138"/>
      <c r="X511" s="18"/>
      <c r="Y511" s="18"/>
      <c r="Z511" s="18"/>
      <c r="AA511" s="367">
        <v>2</v>
      </c>
      <c r="AB511" s="347" t="str">
        <f t="array" ref="AB511">IF(COUNT(IF($P$5:$P$104=$AA511,IF($A$5:$A$104=AB$508,$R$5:$R$104,""),""))=0,"-",AVERAGE(IF($P$5:$P$104=$AA511,IF($A$5:$A$104=AB$508,$R$5:$R$104,""))))</f>
        <v>-</v>
      </c>
      <c r="AC511" s="347" t="str">
        <f t="array" ref="AC511">IF(COUNT(IF($P$5:$P$104=$AA511,IF($A$5:$A$104=AC$508,$R$5:$R$104,""),""))=0,"-",AVERAGE(IF($P$5:$P$104=$AA511,IF($A$5:$A$104=AC$508,$R$5:$R$104,""))))</f>
        <v>-</v>
      </c>
      <c r="AD511" s="347" t="str">
        <f t="array" ref="AD511">IF(COUNT(IF($P$5:$P$104=$AA511,IF($A$5:$A$104=AD$508,$R$5:$R$104,""),""))=0,"-",AVERAGE(IF($P$5:$P$104=$AA511,IF($A$5:$A$104=AD$508,$R$5:$R$104,""))))</f>
        <v>-</v>
      </c>
      <c r="AE511" s="347" t="str">
        <f t="array" ref="AE511">IF(COUNT(IF($P$5:$P$104=$AA511,IF($A$5:$A$104=AE$508,$R$5:$R$104,""),""))=0,"-",AVERAGE(IF($P$5:$P$104=$AA511,IF($A$5:$A$104=AE$508,$R$5:$R$104,""))))</f>
        <v>-</v>
      </c>
      <c r="AF511" s="347" t="str">
        <f t="array" ref="AF511">IF(COUNT(IF($P$5:$P$104=$AA511,IF($A$5:$A$104=AF$508,$R$5:$R$104,""),""))=0,"-",AVERAGE(IF($P$5:$P$104=$AA511,IF($A$5:$A$104=AF$508,$R$5:$R$104,""))))</f>
        <v>-</v>
      </c>
      <c r="AG511" s="347" t="str">
        <f t="array" ref="AG511">IF(COUNT(IF($P$5:$P$104=$AA511,IF($A$5:$A$104=AG$508,$R$5:$R$104,""),""))=0,"-",AVERAGE(IF($P$5:$P$104=$AA511,IF($A$5:$A$104=AG$508,$R$5:$R$104,""))))</f>
        <v>-</v>
      </c>
      <c r="AH511" s="347" t="str">
        <f t="array" ref="AH511">IF(COUNT(IF($P$5:$P$104=$AA511,IF($A$5:$A$104=AH$508,$R$5:$R$104,""),""))=0,"-",AVERAGE(IF($P$5:$P$104=$AA511,IF($A$5:$A$104=AH$508,$R$5:$R$104,""))))</f>
        <v>-</v>
      </c>
      <c r="AI511" s="347" t="str">
        <f t="array" ref="AI511">IF(COUNT(IF($P$5:$P$104=$AA511,IF($A$5:$A$104=AI$508,$R$5:$R$104,""),""))=0,"-",AVERAGE(IF($P$5:$P$104=$AA511,IF($A$5:$A$104=AI$508,$R$5:$R$104,""))))</f>
        <v>-</v>
      </c>
      <c r="AJ511" s="347" t="str">
        <f t="array" ref="AJ511">IF(COUNT(IF($P$5:$P$104=$AA511,IF($A$5:$A$104=AJ$508,$R$5:$R$104,""),""))=0,"-",AVERAGE(IF($P$5:$P$104=$AA511,IF($A$5:$A$104=AJ$508,$R$5:$R$104,""))))</f>
        <v>-</v>
      </c>
      <c r="AK511" s="347" t="str">
        <f t="array" ref="AK511">IF(COUNT(IF($P$5:$P$104=$AA511,IF($A$5:$A$104=AK$508,$R$5:$R$104,""),""))=0,"-",AVERAGE(IF($P$5:$P$104=$AA511,IF($A$5:$A$104=AK$508,$R$5:$R$104,""))))</f>
        <v>-</v>
      </c>
      <c r="AL511" s="347" t="str">
        <f t="array" ref="AL511">IF(COUNT(IF($P$5:$P$104=$AA511,IF($A$5:$A$104=AL$508,$R$5:$R$104,""),""))=0,"-",AVERAGE(IF($P$5:$P$104=$AA511,IF($A$5:$A$104=AL$508,$R$5:$R$104,""))))</f>
        <v>-</v>
      </c>
      <c r="AM511" s="347" t="str">
        <f t="array" ref="AM511">IF(COUNT(IF($P$5:$P$104=$AA511,IF($A$5:$A$104=AM$508,$R$5:$R$104,""),""))=0,"-",AVERAGE(IF($P$5:$P$104=$AA511,IF($A$5:$A$104=AM$508,$R$5:$R$104,""))))</f>
        <v>-</v>
      </c>
      <c r="AN511" s="349" t="str">
        <f t="array" ref="AN511">IF(AN489&gt;1,AVERAGE(IF($P$5:$P$104=$AA511,$R$5:$R$104,"")),"-")</f>
        <v>-</v>
      </c>
      <c r="AO511" s="18"/>
      <c r="AP511" s="7"/>
      <c r="AQ511" s="18"/>
      <c r="AR511" s="18"/>
      <c r="AS511" s="18"/>
      <c r="AT511" s="18"/>
      <c r="AU511" s="18"/>
      <c r="AV511" s="18"/>
      <c r="AW511" s="18"/>
      <c r="AX511" s="18"/>
      <c r="AY511" s="18"/>
      <c r="AZ511" s="18"/>
      <c r="BA511" s="18"/>
      <c r="BO511" s="11"/>
      <c r="BP511" s="11"/>
      <c r="BQ511" s="11"/>
      <c r="BR511" s="75"/>
      <c r="BS511" s="75"/>
    </row>
    <row r="512" spans="1:71">
      <c r="A512" s="18"/>
      <c r="B512" s="18"/>
      <c r="C512" s="18"/>
      <c r="E512" s="88"/>
      <c r="F512" s="88"/>
      <c r="G512" s="18"/>
      <c r="H512" s="89"/>
      <c r="I512" s="89"/>
      <c r="J512" s="89"/>
      <c r="K512" s="18"/>
      <c r="L512" s="18"/>
      <c r="M512" s="18"/>
      <c r="N512" s="18"/>
      <c r="O512" s="18"/>
      <c r="P512" s="138"/>
      <c r="Q512" s="138"/>
      <c r="R512" s="138"/>
      <c r="S512" s="138"/>
      <c r="T512" s="138"/>
      <c r="U512" s="138"/>
      <c r="V512" s="138"/>
      <c r="W512" s="138"/>
      <c r="X512" s="18"/>
      <c r="Y512" s="18"/>
      <c r="Z512" s="18"/>
      <c r="AA512" s="367">
        <v>3</v>
      </c>
      <c r="AB512" s="347" t="str">
        <f t="array" ref="AB512">IF(COUNT(IF($P$5:$P$104=$AA512,IF($A$5:$A$104=AB$508,$R$5:$R$104,""),""))=0,"-",AVERAGE(IF($P$5:$P$104=$AA512,IF($A$5:$A$104=AB$508,$R$5:$R$104,""))))</f>
        <v>-</v>
      </c>
      <c r="AC512" s="347" t="str">
        <f t="array" ref="AC512">IF(COUNT(IF($P$5:$P$104=$AA512,IF($A$5:$A$104=AC$508,$R$5:$R$104,""),""))=0,"-",AVERAGE(IF($P$5:$P$104=$AA512,IF($A$5:$A$104=AC$508,$R$5:$R$104,""))))</f>
        <v>-</v>
      </c>
      <c r="AD512" s="347" t="str">
        <f t="array" ref="AD512">IF(COUNT(IF($P$5:$P$104=$AA512,IF($A$5:$A$104=AD$508,$R$5:$R$104,""),""))=0,"-",AVERAGE(IF($P$5:$P$104=$AA512,IF($A$5:$A$104=AD$508,$R$5:$R$104,""))))</f>
        <v>-</v>
      </c>
      <c r="AE512" s="347" t="str">
        <f t="array" ref="AE512">IF(COUNT(IF($P$5:$P$104=$AA512,IF($A$5:$A$104=AE$508,$R$5:$R$104,""),""))=0,"-",AVERAGE(IF($P$5:$P$104=$AA512,IF($A$5:$A$104=AE$508,$R$5:$R$104,""))))</f>
        <v>-</v>
      </c>
      <c r="AF512" s="347" t="str">
        <f t="array" ref="AF512">IF(COUNT(IF($P$5:$P$104=$AA512,IF($A$5:$A$104=AF$508,$R$5:$R$104,""),""))=0,"-",AVERAGE(IF($P$5:$P$104=$AA512,IF($A$5:$A$104=AF$508,$R$5:$R$104,""))))</f>
        <v>-</v>
      </c>
      <c r="AG512" s="347" t="str">
        <f t="array" ref="AG512">IF(COUNT(IF($P$5:$P$104=$AA512,IF($A$5:$A$104=AG$508,$R$5:$R$104,""),""))=0,"-",AVERAGE(IF($P$5:$P$104=$AA512,IF($A$5:$A$104=AG$508,$R$5:$R$104,""))))</f>
        <v>-</v>
      </c>
      <c r="AH512" s="347" t="str">
        <f t="array" ref="AH512">IF(COUNT(IF($P$5:$P$104=$AA512,IF($A$5:$A$104=AH$508,$R$5:$R$104,""),""))=0,"-",AVERAGE(IF($P$5:$P$104=$AA512,IF($A$5:$A$104=AH$508,$R$5:$R$104,""))))</f>
        <v>-</v>
      </c>
      <c r="AI512" s="347" t="str">
        <f t="array" ref="AI512">IF(COUNT(IF($P$5:$P$104=$AA512,IF($A$5:$A$104=AI$508,$R$5:$R$104,""),""))=0,"-",AVERAGE(IF($P$5:$P$104=$AA512,IF($A$5:$A$104=AI$508,$R$5:$R$104,""))))</f>
        <v>-</v>
      </c>
      <c r="AJ512" s="347" t="str">
        <f t="array" ref="AJ512">IF(COUNT(IF($P$5:$P$104=$AA512,IF($A$5:$A$104=AJ$508,$R$5:$R$104,""),""))=0,"-",AVERAGE(IF($P$5:$P$104=$AA512,IF($A$5:$A$104=AJ$508,$R$5:$R$104,""))))</f>
        <v>-</v>
      </c>
      <c r="AK512" s="347" t="str">
        <f t="array" ref="AK512">IF(COUNT(IF($P$5:$P$104=$AA512,IF($A$5:$A$104=AK$508,$R$5:$R$104,""),""))=0,"-",AVERAGE(IF($P$5:$P$104=$AA512,IF($A$5:$A$104=AK$508,$R$5:$R$104,""))))</f>
        <v>-</v>
      </c>
      <c r="AL512" s="347" t="str">
        <f t="array" ref="AL512">IF(COUNT(IF($P$5:$P$104=$AA512,IF($A$5:$A$104=AL$508,$R$5:$R$104,""),""))=0,"-",AVERAGE(IF($P$5:$P$104=$AA512,IF($A$5:$A$104=AL$508,$R$5:$R$104,""))))</f>
        <v>-</v>
      </c>
      <c r="AM512" s="347" t="str">
        <f t="array" ref="AM512">IF(COUNT(IF($P$5:$P$104=$AA512,IF($A$5:$A$104=AM$508,$R$5:$R$104,""),""))=0,"-",AVERAGE(IF($P$5:$P$104=$AA512,IF($A$5:$A$104=AM$508,$R$5:$R$104,""))))</f>
        <v>-</v>
      </c>
      <c r="AN512" s="349" t="str">
        <f t="array" ref="AN512">IF(AN490&gt;1,AVERAGE(IF($P$5:$P$104=$AA512,$R$5:$R$104,"")),"-")</f>
        <v>-</v>
      </c>
      <c r="AO512" s="18"/>
      <c r="AP512" s="7"/>
      <c r="AQ512" s="18"/>
      <c r="AR512" s="18"/>
      <c r="AS512" s="18"/>
      <c r="AT512" s="18"/>
      <c r="AU512" s="18"/>
      <c r="AV512" s="18"/>
      <c r="AW512" s="18"/>
      <c r="AX512" s="18"/>
      <c r="AY512" s="18"/>
      <c r="AZ512" s="18"/>
      <c r="BA512" s="18"/>
      <c r="BO512" s="11"/>
      <c r="BP512" s="11"/>
      <c r="BQ512" s="11"/>
      <c r="BR512" s="75"/>
      <c r="BS512" s="75"/>
    </row>
    <row r="513" spans="1:71">
      <c r="A513" s="18"/>
      <c r="B513" s="18"/>
      <c r="C513" s="18"/>
      <c r="E513" s="88"/>
      <c r="F513" s="88"/>
      <c r="G513" s="18"/>
      <c r="H513" s="89"/>
      <c r="I513" s="89"/>
      <c r="J513" s="89"/>
      <c r="K513" s="18"/>
      <c r="L513" s="18"/>
      <c r="M513" s="18"/>
      <c r="N513" s="18"/>
      <c r="O513" s="18"/>
      <c r="P513" s="138"/>
      <c r="Q513" s="138"/>
      <c r="R513" s="138"/>
      <c r="S513" s="138"/>
      <c r="T513" s="138"/>
      <c r="U513" s="138"/>
      <c r="V513" s="138"/>
      <c r="W513" s="138"/>
      <c r="X513" s="18"/>
      <c r="Y513" s="18"/>
      <c r="Z513" s="18"/>
      <c r="AA513" s="367">
        <v>4</v>
      </c>
      <c r="AB513" s="347" t="str">
        <f t="array" ref="AB513">IF(COUNT(IF($P$5:$P$104=$AA513,IF($A$5:$A$104=AB$508,$R$5:$R$104,""),""))=0,"-",AVERAGE(IF($P$5:$P$104=$AA513,IF($A$5:$A$104=AB$508,$R$5:$R$104,""))))</f>
        <v>-</v>
      </c>
      <c r="AC513" s="347" t="str">
        <f t="array" ref="AC513">IF(COUNT(IF($P$5:$P$104=$AA513,IF($A$5:$A$104=AC$508,$R$5:$R$104,""),""))=0,"-",AVERAGE(IF($P$5:$P$104=$AA513,IF($A$5:$A$104=AC$508,$R$5:$R$104,""))))</f>
        <v>-</v>
      </c>
      <c r="AD513" s="347" t="str">
        <f t="array" ref="AD513">IF(COUNT(IF($P$5:$P$104=$AA513,IF($A$5:$A$104=AD$508,$R$5:$R$104,""),""))=0,"-",AVERAGE(IF($P$5:$P$104=$AA513,IF($A$5:$A$104=AD$508,$R$5:$R$104,""))))</f>
        <v>-</v>
      </c>
      <c r="AE513" s="347" t="str">
        <f t="array" ref="AE513">IF(COUNT(IF($P$5:$P$104=$AA513,IF($A$5:$A$104=AE$508,$R$5:$R$104,""),""))=0,"-",AVERAGE(IF($P$5:$P$104=$AA513,IF($A$5:$A$104=AE$508,$R$5:$R$104,""))))</f>
        <v>-</v>
      </c>
      <c r="AF513" s="347" t="str">
        <f t="array" ref="AF513">IF(COUNT(IF($P$5:$P$104=$AA513,IF($A$5:$A$104=AF$508,$R$5:$R$104,""),""))=0,"-",AVERAGE(IF($P$5:$P$104=$AA513,IF($A$5:$A$104=AF$508,$R$5:$R$104,""))))</f>
        <v>-</v>
      </c>
      <c r="AG513" s="347" t="str">
        <f t="array" ref="AG513">IF(COUNT(IF($P$5:$P$104=$AA513,IF($A$5:$A$104=AG$508,$R$5:$R$104,""),""))=0,"-",AVERAGE(IF($P$5:$P$104=$AA513,IF($A$5:$A$104=AG$508,$R$5:$R$104,""))))</f>
        <v>-</v>
      </c>
      <c r="AH513" s="347" t="str">
        <f t="array" ref="AH513">IF(COUNT(IF($P$5:$P$104=$AA513,IF($A$5:$A$104=AH$508,$R$5:$R$104,""),""))=0,"-",AVERAGE(IF($P$5:$P$104=$AA513,IF($A$5:$A$104=AH$508,$R$5:$R$104,""))))</f>
        <v>-</v>
      </c>
      <c r="AI513" s="347" t="str">
        <f t="array" ref="AI513">IF(COUNT(IF($P$5:$P$104=$AA513,IF($A$5:$A$104=AI$508,$R$5:$R$104,""),""))=0,"-",AVERAGE(IF($P$5:$P$104=$AA513,IF($A$5:$A$104=AI$508,$R$5:$R$104,""))))</f>
        <v>-</v>
      </c>
      <c r="AJ513" s="347" t="str">
        <f t="array" ref="AJ513">IF(COUNT(IF($P$5:$P$104=$AA513,IF($A$5:$A$104=AJ$508,$R$5:$R$104,""),""))=0,"-",AVERAGE(IF($P$5:$P$104=$AA513,IF($A$5:$A$104=AJ$508,$R$5:$R$104,""))))</f>
        <v>-</v>
      </c>
      <c r="AK513" s="347" t="str">
        <f t="array" ref="AK513">IF(COUNT(IF($P$5:$P$104=$AA513,IF($A$5:$A$104=AK$508,$R$5:$R$104,""),""))=0,"-",AVERAGE(IF($P$5:$P$104=$AA513,IF($A$5:$A$104=AK$508,$R$5:$R$104,""))))</f>
        <v>-</v>
      </c>
      <c r="AL513" s="347" t="str">
        <f t="array" ref="AL513">IF(COUNT(IF($P$5:$P$104=$AA513,IF($A$5:$A$104=AL$508,$R$5:$R$104,""),""))=0,"-",AVERAGE(IF($P$5:$P$104=$AA513,IF($A$5:$A$104=AL$508,$R$5:$R$104,""))))</f>
        <v>-</v>
      </c>
      <c r="AM513" s="347" t="str">
        <f t="array" ref="AM513">IF(COUNT(IF($P$5:$P$104=$AA513,IF($A$5:$A$104=AM$508,$R$5:$R$104,""),""))=0,"-",AVERAGE(IF($P$5:$P$104=$AA513,IF($A$5:$A$104=AM$508,$R$5:$R$104,""))))</f>
        <v>-</v>
      </c>
      <c r="AN513" s="349" t="str">
        <f t="array" ref="AN513">IF(AN491&gt;1,AVERAGE(IF($P$5:$P$104=$AA513,$R$5:$R$104,"")),"-")</f>
        <v>-</v>
      </c>
      <c r="AO513" s="18"/>
      <c r="AP513" s="7"/>
      <c r="AQ513" s="18"/>
      <c r="AR513" s="18"/>
      <c r="AS513" s="18"/>
      <c r="AT513" s="18"/>
      <c r="AU513" s="18"/>
      <c r="AV513" s="18"/>
      <c r="AW513" s="18"/>
      <c r="AX513" s="18"/>
      <c r="AY513" s="18"/>
      <c r="AZ513" s="18"/>
      <c r="BA513" s="18"/>
      <c r="BO513" s="11"/>
      <c r="BP513" s="11"/>
      <c r="BQ513" s="11"/>
      <c r="BR513" s="75"/>
      <c r="BS513" s="75"/>
    </row>
    <row r="514" spans="1:71">
      <c r="A514" s="18"/>
      <c r="B514" s="18"/>
      <c r="C514" s="18"/>
      <c r="E514" s="88"/>
      <c r="F514" s="88"/>
      <c r="G514" s="18"/>
      <c r="H514" s="89"/>
      <c r="I514" s="89"/>
      <c r="J514" s="89"/>
      <c r="K514" s="18"/>
      <c r="L514" s="18"/>
      <c r="M514" s="18"/>
      <c r="N514" s="18"/>
      <c r="O514" s="18"/>
      <c r="P514" s="138"/>
      <c r="Q514" s="138"/>
      <c r="R514" s="138"/>
      <c r="S514" s="138"/>
      <c r="T514" s="138"/>
      <c r="U514" s="138"/>
      <c r="V514" s="138"/>
      <c r="W514" s="138"/>
      <c r="X514" s="18"/>
      <c r="Y514" s="18"/>
      <c r="Z514" s="18"/>
      <c r="AA514" s="367">
        <v>5</v>
      </c>
      <c r="AB514" s="347" t="str">
        <f t="array" ref="AB514">IF(COUNT(IF($P$5:$P$104=$AA514,IF($A$5:$A$104=AB$508,$R$5:$R$104,""),""))=0,"-",AVERAGE(IF($P$5:$P$104=$AA514,IF($A$5:$A$104=AB$508,$R$5:$R$104,""))))</f>
        <v>-</v>
      </c>
      <c r="AC514" s="347" t="str">
        <f t="array" ref="AC514">IF(COUNT(IF($P$5:$P$104=$AA514,IF($A$5:$A$104=AC$508,$R$5:$R$104,""),""))=0,"-",AVERAGE(IF($P$5:$P$104=$AA514,IF($A$5:$A$104=AC$508,$R$5:$R$104,""))))</f>
        <v>-</v>
      </c>
      <c r="AD514" s="347" t="str">
        <f t="array" ref="AD514">IF(COUNT(IF($P$5:$P$104=$AA514,IF($A$5:$A$104=AD$508,$R$5:$R$104,""),""))=0,"-",AVERAGE(IF($P$5:$P$104=$AA514,IF($A$5:$A$104=AD$508,$R$5:$R$104,""))))</f>
        <v>-</v>
      </c>
      <c r="AE514" s="347" t="str">
        <f t="array" ref="AE514">IF(COUNT(IF($P$5:$P$104=$AA514,IF($A$5:$A$104=AE$508,$R$5:$R$104,""),""))=0,"-",AVERAGE(IF($P$5:$P$104=$AA514,IF($A$5:$A$104=AE$508,$R$5:$R$104,""))))</f>
        <v>-</v>
      </c>
      <c r="AF514" s="347" t="str">
        <f t="array" ref="AF514">IF(COUNT(IF($P$5:$P$104=$AA514,IF($A$5:$A$104=AF$508,$R$5:$R$104,""),""))=0,"-",AVERAGE(IF($P$5:$P$104=$AA514,IF($A$5:$A$104=AF$508,$R$5:$R$104,""))))</f>
        <v>-</v>
      </c>
      <c r="AG514" s="347" t="str">
        <f t="array" ref="AG514">IF(COUNT(IF($P$5:$P$104=$AA514,IF($A$5:$A$104=AG$508,$R$5:$R$104,""),""))=0,"-",AVERAGE(IF($P$5:$P$104=$AA514,IF($A$5:$A$104=AG$508,$R$5:$R$104,""))))</f>
        <v>-</v>
      </c>
      <c r="AH514" s="347" t="str">
        <f t="array" ref="AH514">IF(COUNT(IF($P$5:$P$104=$AA514,IF($A$5:$A$104=AH$508,$R$5:$R$104,""),""))=0,"-",AVERAGE(IF($P$5:$P$104=$AA514,IF($A$5:$A$104=AH$508,$R$5:$R$104,""))))</f>
        <v>-</v>
      </c>
      <c r="AI514" s="347" t="str">
        <f t="array" ref="AI514">IF(COUNT(IF($P$5:$P$104=$AA514,IF($A$5:$A$104=AI$508,$R$5:$R$104,""),""))=0,"-",AVERAGE(IF($P$5:$P$104=$AA514,IF($A$5:$A$104=AI$508,$R$5:$R$104,""))))</f>
        <v>-</v>
      </c>
      <c r="AJ514" s="347" t="str">
        <f t="array" ref="AJ514">IF(COUNT(IF($P$5:$P$104=$AA514,IF($A$5:$A$104=AJ$508,$R$5:$R$104,""),""))=0,"-",AVERAGE(IF($P$5:$P$104=$AA514,IF($A$5:$A$104=AJ$508,$R$5:$R$104,""))))</f>
        <v>-</v>
      </c>
      <c r="AK514" s="347" t="str">
        <f t="array" ref="AK514">IF(COUNT(IF($P$5:$P$104=$AA514,IF($A$5:$A$104=AK$508,$R$5:$R$104,""),""))=0,"-",AVERAGE(IF($P$5:$P$104=$AA514,IF($A$5:$A$104=AK$508,$R$5:$R$104,""))))</f>
        <v>-</v>
      </c>
      <c r="AL514" s="347" t="str">
        <f t="array" ref="AL514">IF(COUNT(IF($P$5:$P$104=$AA514,IF($A$5:$A$104=AL$508,$R$5:$R$104,""),""))=0,"-",AVERAGE(IF($P$5:$P$104=$AA514,IF($A$5:$A$104=AL$508,$R$5:$R$104,""))))</f>
        <v>-</v>
      </c>
      <c r="AM514" s="347" t="str">
        <f t="array" ref="AM514">IF(COUNT(IF($P$5:$P$104=$AA514,IF($A$5:$A$104=AM$508,$R$5:$R$104,""),""))=0,"-",AVERAGE(IF($P$5:$P$104=$AA514,IF($A$5:$A$104=AM$508,$R$5:$R$104,""))))</f>
        <v>-</v>
      </c>
      <c r="AN514" s="349" t="str">
        <f t="array" ref="AN514">IF(AN492&gt;1,AVERAGE(IF($P$5:$P$104=$AA514,$R$5:$R$104,"")),"-")</f>
        <v>-</v>
      </c>
      <c r="AO514" s="18"/>
      <c r="AP514" s="7"/>
      <c r="AQ514" s="18"/>
      <c r="AR514" s="18"/>
      <c r="AS514" s="18"/>
      <c r="AT514" s="18"/>
      <c r="AU514" s="18"/>
      <c r="AV514" s="18"/>
      <c r="AW514" s="18"/>
      <c r="AX514" s="18"/>
      <c r="AY514" s="18"/>
      <c r="AZ514" s="18"/>
      <c r="BA514" s="18"/>
      <c r="BO514" s="11"/>
      <c r="BP514" s="11"/>
      <c r="BQ514" s="11"/>
      <c r="BR514" s="75"/>
      <c r="BS514" s="75"/>
    </row>
    <row r="515" spans="1:71">
      <c r="A515" s="18"/>
      <c r="B515" s="18"/>
      <c r="C515" s="18"/>
      <c r="E515" s="88"/>
      <c r="F515" s="88"/>
      <c r="G515" s="18"/>
      <c r="H515" s="89"/>
      <c r="I515" s="89"/>
      <c r="J515" s="89"/>
      <c r="K515" s="18"/>
      <c r="L515" s="18"/>
      <c r="M515" s="18"/>
      <c r="N515" s="18"/>
      <c r="O515" s="18"/>
      <c r="P515" s="138"/>
      <c r="Q515" s="138"/>
      <c r="R515" s="138"/>
      <c r="S515" s="138"/>
      <c r="T515" s="138"/>
      <c r="U515" s="138"/>
      <c r="V515" s="138"/>
      <c r="W515" s="138"/>
      <c r="X515" s="18"/>
      <c r="Y515" s="18"/>
      <c r="Z515" s="18"/>
      <c r="AA515" s="367">
        <v>6</v>
      </c>
      <c r="AB515" s="347" t="str">
        <f t="array" ref="AB515">IF(COUNT(IF($P$5:$P$104=$AA515,IF($A$5:$A$104=AB$508,$R$5:$R$104,""),""))=0,"-",AVERAGE(IF($P$5:$P$104=$AA515,IF($A$5:$A$104=AB$508,$R$5:$R$104,""))))</f>
        <v>-</v>
      </c>
      <c r="AC515" s="347" t="str">
        <f t="array" ref="AC515">IF(COUNT(IF($P$5:$P$104=$AA515,IF($A$5:$A$104=AC$508,$R$5:$R$104,""),""))=0,"-",AVERAGE(IF($P$5:$P$104=$AA515,IF($A$5:$A$104=AC$508,$R$5:$R$104,""))))</f>
        <v>-</v>
      </c>
      <c r="AD515" s="347" t="str">
        <f t="array" ref="AD515">IF(COUNT(IF($P$5:$P$104=$AA515,IF($A$5:$A$104=AD$508,$R$5:$R$104,""),""))=0,"-",AVERAGE(IF($P$5:$P$104=$AA515,IF($A$5:$A$104=AD$508,$R$5:$R$104,""))))</f>
        <v>-</v>
      </c>
      <c r="AE515" s="347" t="str">
        <f t="array" ref="AE515">IF(COUNT(IF($P$5:$P$104=$AA515,IF($A$5:$A$104=AE$508,$R$5:$R$104,""),""))=0,"-",AVERAGE(IF($P$5:$P$104=$AA515,IF($A$5:$A$104=AE$508,$R$5:$R$104,""))))</f>
        <v>-</v>
      </c>
      <c r="AF515" s="347" t="str">
        <f t="array" ref="AF515">IF(COUNT(IF($P$5:$P$104=$AA515,IF($A$5:$A$104=AF$508,$R$5:$R$104,""),""))=0,"-",AVERAGE(IF($P$5:$P$104=$AA515,IF($A$5:$A$104=AF$508,$R$5:$R$104,""))))</f>
        <v>-</v>
      </c>
      <c r="AG515" s="347" t="str">
        <f t="array" ref="AG515">IF(COUNT(IF($P$5:$P$104=$AA515,IF($A$5:$A$104=AG$508,$R$5:$R$104,""),""))=0,"-",AVERAGE(IF($P$5:$P$104=$AA515,IF($A$5:$A$104=AG$508,$R$5:$R$104,""))))</f>
        <v>-</v>
      </c>
      <c r="AH515" s="347" t="str">
        <f t="array" ref="AH515">IF(COUNT(IF($P$5:$P$104=$AA515,IF($A$5:$A$104=AH$508,$R$5:$R$104,""),""))=0,"-",AVERAGE(IF($P$5:$P$104=$AA515,IF($A$5:$A$104=AH$508,$R$5:$R$104,""))))</f>
        <v>-</v>
      </c>
      <c r="AI515" s="347" t="str">
        <f t="array" ref="AI515">IF(COUNT(IF($P$5:$P$104=$AA515,IF($A$5:$A$104=AI$508,$R$5:$R$104,""),""))=0,"-",AVERAGE(IF($P$5:$P$104=$AA515,IF($A$5:$A$104=AI$508,$R$5:$R$104,""))))</f>
        <v>-</v>
      </c>
      <c r="AJ515" s="347" t="str">
        <f t="array" ref="AJ515">IF(COUNT(IF($P$5:$P$104=$AA515,IF($A$5:$A$104=AJ$508,$R$5:$R$104,""),""))=0,"-",AVERAGE(IF($P$5:$P$104=$AA515,IF($A$5:$A$104=AJ$508,$R$5:$R$104,""))))</f>
        <v>-</v>
      </c>
      <c r="AK515" s="347" t="str">
        <f t="array" ref="AK515">IF(COUNT(IF($P$5:$P$104=$AA515,IF($A$5:$A$104=AK$508,$R$5:$R$104,""),""))=0,"-",AVERAGE(IF($P$5:$P$104=$AA515,IF($A$5:$A$104=AK$508,$R$5:$R$104,""))))</f>
        <v>-</v>
      </c>
      <c r="AL515" s="347" t="str">
        <f t="array" ref="AL515">IF(COUNT(IF($P$5:$P$104=$AA515,IF($A$5:$A$104=AL$508,$R$5:$R$104,""),""))=0,"-",AVERAGE(IF($P$5:$P$104=$AA515,IF($A$5:$A$104=AL$508,$R$5:$R$104,""))))</f>
        <v>-</v>
      </c>
      <c r="AM515" s="347" t="str">
        <f t="array" ref="AM515">IF(COUNT(IF($P$5:$P$104=$AA515,IF($A$5:$A$104=AM$508,$R$5:$R$104,""),""))=0,"-",AVERAGE(IF($P$5:$P$104=$AA515,IF($A$5:$A$104=AM$508,$R$5:$R$104,""))))</f>
        <v>-</v>
      </c>
      <c r="AN515" s="349" t="str">
        <f t="array" ref="AN515">IF(AN493&gt;1,AVERAGE(IF($P$5:$P$104=$AA515,$R$5:$R$104,"")),"-")</f>
        <v>-</v>
      </c>
      <c r="AO515" s="18"/>
      <c r="AP515" s="7"/>
      <c r="AQ515" s="18"/>
      <c r="AR515" s="18"/>
      <c r="AS515" s="18"/>
      <c r="AT515" s="18"/>
      <c r="AU515" s="18"/>
      <c r="AV515" s="18"/>
      <c r="AW515" s="18"/>
      <c r="AX515" s="18"/>
      <c r="AY515" s="18"/>
      <c r="AZ515" s="18"/>
      <c r="BA515" s="18"/>
      <c r="BO515" s="11"/>
      <c r="BP515" s="11"/>
      <c r="BQ515" s="11"/>
      <c r="BR515" s="75"/>
      <c r="BS515" s="75"/>
    </row>
    <row r="516" spans="1:71">
      <c r="A516" s="18"/>
      <c r="B516" s="18"/>
      <c r="C516" s="18"/>
      <c r="E516" s="88"/>
      <c r="F516" s="88"/>
      <c r="G516" s="18"/>
      <c r="H516" s="89"/>
      <c r="I516" s="89"/>
      <c r="J516" s="89"/>
      <c r="K516" s="18"/>
      <c r="L516" s="18"/>
      <c r="M516" s="18"/>
      <c r="N516" s="18"/>
      <c r="O516" s="18"/>
      <c r="P516" s="138"/>
      <c r="Q516" s="138"/>
      <c r="R516" s="138"/>
      <c r="S516" s="138"/>
      <c r="T516" s="138"/>
      <c r="U516" s="138"/>
      <c r="V516" s="138"/>
      <c r="W516" s="138"/>
      <c r="X516" s="18"/>
      <c r="Y516" s="18"/>
      <c r="Z516" s="18"/>
      <c r="AA516" s="367">
        <v>7</v>
      </c>
      <c r="AB516" s="347" t="str">
        <f t="array" ref="AB516">IF(COUNT(IF($P$5:$P$104=$AA516,IF($A$5:$A$104=AB$508,$R$5:$R$104,""),""))=0,"-",AVERAGE(IF($P$5:$P$104=$AA516,IF($A$5:$A$104=AB$508,$R$5:$R$104,""))))</f>
        <v>-</v>
      </c>
      <c r="AC516" s="347" t="str">
        <f t="array" ref="AC516">IF(COUNT(IF($P$5:$P$104=$AA516,IF($A$5:$A$104=AC$508,$R$5:$R$104,""),""))=0,"-",AVERAGE(IF($P$5:$P$104=$AA516,IF($A$5:$A$104=AC$508,$R$5:$R$104,""))))</f>
        <v>-</v>
      </c>
      <c r="AD516" s="347" t="str">
        <f t="array" ref="AD516">IF(COUNT(IF($P$5:$P$104=$AA516,IF($A$5:$A$104=AD$508,$R$5:$R$104,""),""))=0,"-",AVERAGE(IF($P$5:$P$104=$AA516,IF($A$5:$A$104=AD$508,$R$5:$R$104,""))))</f>
        <v>-</v>
      </c>
      <c r="AE516" s="347" t="str">
        <f t="array" ref="AE516">IF(COUNT(IF($P$5:$P$104=$AA516,IF($A$5:$A$104=AE$508,$R$5:$R$104,""),""))=0,"-",AVERAGE(IF($P$5:$P$104=$AA516,IF($A$5:$A$104=AE$508,$R$5:$R$104,""))))</f>
        <v>-</v>
      </c>
      <c r="AF516" s="347" t="str">
        <f t="array" ref="AF516">IF(COUNT(IF($P$5:$P$104=$AA516,IF($A$5:$A$104=AF$508,$R$5:$R$104,""),""))=0,"-",AVERAGE(IF($P$5:$P$104=$AA516,IF($A$5:$A$104=AF$508,$R$5:$R$104,""))))</f>
        <v>-</v>
      </c>
      <c r="AG516" s="347" t="str">
        <f t="array" ref="AG516">IF(COUNT(IF($P$5:$P$104=$AA516,IF($A$5:$A$104=AG$508,$R$5:$R$104,""),""))=0,"-",AVERAGE(IF($P$5:$P$104=$AA516,IF($A$5:$A$104=AG$508,$R$5:$R$104,""))))</f>
        <v>-</v>
      </c>
      <c r="AH516" s="347" t="str">
        <f t="array" ref="AH516">IF(COUNT(IF($P$5:$P$104=$AA516,IF($A$5:$A$104=AH$508,$R$5:$R$104,""),""))=0,"-",AVERAGE(IF($P$5:$P$104=$AA516,IF($A$5:$A$104=AH$508,$R$5:$R$104,""))))</f>
        <v>-</v>
      </c>
      <c r="AI516" s="347" t="str">
        <f t="array" ref="AI516">IF(COUNT(IF($P$5:$P$104=$AA516,IF($A$5:$A$104=AI$508,$R$5:$R$104,""),""))=0,"-",AVERAGE(IF($P$5:$P$104=$AA516,IF($A$5:$A$104=AI$508,$R$5:$R$104,""))))</f>
        <v>-</v>
      </c>
      <c r="AJ516" s="347" t="str">
        <f t="array" ref="AJ516">IF(COUNT(IF($P$5:$P$104=$AA516,IF($A$5:$A$104=AJ$508,$R$5:$R$104,""),""))=0,"-",AVERAGE(IF($P$5:$P$104=$AA516,IF($A$5:$A$104=AJ$508,$R$5:$R$104,""))))</f>
        <v>-</v>
      </c>
      <c r="AK516" s="347" t="str">
        <f t="array" ref="AK516">IF(COUNT(IF($P$5:$P$104=$AA516,IF($A$5:$A$104=AK$508,$R$5:$R$104,""),""))=0,"-",AVERAGE(IF($P$5:$P$104=$AA516,IF($A$5:$A$104=AK$508,$R$5:$R$104,""))))</f>
        <v>-</v>
      </c>
      <c r="AL516" s="347" t="str">
        <f t="array" ref="AL516">IF(COUNT(IF($P$5:$P$104=$AA516,IF($A$5:$A$104=AL$508,$R$5:$R$104,""),""))=0,"-",AVERAGE(IF($P$5:$P$104=$AA516,IF($A$5:$A$104=AL$508,$R$5:$R$104,""))))</f>
        <v>-</v>
      </c>
      <c r="AM516" s="347" t="str">
        <f t="array" ref="AM516">IF(COUNT(IF($P$5:$P$104=$AA516,IF($A$5:$A$104=AM$508,$R$5:$R$104,""),""))=0,"-",AVERAGE(IF($P$5:$P$104=$AA516,IF($A$5:$A$104=AM$508,$R$5:$R$104,""))))</f>
        <v>-</v>
      </c>
      <c r="AN516" s="349" t="str">
        <f t="array" ref="AN516">IF(AN494&gt;1,AVERAGE(IF($P$5:$P$104=$AA516,$R$5:$R$104,"")),"-")</f>
        <v>-</v>
      </c>
      <c r="AO516" s="18"/>
      <c r="AP516" s="7"/>
      <c r="AQ516" s="18"/>
      <c r="AR516" s="18"/>
      <c r="AS516" s="18"/>
      <c r="AT516" s="18"/>
      <c r="AU516" s="18"/>
      <c r="AV516" s="18"/>
      <c r="AW516" s="18"/>
      <c r="AX516" s="18"/>
      <c r="AY516" s="18"/>
      <c r="AZ516" s="18"/>
      <c r="BA516" s="18"/>
      <c r="BO516" s="11"/>
      <c r="BP516" s="11"/>
      <c r="BQ516" s="11"/>
      <c r="BR516" s="75"/>
      <c r="BS516" s="75"/>
    </row>
    <row r="517" spans="1:71">
      <c r="A517" s="18"/>
      <c r="B517" s="18"/>
      <c r="C517" s="18"/>
      <c r="E517" s="88"/>
      <c r="F517" s="88"/>
      <c r="G517" s="18"/>
      <c r="H517" s="89"/>
      <c r="I517" s="89"/>
      <c r="J517" s="89"/>
      <c r="K517" s="18"/>
      <c r="L517" s="18"/>
      <c r="M517" s="18"/>
      <c r="N517" s="18"/>
      <c r="O517" s="18"/>
      <c r="P517" s="138"/>
      <c r="Q517" s="138"/>
      <c r="R517" s="138"/>
      <c r="S517" s="138"/>
      <c r="T517" s="138"/>
      <c r="U517" s="138"/>
      <c r="V517" s="138"/>
      <c r="W517" s="138"/>
      <c r="X517" s="18"/>
      <c r="Y517" s="18"/>
      <c r="Z517" s="18"/>
      <c r="AA517" s="367">
        <v>8</v>
      </c>
      <c r="AB517" s="347" t="str">
        <f t="array" ref="AB517">IF(COUNT(IF($P$5:$P$104=$AA517,IF($A$5:$A$104=AB$508,$R$5:$R$104,""),""))=0,"-",AVERAGE(IF($P$5:$P$104=$AA517,IF($A$5:$A$104=AB$508,$R$5:$R$104,""))))</f>
        <v>-</v>
      </c>
      <c r="AC517" s="347" t="str">
        <f t="array" ref="AC517">IF(COUNT(IF($P$5:$P$104=$AA517,IF($A$5:$A$104=AC$508,$R$5:$R$104,""),""))=0,"-",AVERAGE(IF($P$5:$P$104=$AA517,IF($A$5:$A$104=AC$508,$R$5:$R$104,""))))</f>
        <v>-</v>
      </c>
      <c r="AD517" s="347" t="str">
        <f t="array" ref="AD517">IF(COUNT(IF($P$5:$P$104=$AA517,IF($A$5:$A$104=AD$508,$R$5:$R$104,""),""))=0,"-",AVERAGE(IF($P$5:$P$104=$AA517,IF($A$5:$A$104=AD$508,$R$5:$R$104,""))))</f>
        <v>-</v>
      </c>
      <c r="AE517" s="347" t="str">
        <f t="array" ref="AE517">IF(COUNT(IF($P$5:$P$104=$AA517,IF($A$5:$A$104=AE$508,$R$5:$R$104,""),""))=0,"-",AVERAGE(IF($P$5:$P$104=$AA517,IF($A$5:$A$104=AE$508,$R$5:$R$104,""))))</f>
        <v>-</v>
      </c>
      <c r="AF517" s="347" t="str">
        <f t="array" ref="AF517">IF(COUNT(IF($P$5:$P$104=$AA517,IF($A$5:$A$104=AF$508,$R$5:$R$104,""),""))=0,"-",AVERAGE(IF($P$5:$P$104=$AA517,IF($A$5:$A$104=AF$508,$R$5:$R$104,""))))</f>
        <v>-</v>
      </c>
      <c r="AG517" s="347" t="str">
        <f t="array" ref="AG517">IF(COUNT(IF($P$5:$P$104=$AA517,IF($A$5:$A$104=AG$508,$R$5:$R$104,""),""))=0,"-",AVERAGE(IF($P$5:$P$104=$AA517,IF($A$5:$A$104=AG$508,$R$5:$R$104,""))))</f>
        <v>-</v>
      </c>
      <c r="AH517" s="347" t="str">
        <f t="array" ref="AH517">IF(COUNT(IF($P$5:$P$104=$AA517,IF($A$5:$A$104=AH$508,$R$5:$R$104,""),""))=0,"-",AVERAGE(IF($P$5:$P$104=$AA517,IF($A$5:$A$104=AH$508,$R$5:$R$104,""))))</f>
        <v>-</v>
      </c>
      <c r="AI517" s="347" t="str">
        <f t="array" ref="AI517">IF(COUNT(IF($P$5:$P$104=$AA517,IF($A$5:$A$104=AI$508,$R$5:$R$104,""),""))=0,"-",AVERAGE(IF($P$5:$P$104=$AA517,IF($A$5:$A$104=AI$508,$R$5:$R$104,""))))</f>
        <v>-</v>
      </c>
      <c r="AJ517" s="347" t="str">
        <f t="array" ref="AJ517">IF(COUNT(IF($P$5:$P$104=$AA517,IF($A$5:$A$104=AJ$508,$R$5:$R$104,""),""))=0,"-",AVERAGE(IF($P$5:$P$104=$AA517,IF($A$5:$A$104=AJ$508,$R$5:$R$104,""))))</f>
        <v>-</v>
      </c>
      <c r="AK517" s="347" t="str">
        <f t="array" ref="AK517">IF(COUNT(IF($P$5:$P$104=$AA517,IF($A$5:$A$104=AK$508,$R$5:$R$104,""),""))=0,"-",AVERAGE(IF($P$5:$P$104=$AA517,IF($A$5:$A$104=AK$508,$R$5:$R$104,""))))</f>
        <v>-</v>
      </c>
      <c r="AL517" s="347" t="str">
        <f t="array" ref="AL517">IF(COUNT(IF($P$5:$P$104=$AA517,IF($A$5:$A$104=AL$508,$R$5:$R$104,""),""))=0,"-",AVERAGE(IF($P$5:$P$104=$AA517,IF($A$5:$A$104=AL$508,$R$5:$R$104,""))))</f>
        <v>-</v>
      </c>
      <c r="AM517" s="347" t="str">
        <f t="array" ref="AM517">IF(COUNT(IF($P$5:$P$104=$AA517,IF($A$5:$A$104=AM$508,$R$5:$R$104,""),""))=0,"-",AVERAGE(IF($P$5:$P$104=$AA517,IF($A$5:$A$104=AM$508,$R$5:$R$104,""))))</f>
        <v>-</v>
      </c>
      <c r="AN517" s="349" t="str">
        <f t="array" ref="AN517">IF(AN495&gt;1,AVERAGE(IF($P$5:$P$104=$AA517,$R$5:$R$104,"")),"-")</f>
        <v>-</v>
      </c>
      <c r="AO517" s="18"/>
      <c r="AP517" s="7"/>
      <c r="AQ517" s="18"/>
      <c r="AR517" s="18"/>
      <c r="AS517" s="18"/>
      <c r="AT517" s="18"/>
      <c r="AU517" s="18"/>
      <c r="AV517" s="18"/>
      <c r="AW517" s="18"/>
      <c r="AX517" s="18"/>
      <c r="AY517" s="18"/>
      <c r="AZ517" s="18"/>
      <c r="BA517" s="18"/>
      <c r="BO517" s="11"/>
      <c r="BP517" s="11"/>
      <c r="BQ517" s="11"/>
      <c r="BR517" s="75"/>
      <c r="BS517" s="75"/>
    </row>
    <row r="518" spans="1:71">
      <c r="A518" s="18"/>
      <c r="B518" s="18"/>
      <c r="C518" s="18"/>
      <c r="E518" s="88"/>
      <c r="F518" s="88"/>
      <c r="G518" s="18"/>
      <c r="H518" s="89"/>
      <c r="I518" s="89"/>
      <c r="J518" s="89"/>
      <c r="K518" s="18"/>
      <c r="L518" s="18"/>
      <c r="M518" s="18"/>
      <c r="N518" s="18"/>
      <c r="O518" s="18"/>
      <c r="P518" s="138"/>
      <c r="Q518" s="138"/>
      <c r="R518" s="138"/>
      <c r="S518" s="138"/>
      <c r="T518" s="138"/>
      <c r="U518" s="138"/>
      <c r="V518" s="138"/>
      <c r="W518" s="138"/>
      <c r="X518" s="18"/>
      <c r="Y518" s="18"/>
      <c r="Z518" s="18"/>
      <c r="AA518" s="367">
        <v>9</v>
      </c>
      <c r="AB518" s="347" t="str">
        <f t="array" ref="AB518">IF(COUNT(IF($P$5:$P$104=$AA518,IF($A$5:$A$104=AB$508,$R$5:$R$104,""),""))=0,"-",AVERAGE(IF($P$5:$P$104=$AA518,IF($A$5:$A$104=AB$508,$R$5:$R$104,""))))</f>
        <v>-</v>
      </c>
      <c r="AC518" s="347" t="str">
        <f t="array" ref="AC518">IF(COUNT(IF($P$5:$P$104=$AA518,IF($A$5:$A$104=AC$508,$R$5:$R$104,""),""))=0,"-",AVERAGE(IF($P$5:$P$104=$AA518,IF($A$5:$A$104=AC$508,$R$5:$R$104,""))))</f>
        <v>-</v>
      </c>
      <c r="AD518" s="347" t="str">
        <f t="array" ref="AD518">IF(COUNT(IF($P$5:$P$104=$AA518,IF($A$5:$A$104=AD$508,$R$5:$R$104,""),""))=0,"-",AVERAGE(IF($P$5:$P$104=$AA518,IF($A$5:$A$104=AD$508,$R$5:$R$104,""))))</f>
        <v>-</v>
      </c>
      <c r="AE518" s="347" t="str">
        <f t="array" ref="AE518">IF(COUNT(IF($P$5:$P$104=$AA518,IF($A$5:$A$104=AE$508,$R$5:$R$104,""),""))=0,"-",AVERAGE(IF($P$5:$P$104=$AA518,IF($A$5:$A$104=AE$508,$R$5:$R$104,""))))</f>
        <v>-</v>
      </c>
      <c r="AF518" s="347" t="str">
        <f t="array" ref="AF518">IF(COUNT(IF($P$5:$P$104=$AA518,IF($A$5:$A$104=AF$508,$R$5:$R$104,""),""))=0,"-",AVERAGE(IF($P$5:$P$104=$AA518,IF($A$5:$A$104=AF$508,$R$5:$R$104,""))))</f>
        <v>-</v>
      </c>
      <c r="AG518" s="347" t="str">
        <f t="array" ref="AG518">IF(COUNT(IF($P$5:$P$104=$AA518,IF($A$5:$A$104=AG$508,$R$5:$R$104,""),""))=0,"-",AVERAGE(IF($P$5:$P$104=$AA518,IF($A$5:$A$104=AG$508,$R$5:$R$104,""))))</f>
        <v>-</v>
      </c>
      <c r="AH518" s="347" t="str">
        <f t="array" ref="AH518">IF(COUNT(IF($P$5:$P$104=$AA518,IF($A$5:$A$104=AH$508,$R$5:$R$104,""),""))=0,"-",AVERAGE(IF($P$5:$P$104=$AA518,IF($A$5:$A$104=AH$508,$R$5:$R$104,""))))</f>
        <v>-</v>
      </c>
      <c r="AI518" s="347" t="str">
        <f t="array" ref="AI518">IF(COUNT(IF($P$5:$P$104=$AA518,IF($A$5:$A$104=AI$508,$R$5:$R$104,""),""))=0,"-",AVERAGE(IF($P$5:$P$104=$AA518,IF($A$5:$A$104=AI$508,$R$5:$R$104,""))))</f>
        <v>-</v>
      </c>
      <c r="AJ518" s="347" t="str">
        <f t="array" ref="AJ518">IF(COUNT(IF($P$5:$P$104=$AA518,IF($A$5:$A$104=AJ$508,$R$5:$R$104,""),""))=0,"-",AVERAGE(IF($P$5:$P$104=$AA518,IF($A$5:$A$104=AJ$508,$R$5:$R$104,""))))</f>
        <v>-</v>
      </c>
      <c r="AK518" s="347" t="str">
        <f t="array" ref="AK518">IF(COUNT(IF($P$5:$P$104=$AA518,IF($A$5:$A$104=AK$508,$R$5:$R$104,""),""))=0,"-",AVERAGE(IF($P$5:$P$104=$AA518,IF($A$5:$A$104=AK$508,$R$5:$R$104,""))))</f>
        <v>-</v>
      </c>
      <c r="AL518" s="347" t="str">
        <f t="array" ref="AL518">IF(COUNT(IF($P$5:$P$104=$AA518,IF($A$5:$A$104=AL$508,$R$5:$R$104,""),""))=0,"-",AVERAGE(IF($P$5:$P$104=$AA518,IF($A$5:$A$104=AL$508,$R$5:$R$104,""))))</f>
        <v>-</v>
      </c>
      <c r="AM518" s="347" t="str">
        <f t="array" ref="AM518">IF(COUNT(IF($P$5:$P$104=$AA518,IF($A$5:$A$104=AM$508,$R$5:$R$104,""),""))=0,"-",AVERAGE(IF($P$5:$P$104=$AA518,IF($A$5:$A$104=AM$508,$R$5:$R$104,""))))</f>
        <v>-</v>
      </c>
      <c r="AN518" s="349" t="str">
        <f t="array" ref="AN518">IF(AN496&gt;1,AVERAGE(IF($P$5:$P$104=$AA518,$R$5:$R$104,"")),"-")</f>
        <v>-</v>
      </c>
      <c r="AO518" s="18"/>
      <c r="AP518" s="7"/>
      <c r="AQ518" s="18"/>
      <c r="AR518" s="18"/>
      <c r="AS518" s="18"/>
      <c r="AT518" s="18"/>
      <c r="AU518" s="18"/>
      <c r="AV518" s="18"/>
      <c r="AW518" s="18"/>
      <c r="AX518" s="18"/>
      <c r="AY518" s="18"/>
      <c r="AZ518" s="18"/>
      <c r="BA518" s="18"/>
      <c r="BO518" s="11"/>
      <c r="BP518" s="11"/>
      <c r="BQ518" s="11"/>
      <c r="BR518" s="75"/>
      <c r="BS518" s="75"/>
    </row>
    <row r="519" spans="1:71">
      <c r="A519" s="18"/>
      <c r="B519" s="18"/>
      <c r="C519" s="18"/>
      <c r="E519" s="88"/>
      <c r="F519" s="88"/>
      <c r="G519" s="18"/>
      <c r="H519" s="89"/>
      <c r="I519" s="89"/>
      <c r="J519" s="89"/>
      <c r="K519" s="18"/>
      <c r="L519" s="18"/>
      <c r="M519" s="18"/>
      <c r="N519" s="18"/>
      <c r="O519" s="18"/>
      <c r="P519" s="138"/>
      <c r="Q519" s="138"/>
      <c r="R519" s="138"/>
      <c r="S519" s="138"/>
      <c r="T519" s="138"/>
      <c r="U519" s="138"/>
      <c r="V519" s="138"/>
      <c r="W519" s="138"/>
      <c r="X519" s="18"/>
      <c r="Y519" s="18"/>
      <c r="Z519" s="18"/>
      <c r="AA519" s="367">
        <v>10</v>
      </c>
      <c r="AB519" s="347" t="str">
        <f t="array" ref="AB519">IF(COUNT(IF($P$5:$P$104=$AA519,IF($A$5:$A$104=AB$508,$R$5:$R$104,""),""))=0,"-",AVERAGE(IF($P$5:$P$104=$AA519,IF($A$5:$A$104=AB$508,$R$5:$R$104,""))))</f>
        <v>-</v>
      </c>
      <c r="AC519" s="347" t="str">
        <f t="array" ref="AC519">IF(COUNT(IF($P$5:$P$104=$AA519,IF($A$5:$A$104=AC$508,$R$5:$R$104,""),""))=0,"-",AVERAGE(IF($P$5:$P$104=$AA519,IF($A$5:$A$104=AC$508,$R$5:$R$104,""))))</f>
        <v>-</v>
      </c>
      <c r="AD519" s="347" t="str">
        <f t="array" ref="AD519">IF(COUNT(IF($P$5:$P$104=$AA519,IF($A$5:$A$104=AD$508,$R$5:$R$104,""),""))=0,"-",AVERAGE(IF($P$5:$P$104=$AA519,IF($A$5:$A$104=AD$508,$R$5:$R$104,""))))</f>
        <v>-</v>
      </c>
      <c r="AE519" s="347" t="str">
        <f t="array" ref="AE519">IF(COUNT(IF($P$5:$P$104=$AA519,IF($A$5:$A$104=AE$508,$R$5:$R$104,""),""))=0,"-",AVERAGE(IF($P$5:$P$104=$AA519,IF($A$5:$A$104=AE$508,$R$5:$R$104,""))))</f>
        <v>-</v>
      </c>
      <c r="AF519" s="347" t="str">
        <f t="array" ref="AF519">IF(COUNT(IF($P$5:$P$104=$AA519,IF($A$5:$A$104=AF$508,$R$5:$R$104,""),""))=0,"-",AVERAGE(IF($P$5:$P$104=$AA519,IF($A$5:$A$104=AF$508,$R$5:$R$104,""))))</f>
        <v>-</v>
      </c>
      <c r="AG519" s="347" t="str">
        <f t="array" ref="AG519">IF(COUNT(IF($P$5:$P$104=$AA519,IF($A$5:$A$104=AG$508,$R$5:$R$104,""),""))=0,"-",AVERAGE(IF($P$5:$P$104=$AA519,IF($A$5:$A$104=AG$508,$R$5:$R$104,""))))</f>
        <v>-</v>
      </c>
      <c r="AH519" s="347" t="str">
        <f t="array" ref="AH519">IF(COUNT(IF($P$5:$P$104=$AA519,IF($A$5:$A$104=AH$508,$R$5:$R$104,""),""))=0,"-",AVERAGE(IF($P$5:$P$104=$AA519,IF($A$5:$A$104=AH$508,$R$5:$R$104,""))))</f>
        <v>-</v>
      </c>
      <c r="AI519" s="347" t="str">
        <f t="array" ref="AI519">IF(COUNT(IF($P$5:$P$104=$AA519,IF($A$5:$A$104=AI$508,$R$5:$R$104,""),""))=0,"-",AVERAGE(IF($P$5:$P$104=$AA519,IF($A$5:$A$104=AI$508,$R$5:$R$104,""))))</f>
        <v>-</v>
      </c>
      <c r="AJ519" s="347" t="str">
        <f t="array" ref="AJ519">IF(COUNT(IF($P$5:$P$104=$AA519,IF($A$5:$A$104=AJ$508,$R$5:$R$104,""),""))=0,"-",AVERAGE(IF($P$5:$P$104=$AA519,IF($A$5:$A$104=AJ$508,$R$5:$R$104,""))))</f>
        <v>-</v>
      </c>
      <c r="AK519" s="347" t="str">
        <f t="array" ref="AK519">IF(COUNT(IF($P$5:$P$104=$AA519,IF($A$5:$A$104=AK$508,$R$5:$R$104,""),""))=0,"-",AVERAGE(IF($P$5:$P$104=$AA519,IF($A$5:$A$104=AK$508,$R$5:$R$104,""))))</f>
        <v>-</v>
      </c>
      <c r="AL519" s="347" t="str">
        <f t="array" ref="AL519">IF(COUNT(IF($P$5:$P$104=$AA519,IF($A$5:$A$104=AL$508,$R$5:$R$104,""),""))=0,"-",AVERAGE(IF($P$5:$P$104=$AA519,IF($A$5:$A$104=AL$508,$R$5:$R$104,""))))</f>
        <v>-</v>
      </c>
      <c r="AM519" s="347" t="str">
        <f t="array" ref="AM519">IF(COUNT(IF($P$5:$P$104=$AA519,IF($A$5:$A$104=AM$508,$R$5:$R$104,""),""))=0,"-",AVERAGE(IF($P$5:$P$104=$AA519,IF($A$5:$A$104=AM$508,$R$5:$R$104,""))))</f>
        <v>-</v>
      </c>
      <c r="AN519" s="349" t="str">
        <f t="array" ref="AN519">IF(AN497&gt;1,AVERAGE(IF($P$5:$P$104=$AA519,$R$5:$R$104,"")),"-")</f>
        <v>-</v>
      </c>
      <c r="AO519" s="18"/>
      <c r="AP519" s="7"/>
      <c r="AQ519" s="18"/>
      <c r="AR519" s="18"/>
      <c r="AS519" s="18"/>
      <c r="AT519" s="18"/>
      <c r="AU519" s="18"/>
      <c r="AV519" s="18"/>
      <c r="AW519" s="18"/>
      <c r="AX519" s="18"/>
      <c r="AY519" s="18"/>
      <c r="AZ519" s="18"/>
      <c r="BA519" s="18"/>
      <c r="BO519" s="11"/>
      <c r="BP519" s="11"/>
      <c r="BQ519" s="11"/>
      <c r="BR519" s="75"/>
      <c r="BS519" s="75"/>
    </row>
    <row r="520" spans="1:71">
      <c r="A520" s="18"/>
      <c r="B520" s="18"/>
      <c r="C520" s="18"/>
      <c r="E520" s="88"/>
      <c r="F520" s="88"/>
      <c r="G520" s="18"/>
      <c r="H520" s="89"/>
      <c r="I520" s="89"/>
      <c r="J520" s="89"/>
      <c r="K520" s="18"/>
      <c r="L520" s="18"/>
      <c r="M520" s="18"/>
      <c r="N520" s="18"/>
      <c r="O520" s="18"/>
      <c r="P520" s="138"/>
      <c r="Q520" s="138"/>
      <c r="R520" s="138"/>
      <c r="S520" s="138"/>
      <c r="T520" s="138"/>
      <c r="U520" s="138"/>
      <c r="V520" s="138"/>
      <c r="W520" s="138"/>
      <c r="X520" s="18"/>
      <c r="Y520" s="18"/>
      <c r="Z520" s="18"/>
      <c r="AA520" s="367">
        <v>11</v>
      </c>
      <c r="AB520" s="347" t="str">
        <f t="array" ref="AB520">IF(COUNT(IF($P$5:$P$104=$AA520,IF($A$5:$A$104=AB$508,$R$5:$R$104,""),""))=0,"-",AVERAGE(IF($P$5:$P$104=$AA520,IF($A$5:$A$104=AB$508,$R$5:$R$104,""))))</f>
        <v>-</v>
      </c>
      <c r="AC520" s="347" t="str">
        <f t="array" ref="AC520">IF(COUNT(IF($P$5:$P$104=$AA520,IF($A$5:$A$104=AC$508,$R$5:$R$104,""),""))=0,"-",AVERAGE(IF($P$5:$P$104=$AA520,IF($A$5:$A$104=AC$508,$R$5:$R$104,""))))</f>
        <v>-</v>
      </c>
      <c r="AD520" s="347" t="str">
        <f t="array" ref="AD520">IF(COUNT(IF($P$5:$P$104=$AA520,IF($A$5:$A$104=AD$508,$R$5:$R$104,""),""))=0,"-",AVERAGE(IF($P$5:$P$104=$AA520,IF($A$5:$A$104=AD$508,$R$5:$R$104,""))))</f>
        <v>-</v>
      </c>
      <c r="AE520" s="347" t="str">
        <f t="array" ref="AE520">IF(COUNT(IF($P$5:$P$104=$AA520,IF($A$5:$A$104=AE$508,$R$5:$R$104,""),""))=0,"-",AVERAGE(IF($P$5:$P$104=$AA520,IF($A$5:$A$104=AE$508,$R$5:$R$104,""))))</f>
        <v>-</v>
      </c>
      <c r="AF520" s="347" t="str">
        <f t="array" ref="AF520">IF(COUNT(IF($P$5:$P$104=$AA520,IF($A$5:$A$104=AF$508,$R$5:$R$104,""),""))=0,"-",AVERAGE(IF($P$5:$P$104=$AA520,IF($A$5:$A$104=AF$508,$R$5:$R$104,""))))</f>
        <v>-</v>
      </c>
      <c r="AG520" s="347" t="str">
        <f t="array" ref="AG520">IF(COUNT(IF($P$5:$P$104=$AA520,IF($A$5:$A$104=AG$508,$R$5:$R$104,""),""))=0,"-",AVERAGE(IF($P$5:$P$104=$AA520,IF($A$5:$A$104=AG$508,$R$5:$R$104,""))))</f>
        <v>-</v>
      </c>
      <c r="AH520" s="347" t="str">
        <f t="array" ref="AH520">IF(COUNT(IF($P$5:$P$104=$AA520,IF($A$5:$A$104=AH$508,$R$5:$R$104,""),""))=0,"-",AVERAGE(IF($P$5:$P$104=$AA520,IF($A$5:$A$104=AH$508,$R$5:$R$104,""))))</f>
        <v>-</v>
      </c>
      <c r="AI520" s="347" t="str">
        <f t="array" ref="AI520">IF(COUNT(IF($P$5:$P$104=$AA520,IF($A$5:$A$104=AI$508,$R$5:$R$104,""),""))=0,"-",AVERAGE(IF($P$5:$P$104=$AA520,IF($A$5:$A$104=AI$508,$R$5:$R$104,""))))</f>
        <v>-</v>
      </c>
      <c r="AJ520" s="347" t="str">
        <f t="array" ref="AJ520">IF(COUNT(IF($P$5:$P$104=$AA520,IF($A$5:$A$104=AJ$508,$R$5:$R$104,""),""))=0,"-",AVERAGE(IF($P$5:$P$104=$AA520,IF($A$5:$A$104=AJ$508,$R$5:$R$104,""))))</f>
        <v>-</v>
      </c>
      <c r="AK520" s="347" t="str">
        <f t="array" ref="AK520">IF(COUNT(IF($P$5:$P$104=$AA520,IF($A$5:$A$104=AK$508,$R$5:$R$104,""),""))=0,"-",AVERAGE(IF($P$5:$P$104=$AA520,IF($A$5:$A$104=AK$508,$R$5:$R$104,""))))</f>
        <v>-</v>
      </c>
      <c r="AL520" s="347" t="str">
        <f t="array" ref="AL520">IF(COUNT(IF($P$5:$P$104=$AA520,IF($A$5:$A$104=AL$508,$R$5:$R$104,""),""))=0,"-",AVERAGE(IF($P$5:$P$104=$AA520,IF($A$5:$A$104=AL$508,$R$5:$R$104,""))))</f>
        <v>-</v>
      </c>
      <c r="AM520" s="347" t="str">
        <f t="array" ref="AM520">IF(COUNT(IF($P$5:$P$104=$AA520,IF($A$5:$A$104=AM$508,$R$5:$R$104,""),""))=0,"-",AVERAGE(IF($P$5:$P$104=$AA520,IF($A$5:$A$104=AM$508,$R$5:$R$104,""))))</f>
        <v>-</v>
      </c>
      <c r="AN520" s="349" t="str">
        <f t="array" ref="AN520">IF(AN498&gt;1,AVERAGE(IF($P$5:$P$104=$AA520,$R$5:$R$104,"")),"-")</f>
        <v>-</v>
      </c>
      <c r="AO520" s="18"/>
      <c r="AP520" s="7"/>
      <c r="AQ520" s="18"/>
      <c r="AR520" s="18"/>
      <c r="AS520" s="18"/>
      <c r="AT520" s="18"/>
      <c r="AU520" s="18"/>
      <c r="AV520" s="18"/>
      <c r="AW520" s="18"/>
      <c r="AX520" s="18"/>
      <c r="AY520" s="18"/>
      <c r="AZ520" s="18"/>
      <c r="BA520" s="18"/>
      <c r="BO520" s="11"/>
      <c r="BP520" s="11"/>
      <c r="BQ520" s="11"/>
      <c r="BR520" s="75"/>
      <c r="BS520" s="75"/>
    </row>
    <row r="521" spans="1:71">
      <c r="A521" s="18"/>
      <c r="B521" s="18"/>
      <c r="C521" s="18"/>
      <c r="E521" s="88"/>
      <c r="F521" s="88"/>
      <c r="G521" s="18"/>
      <c r="H521" s="89"/>
      <c r="I521" s="89"/>
      <c r="J521" s="89"/>
      <c r="K521" s="18"/>
      <c r="L521" s="18"/>
      <c r="M521" s="18"/>
      <c r="N521" s="18"/>
      <c r="O521" s="18"/>
      <c r="P521" s="138"/>
      <c r="Q521" s="138"/>
      <c r="R521" s="138"/>
      <c r="S521" s="138"/>
      <c r="T521" s="138"/>
      <c r="U521" s="138"/>
      <c r="V521" s="138"/>
      <c r="W521" s="138"/>
      <c r="X521" s="18"/>
      <c r="Y521" s="18"/>
      <c r="Z521" s="18"/>
      <c r="AA521" s="367">
        <v>12</v>
      </c>
      <c r="AB521" s="347" t="str">
        <f t="array" ref="AB521">IF(COUNT(IF($P$5:$P$104=$AA521,IF($A$5:$A$104=AB$508,$R$5:$R$104,""),""))=0,"-",AVERAGE(IF($P$5:$P$104=$AA521,IF($A$5:$A$104=AB$508,$R$5:$R$104,""))))</f>
        <v>-</v>
      </c>
      <c r="AC521" s="347" t="str">
        <f t="array" ref="AC521">IF(COUNT(IF($P$5:$P$104=$AA521,IF($A$5:$A$104=AC$508,$R$5:$R$104,""),""))=0,"-",AVERAGE(IF($P$5:$P$104=$AA521,IF($A$5:$A$104=AC$508,$R$5:$R$104,""))))</f>
        <v>-</v>
      </c>
      <c r="AD521" s="347" t="str">
        <f t="array" ref="AD521">IF(COUNT(IF($P$5:$P$104=$AA521,IF($A$5:$A$104=AD$508,$R$5:$R$104,""),""))=0,"-",AVERAGE(IF($P$5:$P$104=$AA521,IF($A$5:$A$104=AD$508,$R$5:$R$104,""))))</f>
        <v>-</v>
      </c>
      <c r="AE521" s="347" t="str">
        <f t="array" ref="AE521">IF(COUNT(IF($P$5:$P$104=$AA521,IF($A$5:$A$104=AE$508,$R$5:$R$104,""),""))=0,"-",AVERAGE(IF($P$5:$P$104=$AA521,IF($A$5:$A$104=AE$508,$R$5:$R$104,""))))</f>
        <v>-</v>
      </c>
      <c r="AF521" s="347" t="str">
        <f t="array" ref="AF521">IF(COUNT(IF($P$5:$P$104=$AA521,IF($A$5:$A$104=AF$508,$R$5:$R$104,""),""))=0,"-",AVERAGE(IF($P$5:$P$104=$AA521,IF($A$5:$A$104=AF$508,$R$5:$R$104,""))))</f>
        <v>-</v>
      </c>
      <c r="AG521" s="347" t="str">
        <f t="array" ref="AG521">IF(COUNT(IF($P$5:$P$104=$AA521,IF($A$5:$A$104=AG$508,$R$5:$R$104,""),""))=0,"-",AVERAGE(IF($P$5:$P$104=$AA521,IF($A$5:$A$104=AG$508,$R$5:$R$104,""))))</f>
        <v>-</v>
      </c>
      <c r="AH521" s="347" t="str">
        <f t="array" ref="AH521">IF(COUNT(IF($P$5:$P$104=$AA521,IF($A$5:$A$104=AH$508,$R$5:$R$104,""),""))=0,"-",AVERAGE(IF($P$5:$P$104=$AA521,IF($A$5:$A$104=AH$508,$R$5:$R$104,""))))</f>
        <v>-</v>
      </c>
      <c r="AI521" s="347" t="str">
        <f t="array" ref="AI521">IF(COUNT(IF($P$5:$P$104=$AA521,IF($A$5:$A$104=AI$508,$R$5:$R$104,""),""))=0,"-",AVERAGE(IF($P$5:$P$104=$AA521,IF($A$5:$A$104=AI$508,$R$5:$R$104,""))))</f>
        <v>-</v>
      </c>
      <c r="AJ521" s="347" t="str">
        <f t="array" ref="AJ521">IF(COUNT(IF($P$5:$P$104=$AA521,IF($A$5:$A$104=AJ$508,$R$5:$R$104,""),""))=0,"-",AVERAGE(IF($P$5:$P$104=$AA521,IF($A$5:$A$104=AJ$508,$R$5:$R$104,""))))</f>
        <v>-</v>
      </c>
      <c r="AK521" s="347" t="str">
        <f t="array" ref="AK521">IF(COUNT(IF($P$5:$P$104=$AA521,IF($A$5:$A$104=AK$508,$R$5:$R$104,""),""))=0,"-",AVERAGE(IF($P$5:$P$104=$AA521,IF($A$5:$A$104=AK$508,$R$5:$R$104,""))))</f>
        <v>-</v>
      </c>
      <c r="AL521" s="347" t="str">
        <f t="array" ref="AL521">IF(COUNT(IF($P$5:$P$104=$AA521,IF($A$5:$A$104=AL$508,$R$5:$R$104,""),""))=0,"-",AVERAGE(IF($P$5:$P$104=$AA521,IF($A$5:$A$104=AL$508,$R$5:$R$104,""))))</f>
        <v>-</v>
      </c>
      <c r="AM521" s="347" t="str">
        <f t="array" ref="AM521">IF(COUNT(IF($P$5:$P$104=$AA521,IF($A$5:$A$104=AM$508,$R$5:$R$104,""),""))=0,"-",AVERAGE(IF($P$5:$P$104=$AA521,IF($A$5:$A$104=AM$508,$R$5:$R$104,""))))</f>
        <v>-</v>
      </c>
      <c r="AN521" s="349" t="str">
        <f t="array" ref="AN521">IF(AN499&gt;1,AVERAGE(IF($P$5:$P$104=$AA521,$R$5:$R$104,"")),"-")</f>
        <v>-</v>
      </c>
      <c r="AO521" s="18"/>
      <c r="AP521" s="7"/>
      <c r="AQ521" s="18"/>
      <c r="AR521" s="18"/>
      <c r="AS521" s="18"/>
      <c r="AT521" s="18"/>
      <c r="AU521" s="18"/>
      <c r="AV521" s="18"/>
      <c r="AW521" s="18"/>
      <c r="AX521" s="18"/>
      <c r="AY521" s="18"/>
      <c r="AZ521" s="18"/>
      <c r="BA521" s="18"/>
      <c r="BO521" s="11"/>
      <c r="BP521" s="11"/>
      <c r="BQ521" s="11"/>
      <c r="BR521" s="75"/>
      <c r="BS521" s="75"/>
    </row>
    <row r="522" spans="1:71">
      <c r="A522" s="18"/>
      <c r="B522" s="18"/>
      <c r="C522" s="18"/>
      <c r="E522" s="88"/>
      <c r="F522" s="88"/>
      <c r="G522" s="18"/>
      <c r="H522" s="89"/>
      <c r="I522" s="89"/>
      <c r="J522" s="89"/>
      <c r="K522" s="18"/>
      <c r="L522" s="18"/>
      <c r="M522" s="18"/>
      <c r="N522" s="18"/>
      <c r="O522" s="18"/>
      <c r="P522" s="138"/>
      <c r="Q522" s="138"/>
      <c r="R522" s="138"/>
      <c r="S522" s="138"/>
      <c r="T522" s="138"/>
      <c r="U522" s="138"/>
      <c r="V522" s="138"/>
      <c r="W522" s="138"/>
      <c r="X522" s="18"/>
      <c r="Y522" s="18"/>
      <c r="Z522" s="18"/>
      <c r="AA522" s="367">
        <v>13</v>
      </c>
      <c r="AB522" s="347" t="str">
        <f t="array" ref="AB522">IF(COUNT(IF($P$5:$P$104=$AA522,IF($A$5:$A$104=AB$508,$R$5:$R$104,""),""))=0,"-",AVERAGE(IF($P$5:$P$104=$AA522,IF($A$5:$A$104=AB$508,$R$5:$R$104,""))))</f>
        <v>-</v>
      </c>
      <c r="AC522" s="347" t="str">
        <f t="array" ref="AC522">IF(COUNT(IF($P$5:$P$104=$AA522,IF($A$5:$A$104=AC$508,$R$5:$R$104,""),""))=0,"-",AVERAGE(IF($P$5:$P$104=$AA522,IF($A$5:$A$104=AC$508,$R$5:$R$104,""))))</f>
        <v>-</v>
      </c>
      <c r="AD522" s="347" t="str">
        <f t="array" ref="AD522">IF(COUNT(IF($P$5:$P$104=$AA522,IF($A$5:$A$104=AD$508,$R$5:$R$104,""),""))=0,"-",AVERAGE(IF($P$5:$P$104=$AA522,IF($A$5:$A$104=AD$508,$R$5:$R$104,""))))</f>
        <v>-</v>
      </c>
      <c r="AE522" s="347" t="str">
        <f t="array" ref="AE522">IF(COUNT(IF($P$5:$P$104=$AA522,IF($A$5:$A$104=AE$508,$R$5:$R$104,""),""))=0,"-",AVERAGE(IF($P$5:$P$104=$AA522,IF($A$5:$A$104=AE$508,$R$5:$R$104,""))))</f>
        <v>-</v>
      </c>
      <c r="AF522" s="347" t="str">
        <f t="array" ref="AF522">IF(COUNT(IF($P$5:$P$104=$AA522,IF($A$5:$A$104=AF$508,$R$5:$R$104,""),""))=0,"-",AVERAGE(IF($P$5:$P$104=$AA522,IF($A$5:$A$104=AF$508,$R$5:$R$104,""))))</f>
        <v>-</v>
      </c>
      <c r="AG522" s="347" t="str">
        <f t="array" ref="AG522">IF(COUNT(IF($P$5:$P$104=$AA522,IF($A$5:$A$104=AG$508,$R$5:$R$104,""),""))=0,"-",AVERAGE(IF($P$5:$P$104=$AA522,IF($A$5:$A$104=AG$508,$R$5:$R$104,""))))</f>
        <v>-</v>
      </c>
      <c r="AH522" s="347" t="str">
        <f t="array" ref="AH522">IF(COUNT(IF($P$5:$P$104=$AA522,IF($A$5:$A$104=AH$508,$R$5:$R$104,""),""))=0,"-",AVERAGE(IF($P$5:$P$104=$AA522,IF($A$5:$A$104=AH$508,$R$5:$R$104,""))))</f>
        <v>-</v>
      </c>
      <c r="AI522" s="347" t="str">
        <f t="array" ref="AI522">IF(COUNT(IF($P$5:$P$104=$AA522,IF($A$5:$A$104=AI$508,$R$5:$R$104,""),""))=0,"-",AVERAGE(IF($P$5:$P$104=$AA522,IF($A$5:$A$104=AI$508,$R$5:$R$104,""))))</f>
        <v>-</v>
      </c>
      <c r="AJ522" s="347" t="str">
        <f t="array" ref="AJ522">IF(COUNT(IF($P$5:$P$104=$AA522,IF($A$5:$A$104=AJ$508,$R$5:$R$104,""),""))=0,"-",AVERAGE(IF($P$5:$P$104=$AA522,IF($A$5:$A$104=AJ$508,$R$5:$R$104,""))))</f>
        <v>-</v>
      </c>
      <c r="AK522" s="347" t="str">
        <f t="array" ref="AK522">IF(COUNT(IF($P$5:$P$104=$AA522,IF($A$5:$A$104=AK$508,$R$5:$R$104,""),""))=0,"-",AVERAGE(IF($P$5:$P$104=$AA522,IF($A$5:$A$104=AK$508,$R$5:$R$104,""))))</f>
        <v>-</v>
      </c>
      <c r="AL522" s="347" t="str">
        <f t="array" ref="AL522">IF(COUNT(IF($P$5:$P$104=$AA522,IF($A$5:$A$104=AL$508,$R$5:$R$104,""),""))=0,"-",AVERAGE(IF($P$5:$P$104=$AA522,IF($A$5:$A$104=AL$508,$R$5:$R$104,""))))</f>
        <v>-</v>
      </c>
      <c r="AM522" s="347" t="str">
        <f t="array" ref="AM522">IF(COUNT(IF($P$5:$P$104=$AA522,IF($A$5:$A$104=AM$508,$R$5:$R$104,""),""))=0,"-",AVERAGE(IF($P$5:$P$104=$AA522,IF($A$5:$A$104=AM$508,$R$5:$R$104,""))))</f>
        <v>-</v>
      </c>
      <c r="AN522" s="349" t="str">
        <f t="array" ref="AN522">IF(AN500&gt;1,AVERAGE(IF($P$5:$P$104=$AA522,$R$5:$R$104,"")),"-")</f>
        <v>-</v>
      </c>
      <c r="AO522" s="18"/>
      <c r="AP522" s="7"/>
      <c r="AQ522" s="18"/>
      <c r="AR522" s="18"/>
      <c r="AS522" s="18"/>
      <c r="AT522" s="18"/>
      <c r="AU522" s="18"/>
      <c r="AV522" s="18"/>
      <c r="AW522" s="18"/>
      <c r="AX522" s="18"/>
      <c r="AY522" s="18"/>
      <c r="AZ522" s="18"/>
      <c r="BA522" s="18"/>
      <c r="BO522" s="11"/>
      <c r="BP522" s="11"/>
      <c r="BQ522" s="11"/>
      <c r="BR522" s="75"/>
      <c r="BS522" s="75"/>
    </row>
    <row r="523" spans="1:71">
      <c r="A523" s="18"/>
      <c r="B523" s="18"/>
      <c r="C523" s="18"/>
      <c r="E523" s="88"/>
      <c r="F523" s="88"/>
      <c r="G523" s="18"/>
      <c r="H523" s="89"/>
      <c r="I523" s="89"/>
      <c r="J523" s="89"/>
      <c r="K523" s="18"/>
      <c r="L523" s="18"/>
      <c r="M523" s="18"/>
      <c r="N523" s="18"/>
      <c r="O523" s="18"/>
      <c r="P523" s="138"/>
      <c r="Q523" s="138"/>
      <c r="R523" s="138"/>
      <c r="S523" s="138"/>
      <c r="T523" s="138"/>
      <c r="U523" s="138"/>
      <c r="V523" s="138"/>
      <c r="W523" s="138"/>
      <c r="X523" s="18"/>
      <c r="Y523" s="18"/>
      <c r="Z523" s="18"/>
      <c r="AA523" s="367">
        <v>14</v>
      </c>
      <c r="AB523" s="347" t="str">
        <f t="array" ref="AB523">IF(COUNT(IF($P$5:$P$104=$AA523,IF($A$5:$A$104=AB$508,$R$5:$R$104,""),""))=0,"-",AVERAGE(IF($P$5:$P$104=$AA523,IF($A$5:$A$104=AB$508,$R$5:$R$104,""))))</f>
        <v>-</v>
      </c>
      <c r="AC523" s="347" t="str">
        <f t="array" ref="AC523">IF(COUNT(IF($P$5:$P$104=$AA523,IF($A$5:$A$104=AC$508,$R$5:$R$104,""),""))=0,"-",AVERAGE(IF($P$5:$P$104=$AA523,IF($A$5:$A$104=AC$508,$R$5:$R$104,""))))</f>
        <v>-</v>
      </c>
      <c r="AD523" s="347" t="str">
        <f t="array" ref="AD523">IF(COUNT(IF($P$5:$P$104=$AA523,IF($A$5:$A$104=AD$508,$R$5:$R$104,""),""))=0,"-",AVERAGE(IF($P$5:$P$104=$AA523,IF($A$5:$A$104=AD$508,$R$5:$R$104,""))))</f>
        <v>-</v>
      </c>
      <c r="AE523" s="347" t="str">
        <f t="array" ref="AE523">IF(COUNT(IF($P$5:$P$104=$AA523,IF($A$5:$A$104=AE$508,$R$5:$R$104,""),""))=0,"-",AVERAGE(IF($P$5:$P$104=$AA523,IF($A$5:$A$104=AE$508,$R$5:$R$104,""))))</f>
        <v>-</v>
      </c>
      <c r="AF523" s="347" t="str">
        <f t="array" ref="AF523">IF(COUNT(IF($P$5:$P$104=$AA523,IF($A$5:$A$104=AF$508,$R$5:$R$104,""),""))=0,"-",AVERAGE(IF($P$5:$P$104=$AA523,IF($A$5:$A$104=AF$508,$R$5:$R$104,""))))</f>
        <v>-</v>
      </c>
      <c r="AG523" s="347" t="str">
        <f t="array" ref="AG523">IF(COUNT(IF($P$5:$P$104=$AA523,IF($A$5:$A$104=AG$508,$R$5:$R$104,""),""))=0,"-",AVERAGE(IF($P$5:$P$104=$AA523,IF($A$5:$A$104=AG$508,$R$5:$R$104,""))))</f>
        <v>-</v>
      </c>
      <c r="AH523" s="347" t="str">
        <f t="array" ref="AH523">IF(COUNT(IF($P$5:$P$104=$AA523,IF($A$5:$A$104=AH$508,$R$5:$R$104,""),""))=0,"-",AVERAGE(IF($P$5:$P$104=$AA523,IF($A$5:$A$104=AH$508,$R$5:$R$104,""))))</f>
        <v>-</v>
      </c>
      <c r="AI523" s="347" t="str">
        <f t="array" ref="AI523">IF(COUNT(IF($P$5:$P$104=$AA523,IF($A$5:$A$104=AI$508,$R$5:$R$104,""),""))=0,"-",AVERAGE(IF($P$5:$P$104=$AA523,IF($A$5:$A$104=AI$508,$R$5:$R$104,""))))</f>
        <v>-</v>
      </c>
      <c r="AJ523" s="347" t="str">
        <f t="array" ref="AJ523">IF(COUNT(IF($P$5:$P$104=$AA523,IF($A$5:$A$104=AJ$508,$R$5:$R$104,""),""))=0,"-",AVERAGE(IF($P$5:$P$104=$AA523,IF($A$5:$A$104=AJ$508,$R$5:$R$104,""))))</f>
        <v>-</v>
      </c>
      <c r="AK523" s="347" t="str">
        <f t="array" ref="AK523">IF(COUNT(IF($P$5:$P$104=$AA523,IF($A$5:$A$104=AK$508,$R$5:$R$104,""),""))=0,"-",AVERAGE(IF($P$5:$P$104=$AA523,IF($A$5:$A$104=AK$508,$R$5:$R$104,""))))</f>
        <v>-</v>
      </c>
      <c r="AL523" s="347" t="str">
        <f t="array" ref="AL523">IF(COUNT(IF($P$5:$P$104=$AA523,IF($A$5:$A$104=AL$508,$R$5:$R$104,""),""))=0,"-",AVERAGE(IF($P$5:$P$104=$AA523,IF($A$5:$A$104=AL$508,$R$5:$R$104,""))))</f>
        <v>-</v>
      </c>
      <c r="AM523" s="347" t="str">
        <f t="array" ref="AM523">IF(COUNT(IF($P$5:$P$104=$AA523,IF($A$5:$A$104=AM$508,$R$5:$R$104,""),""))=0,"-",AVERAGE(IF($P$5:$P$104=$AA523,IF($A$5:$A$104=AM$508,$R$5:$R$104,""))))</f>
        <v>-</v>
      </c>
      <c r="AN523" s="349" t="str">
        <f t="array" ref="AN523">IF(AN501&gt;1,AVERAGE(IF($P$5:$P$104=$AA523,$R$5:$R$104,"")),"-")</f>
        <v>-</v>
      </c>
      <c r="AO523" s="18"/>
      <c r="AP523" s="7"/>
      <c r="AQ523" s="18"/>
      <c r="AR523" s="18"/>
      <c r="AS523" s="18"/>
      <c r="AT523" s="18"/>
      <c r="AU523" s="18"/>
      <c r="AV523" s="18"/>
      <c r="AW523" s="18"/>
      <c r="AX523" s="18"/>
      <c r="AY523" s="18"/>
      <c r="AZ523" s="18"/>
      <c r="BA523" s="18"/>
      <c r="BO523" s="11"/>
      <c r="BP523" s="11"/>
      <c r="BQ523" s="11"/>
      <c r="BR523" s="75"/>
      <c r="BS523" s="75"/>
    </row>
    <row r="524" spans="1:71">
      <c r="A524" s="18"/>
      <c r="B524" s="18"/>
      <c r="C524" s="18"/>
      <c r="E524" s="88"/>
      <c r="F524" s="88"/>
      <c r="G524" s="18"/>
      <c r="H524" s="89"/>
      <c r="I524" s="89"/>
      <c r="J524" s="89"/>
      <c r="K524" s="18"/>
      <c r="L524" s="18"/>
      <c r="M524" s="18"/>
      <c r="N524" s="18"/>
      <c r="O524" s="18"/>
      <c r="P524" s="138"/>
      <c r="Q524" s="138"/>
      <c r="R524" s="138"/>
      <c r="S524" s="138"/>
      <c r="T524" s="138"/>
      <c r="U524" s="138"/>
      <c r="V524" s="138"/>
      <c r="W524" s="138"/>
      <c r="X524" s="18"/>
      <c r="Y524" s="18"/>
      <c r="Z524" s="18"/>
      <c r="AA524" s="367">
        <v>15</v>
      </c>
      <c r="AB524" s="347" t="str">
        <f t="array" ref="AB524">IF(COUNT(IF($P$5:$P$104=$AA524,IF($A$5:$A$104=AB$508,$R$5:$R$104,""),""))=0,"-",AVERAGE(IF($P$5:$P$104=$AA524,IF($A$5:$A$104=AB$508,$R$5:$R$104,""))))</f>
        <v>-</v>
      </c>
      <c r="AC524" s="347" t="str">
        <f t="array" ref="AC524">IF(COUNT(IF($P$5:$P$104=$AA524,IF($A$5:$A$104=AC$508,$R$5:$R$104,""),""))=0,"-",AVERAGE(IF($P$5:$P$104=$AA524,IF($A$5:$A$104=AC$508,$R$5:$R$104,""))))</f>
        <v>-</v>
      </c>
      <c r="AD524" s="347" t="str">
        <f t="array" ref="AD524">IF(COUNT(IF($P$5:$P$104=$AA524,IF($A$5:$A$104=AD$508,$R$5:$R$104,""),""))=0,"-",AVERAGE(IF($P$5:$P$104=$AA524,IF($A$5:$A$104=AD$508,$R$5:$R$104,""))))</f>
        <v>-</v>
      </c>
      <c r="AE524" s="347" t="str">
        <f t="array" ref="AE524">IF(COUNT(IF($P$5:$P$104=$AA524,IF($A$5:$A$104=AE$508,$R$5:$R$104,""),""))=0,"-",AVERAGE(IF($P$5:$P$104=$AA524,IF($A$5:$A$104=AE$508,$R$5:$R$104,""))))</f>
        <v>-</v>
      </c>
      <c r="AF524" s="347" t="str">
        <f t="array" ref="AF524">IF(COUNT(IF($P$5:$P$104=$AA524,IF($A$5:$A$104=AF$508,$R$5:$R$104,""),""))=0,"-",AVERAGE(IF($P$5:$P$104=$AA524,IF($A$5:$A$104=AF$508,$R$5:$R$104,""))))</f>
        <v>-</v>
      </c>
      <c r="AG524" s="347" t="str">
        <f t="array" ref="AG524">IF(COUNT(IF($P$5:$P$104=$AA524,IF($A$5:$A$104=AG$508,$R$5:$R$104,""),""))=0,"-",AVERAGE(IF($P$5:$P$104=$AA524,IF($A$5:$A$104=AG$508,$R$5:$R$104,""))))</f>
        <v>-</v>
      </c>
      <c r="AH524" s="347" t="str">
        <f t="array" ref="AH524">IF(COUNT(IF($P$5:$P$104=$AA524,IF($A$5:$A$104=AH$508,$R$5:$R$104,""),""))=0,"-",AVERAGE(IF($P$5:$P$104=$AA524,IF($A$5:$A$104=AH$508,$R$5:$R$104,""))))</f>
        <v>-</v>
      </c>
      <c r="AI524" s="347" t="str">
        <f t="array" ref="AI524">IF(COUNT(IF($P$5:$P$104=$AA524,IF($A$5:$A$104=AI$508,$R$5:$R$104,""),""))=0,"-",AVERAGE(IF($P$5:$P$104=$AA524,IF($A$5:$A$104=AI$508,$R$5:$R$104,""))))</f>
        <v>-</v>
      </c>
      <c r="AJ524" s="347" t="str">
        <f t="array" ref="AJ524">IF(COUNT(IF($P$5:$P$104=$AA524,IF($A$5:$A$104=AJ$508,$R$5:$R$104,""),""))=0,"-",AVERAGE(IF($P$5:$P$104=$AA524,IF($A$5:$A$104=AJ$508,$R$5:$R$104,""))))</f>
        <v>-</v>
      </c>
      <c r="AK524" s="347" t="str">
        <f t="array" ref="AK524">IF(COUNT(IF($P$5:$P$104=$AA524,IF($A$5:$A$104=AK$508,$R$5:$R$104,""),""))=0,"-",AVERAGE(IF($P$5:$P$104=$AA524,IF($A$5:$A$104=AK$508,$R$5:$R$104,""))))</f>
        <v>-</v>
      </c>
      <c r="AL524" s="347" t="str">
        <f t="array" ref="AL524">IF(COUNT(IF($P$5:$P$104=$AA524,IF($A$5:$A$104=AL$508,$R$5:$R$104,""),""))=0,"-",AVERAGE(IF($P$5:$P$104=$AA524,IF($A$5:$A$104=AL$508,$R$5:$R$104,""))))</f>
        <v>-</v>
      </c>
      <c r="AM524" s="347" t="str">
        <f t="array" ref="AM524">IF(COUNT(IF($P$5:$P$104=$AA524,IF($A$5:$A$104=AM$508,$R$5:$R$104,""),""))=0,"-",AVERAGE(IF($P$5:$P$104=$AA524,IF($A$5:$A$104=AM$508,$R$5:$R$104,""))))</f>
        <v>-</v>
      </c>
      <c r="AN524" s="350" t="str">
        <f t="array" ref="AN524">IF(AN502&gt;1,AVERAGE(IF($P$5:$P$104=$AA524,$R$5:$R$104,"")),"-")</f>
        <v>-</v>
      </c>
      <c r="AO524" s="18"/>
      <c r="AP524" s="7"/>
      <c r="AQ524" s="18"/>
      <c r="AR524" s="18"/>
      <c r="AS524" s="18"/>
      <c r="AT524" s="18"/>
      <c r="AU524" s="18"/>
      <c r="AV524" s="18"/>
      <c r="AW524" s="18"/>
      <c r="AX524" s="18"/>
      <c r="AY524" s="18"/>
      <c r="AZ524" s="18"/>
      <c r="BA524" s="18"/>
      <c r="BO524" s="11"/>
      <c r="BP524" s="11"/>
      <c r="BQ524" s="11"/>
      <c r="BR524" s="75"/>
      <c r="BS524" s="75"/>
    </row>
    <row r="525" spans="1:71">
      <c r="A525" s="18"/>
      <c r="B525" s="18"/>
      <c r="C525" s="18"/>
      <c r="E525" s="88"/>
      <c r="F525" s="88"/>
      <c r="G525" s="18"/>
      <c r="H525" s="89"/>
      <c r="I525" s="89"/>
      <c r="J525" s="89"/>
      <c r="K525" s="18"/>
      <c r="L525" s="18"/>
      <c r="M525" s="18"/>
      <c r="N525" s="18"/>
      <c r="O525" s="18"/>
      <c r="P525" s="138"/>
      <c r="Q525" s="138"/>
      <c r="R525" s="138"/>
      <c r="S525" s="138"/>
      <c r="T525" s="138"/>
      <c r="U525" s="138"/>
      <c r="V525" s="138"/>
      <c r="W525" s="138"/>
      <c r="X525" s="18"/>
      <c r="Y525" s="18"/>
      <c r="Z525" s="18"/>
      <c r="AA525" s="369" t="s">
        <v>83</v>
      </c>
      <c r="AB525" s="352" t="str">
        <f t="shared" ref="AB525:AN525" si="234">IF(AB503=0,"-",SUMPRODUCT(AB509:AB524,AB487:AB502)/AB503)</f>
        <v>-</v>
      </c>
      <c r="AC525" s="353" t="str">
        <f t="shared" si="234"/>
        <v>-</v>
      </c>
      <c r="AD525" s="353" t="str">
        <f t="shared" si="234"/>
        <v>-</v>
      </c>
      <c r="AE525" s="353" t="str">
        <f t="shared" si="234"/>
        <v>-</v>
      </c>
      <c r="AF525" s="353" t="str">
        <f t="shared" si="234"/>
        <v>-</v>
      </c>
      <c r="AG525" s="353" t="str">
        <f t="shared" si="234"/>
        <v>-</v>
      </c>
      <c r="AH525" s="353" t="str">
        <f t="shared" si="234"/>
        <v>-</v>
      </c>
      <c r="AI525" s="353" t="str">
        <f t="shared" si="234"/>
        <v>-</v>
      </c>
      <c r="AJ525" s="353" t="str">
        <f t="shared" si="234"/>
        <v>-</v>
      </c>
      <c r="AK525" s="353" t="str">
        <f t="shared" si="234"/>
        <v>-</v>
      </c>
      <c r="AL525" s="353" t="str">
        <f t="shared" si="234"/>
        <v>-</v>
      </c>
      <c r="AM525" s="354" t="str">
        <f t="shared" si="234"/>
        <v>-</v>
      </c>
      <c r="AN525" s="355" t="str">
        <f t="shared" si="234"/>
        <v>-</v>
      </c>
      <c r="AO525" s="18"/>
      <c r="AP525" s="7"/>
      <c r="AQ525" s="18"/>
      <c r="AR525" s="18"/>
      <c r="AS525" s="18"/>
      <c r="AT525" s="18"/>
      <c r="AU525" s="18"/>
      <c r="AV525" s="18"/>
      <c r="AW525" s="18"/>
      <c r="AX525" s="18"/>
      <c r="AY525" s="18"/>
      <c r="AZ525" s="18"/>
      <c r="BA525" s="18"/>
      <c r="BO525" s="11"/>
      <c r="BP525" s="11"/>
      <c r="BQ525" s="11"/>
      <c r="BR525" s="75"/>
      <c r="BS525" s="75"/>
    </row>
    <row r="526" spans="1:71">
      <c r="A526" s="18"/>
      <c r="B526" s="18"/>
      <c r="C526" s="18"/>
      <c r="E526" s="88"/>
      <c r="F526" s="88"/>
      <c r="G526" s="18"/>
      <c r="H526" s="89"/>
      <c r="I526" s="89"/>
      <c r="J526" s="89"/>
      <c r="K526" s="18"/>
      <c r="L526" s="18"/>
      <c r="M526" s="18"/>
      <c r="N526" s="18"/>
      <c r="O526" s="18"/>
      <c r="P526" s="138"/>
      <c r="Q526" s="138"/>
      <c r="R526" s="138"/>
      <c r="S526" s="138"/>
      <c r="T526" s="138"/>
      <c r="U526" s="138"/>
      <c r="V526" s="138"/>
      <c r="W526" s="138"/>
      <c r="X526" s="18"/>
      <c r="Y526" s="18"/>
      <c r="Z526" s="18"/>
      <c r="AA526" s="400" t="s">
        <v>84</v>
      </c>
      <c r="AB526" s="117"/>
      <c r="AC526" s="117"/>
      <c r="AD526" s="117"/>
      <c r="AE526" s="117"/>
      <c r="AF526" s="117"/>
      <c r="AG526" s="117"/>
      <c r="AH526" s="117"/>
      <c r="AI526" s="117"/>
      <c r="AJ526" s="117"/>
      <c r="AK526" s="117"/>
      <c r="AL526" s="117"/>
      <c r="AM526" s="117"/>
      <c r="AN526" s="117"/>
      <c r="AO526" s="18"/>
      <c r="AP526" s="7"/>
      <c r="AQ526" s="18"/>
      <c r="AR526" s="18"/>
      <c r="AS526" s="18"/>
      <c r="AT526" s="18"/>
      <c r="AU526" s="18"/>
      <c r="AV526" s="18"/>
      <c r="AW526" s="18"/>
      <c r="AX526" s="18"/>
      <c r="AY526" s="18"/>
      <c r="AZ526" s="18"/>
      <c r="BA526" s="18"/>
      <c r="BO526" s="11"/>
      <c r="BP526" s="11"/>
      <c r="BQ526" s="11"/>
      <c r="BR526" s="75"/>
      <c r="BS526" s="75"/>
    </row>
    <row r="527" spans="1:71">
      <c r="A527" s="18"/>
      <c r="B527" s="18"/>
      <c r="C527" s="18"/>
      <c r="E527" s="88"/>
      <c r="F527" s="88"/>
      <c r="G527" s="18"/>
      <c r="H527" s="89"/>
      <c r="I527" s="89"/>
      <c r="J527" s="89"/>
      <c r="K527" s="18"/>
      <c r="L527" s="18"/>
      <c r="M527" s="18"/>
      <c r="N527" s="18"/>
      <c r="O527" s="18"/>
      <c r="P527" s="138"/>
      <c r="Q527" s="138"/>
      <c r="R527" s="138"/>
      <c r="S527" s="138"/>
      <c r="T527" s="138"/>
      <c r="U527" s="138"/>
      <c r="V527" s="138"/>
      <c r="W527" s="138"/>
      <c r="X527" s="18"/>
      <c r="Y527" s="18"/>
      <c r="Z527" s="18"/>
      <c r="AA527" s="165"/>
      <c r="AB527" s="343"/>
      <c r="AC527" s="343"/>
      <c r="AD527" s="343"/>
      <c r="AE527" s="343"/>
      <c r="AF527" s="343"/>
      <c r="AG527" s="343"/>
      <c r="AH527" s="343"/>
      <c r="AI527" s="343"/>
      <c r="AJ527" s="343"/>
      <c r="AK527" s="343"/>
      <c r="AL527" s="343"/>
      <c r="AM527" s="343"/>
      <c r="AN527" s="344"/>
      <c r="AO527" s="18"/>
      <c r="AP527" s="7"/>
      <c r="AQ527" s="18"/>
      <c r="AR527" s="18"/>
      <c r="AS527" s="18"/>
      <c r="AT527" s="18"/>
      <c r="AU527" s="18"/>
      <c r="AV527" s="18"/>
      <c r="AW527" s="18"/>
      <c r="AX527" s="18"/>
      <c r="AY527" s="18"/>
      <c r="AZ527" s="18"/>
      <c r="BA527" s="18"/>
      <c r="BO527" s="11"/>
      <c r="BP527" s="11"/>
      <c r="BQ527" s="11"/>
      <c r="BR527" s="75"/>
      <c r="BS527" s="75"/>
    </row>
    <row r="528" spans="1:71">
      <c r="A528" s="18"/>
      <c r="B528" s="18"/>
      <c r="C528" s="18"/>
      <c r="E528" s="88"/>
      <c r="F528" s="88"/>
      <c r="G528" s="18"/>
      <c r="H528" s="89"/>
      <c r="I528" s="89"/>
      <c r="J528" s="89"/>
      <c r="K528" s="18"/>
      <c r="L528" s="18"/>
      <c r="M528" s="18"/>
      <c r="N528" s="18"/>
      <c r="O528" s="18"/>
      <c r="P528" s="138"/>
      <c r="Q528" s="138"/>
      <c r="R528" s="138"/>
      <c r="S528" s="138"/>
      <c r="T528" s="138"/>
      <c r="U528" s="138"/>
      <c r="V528" s="138"/>
      <c r="W528" s="138"/>
      <c r="X528" s="18"/>
      <c r="Y528" s="18"/>
      <c r="Z528" s="18"/>
      <c r="AA528" s="639" t="s">
        <v>42</v>
      </c>
      <c r="AB528" s="640"/>
      <c r="AC528" s="640"/>
      <c r="AD528" s="640"/>
      <c r="AE528" s="641"/>
      <c r="AF528" s="133"/>
      <c r="AG528" s="117"/>
      <c r="AH528" s="117"/>
      <c r="AI528" s="117"/>
      <c r="AJ528" s="117"/>
      <c r="AK528" s="117"/>
      <c r="AL528" s="117"/>
      <c r="AM528" s="117"/>
      <c r="AN528" s="117"/>
      <c r="AO528" s="18"/>
      <c r="AP528" s="7"/>
      <c r="AQ528" s="18"/>
      <c r="AR528" s="18"/>
      <c r="AS528" s="18"/>
      <c r="AT528" s="18"/>
      <c r="AU528" s="18"/>
      <c r="AV528" s="18"/>
      <c r="AW528" s="18"/>
      <c r="AX528" s="18"/>
      <c r="AY528" s="18"/>
      <c r="AZ528" s="18"/>
      <c r="BA528" s="18"/>
      <c r="BO528" s="11"/>
      <c r="BP528" s="11"/>
      <c r="BQ528" s="11"/>
      <c r="BR528" s="75"/>
      <c r="BS528" s="75"/>
    </row>
    <row r="529" spans="1:71">
      <c r="A529" s="18"/>
      <c r="B529" s="18"/>
      <c r="C529" s="18"/>
      <c r="E529" s="88"/>
      <c r="F529" s="88"/>
      <c r="G529" s="18"/>
      <c r="H529" s="89"/>
      <c r="I529" s="89"/>
      <c r="J529" s="89"/>
      <c r="K529" s="18"/>
      <c r="L529" s="18"/>
      <c r="M529" s="18"/>
      <c r="N529" s="18"/>
      <c r="O529" s="18"/>
      <c r="P529" s="138"/>
      <c r="Q529" s="138"/>
      <c r="R529" s="138"/>
      <c r="S529" s="138"/>
      <c r="T529" s="138"/>
      <c r="U529" s="138"/>
      <c r="V529" s="138"/>
      <c r="W529" s="138"/>
      <c r="X529" s="18"/>
      <c r="Y529" s="18"/>
      <c r="Z529" s="18"/>
      <c r="AA529" s="358" t="str">
        <f>$P$3</f>
        <v>MODAL</v>
      </c>
      <c r="AB529" s="401"/>
      <c r="AC529" s="385"/>
      <c r="AD529" s="385"/>
      <c r="AE529" s="385"/>
      <c r="AF529" s="385"/>
      <c r="AG529" s="385" t="s">
        <v>90</v>
      </c>
      <c r="AH529" s="385"/>
      <c r="AI529" s="385"/>
      <c r="AJ529" s="385"/>
      <c r="AK529" s="385"/>
      <c r="AL529" s="385"/>
      <c r="AM529" s="386"/>
      <c r="AN529" s="359" t="s">
        <v>85</v>
      </c>
      <c r="AO529" s="18"/>
      <c r="AP529" s="7"/>
      <c r="AQ529" s="18"/>
      <c r="AR529" s="18"/>
      <c r="AS529" s="18"/>
      <c r="AT529" s="18"/>
      <c r="AU529" s="18"/>
      <c r="AV529" s="18"/>
      <c r="AW529" s="18"/>
      <c r="AX529" s="18"/>
      <c r="AY529" s="18"/>
      <c r="AZ529" s="18"/>
      <c r="BA529" s="18"/>
      <c r="BO529" s="11"/>
      <c r="BP529" s="11"/>
      <c r="BQ529" s="11"/>
      <c r="BR529" s="75"/>
      <c r="BS529" s="75"/>
    </row>
    <row r="530" spans="1:71">
      <c r="A530" s="18"/>
      <c r="B530" s="18"/>
      <c r="C530" s="18"/>
      <c r="E530" s="88"/>
      <c r="F530" s="88"/>
      <c r="G530" s="18"/>
      <c r="H530" s="89"/>
      <c r="I530" s="89"/>
      <c r="J530" s="89"/>
      <c r="K530" s="18"/>
      <c r="L530" s="18"/>
      <c r="M530" s="18"/>
      <c r="N530" s="18"/>
      <c r="O530" s="18"/>
      <c r="P530" s="138"/>
      <c r="Q530" s="138"/>
      <c r="R530" s="138"/>
      <c r="S530" s="138"/>
      <c r="T530" s="138"/>
      <c r="U530" s="138"/>
      <c r="V530" s="138"/>
      <c r="W530" s="138"/>
      <c r="X530" s="18"/>
      <c r="Y530" s="18"/>
      <c r="Z530" s="18"/>
      <c r="AA530" s="360" t="str">
        <f>$P$4</f>
        <v>(R1-R5)</v>
      </c>
      <c r="AB530" s="361" t="str">
        <f t="shared" ref="AB530:AM530" si="235">AB486</f>
        <v>I</v>
      </c>
      <c r="AC530" s="362" t="str">
        <f t="shared" si="235"/>
        <v>Iia</v>
      </c>
      <c r="AD530" s="362" t="str">
        <f t="shared" si="235"/>
        <v>N6235, E0505</v>
      </c>
      <c r="AE530" s="362" t="str">
        <f t="shared" si="235"/>
        <v>H</v>
      </c>
      <c r="AF530" s="362" t="str">
        <f t="shared" si="235"/>
        <v>I</v>
      </c>
      <c r="AG530" s="362" t="str">
        <f t="shared" si="235"/>
        <v>H</v>
      </c>
      <c r="AH530" s="362" t="str">
        <f t="shared" si="235"/>
        <v>I</v>
      </c>
      <c r="AI530" s="362" t="str">
        <f t="shared" si="235"/>
        <v>H</v>
      </c>
      <c r="AJ530" s="362" t="str">
        <f t="shared" si="235"/>
        <v>I</v>
      </c>
      <c r="AK530" s="362" t="str">
        <f t="shared" si="235"/>
        <v>J</v>
      </c>
      <c r="AL530" s="362" t="str">
        <f t="shared" si="235"/>
        <v>K</v>
      </c>
      <c r="AM530" s="363" t="str">
        <f t="shared" si="235"/>
        <v>L</v>
      </c>
      <c r="AN530" s="364" t="s">
        <v>86</v>
      </c>
      <c r="AO530" s="18"/>
      <c r="AP530" s="7"/>
      <c r="AQ530" s="18"/>
      <c r="AR530" s="18"/>
      <c r="AS530" s="18"/>
      <c r="AT530" s="18"/>
      <c r="AU530" s="18"/>
      <c r="AV530" s="18"/>
      <c r="AW530" s="18"/>
      <c r="AX530" s="18"/>
      <c r="AY530" s="18"/>
      <c r="AZ530" s="18"/>
      <c r="BA530" s="18"/>
      <c r="BO530" s="11"/>
      <c r="BP530" s="11"/>
      <c r="BQ530" s="11"/>
      <c r="BR530" s="75"/>
      <c r="BS530" s="75"/>
    </row>
    <row r="531" spans="1:71">
      <c r="A531" s="18"/>
      <c r="B531" s="18"/>
      <c r="C531" s="18"/>
      <c r="E531" s="88"/>
      <c r="F531" s="88"/>
      <c r="G531" s="18"/>
      <c r="H531" s="89"/>
      <c r="I531" s="89"/>
      <c r="J531" s="89"/>
      <c r="K531" s="18"/>
      <c r="L531" s="18"/>
      <c r="M531" s="18"/>
      <c r="N531" s="18"/>
      <c r="O531" s="18"/>
      <c r="P531" s="138"/>
      <c r="Q531" s="138"/>
      <c r="R531" s="138"/>
      <c r="S531" s="138"/>
      <c r="T531" s="138"/>
      <c r="U531" s="138"/>
      <c r="V531" s="138"/>
      <c r="W531" s="138"/>
      <c r="X531" s="18"/>
      <c r="Y531" s="18"/>
      <c r="Z531" s="18"/>
      <c r="AA531" s="365">
        <v>0</v>
      </c>
      <c r="AB531" s="402" t="str">
        <f t="array" ref="AB531">IF(AB487="-","-",COUNT(IF($P$5:$P$104=$H$5:$O$104,IF($H$5:$O$104=$AA531,IF($A$5:$A$104=AB$530,$H$5:$O$104,""),""),""))/COUNT(IF($P$5:$P$104=$AA531,IF($A$5:$A$104=AB$530,$H$5:$O$104,""),"")))</f>
        <v>-</v>
      </c>
      <c r="AC531" s="402" t="str">
        <f t="array" ref="AC531">IF(AC487="-","-",COUNT(IF($P$5:$P$104=$H$5:$O$104,IF($H$5:$O$104=$AA531,IF($A$5:$A$104=AC$530,$H$5:$O$104,""),""),""))/COUNT(IF($P$5:$P$104=$AA531,IF($A$5:$A$104=AC$530,$H$5:$O$104,""),"")))</f>
        <v>-</v>
      </c>
      <c r="AD531" s="402" t="str">
        <f t="array" ref="AD531">IF(AD487="-","-",COUNT(IF($P$5:$P$104=$H$5:$O$104,IF($H$5:$O$104=$AA531,IF($A$5:$A$104=AD$530,$H$5:$O$104,""),""),""))/COUNT(IF($P$5:$P$104=$AA531,IF($A$5:$A$104=AD$530,$H$5:$O$104,""),"")))</f>
        <v>-</v>
      </c>
      <c r="AE531" s="402" t="str">
        <f t="array" ref="AE531">IF(AE487="-","-",COUNT(IF($P$5:$P$104=$H$5:$O$104,IF($H$5:$O$104=$AA531,IF($A$5:$A$104=AE$530,$H$5:$O$104,""),""),""))/COUNT(IF($P$5:$P$104=$AA531,IF($A$5:$A$104=AE$530,$H$5:$O$104,""),"")))</f>
        <v>-</v>
      </c>
      <c r="AF531" s="402" t="str">
        <f t="array" ref="AF531">IF(AF487="-","-",COUNT(IF($P$5:$P$104=$H$5:$O$104,IF($H$5:$O$104=$AA531,IF($A$5:$A$104=AF$530,$H$5:$O$104,""),""),""))/COUNT(IF($P$5:$P$104=$AA531,IF($A$5:$A$104=AF$530,$H$5:$O$104,""),"")))</f>
        <v>-</v>
      </c>
      <c r="AG531" s="402" t="str">
        <f t="array" ref="AG531">IF(AG487="-","-",COUNT(IF($P$5:$P$104=$H$5:$O$104,IF($H$5:$O$104=$AA531,IF($A$5:$A$104=AG$530,$H$5:$O$104,""),""),""))/COUNT(IF($P$5:$P$104=$AA531,IF($A$5:$A$104=AG$530,$H$5:$O$104,""),"")))</f>
        <v>-</v>
      </c>
      <c r="AH531" s="402" t="str">
        <f t="array" ref="AH531">IF(AH487="-","-",COUNT(IF($P$5:$P$104=$H$5:$O$104,IF($H$5:$O$104=$AA531,IF($A$5:$A$104=AH$530,$H$5:$O$104,""),""),""))/COUNT(IF($P$5:$P$104=$AA531,IF($A$5:$A$104=AH$530,$H$5:$O$104,""),"")))</f>
        <v>-</v>
      </c>
      <c r="AI531" s="402" t="str">
        <f t="array" ref="AI531">IF(AI487="-","-",COUNT(IF($P$5:$P$104=$H$5:$O$104,IF($H$5:$O$104=$AA531,IF($A$5:$A$104=AI$530,$H$5:$O$104,""),""),""))/COUNT(IF($P$5:$P$104=$AA531,IF($A$5:$A$104=AI$530,$H$5:$O$104,""),"")))</f>
        <v>-</v>
      </c>
      <c r="AJ531" s="402" t="str">
        <f t="array" ref="AJ531">IF(AJ487="-","-",COUNT(IF($P$5:$P$104=$H$5:$O$104,IF($H$5:$O$104=$AA531,IF($A$5:$A$104=AJ$530,$H$5:$O$104,""),""),""))/COUNT(IF($P$5:$P$104=$AA531,IF($A$5:$A$104=AJ$530,$H$5:$O$104,""),"")))</f>
        <v>-</v>
      </c>
      <c r="AK531" s="402" t="str">
        <f t="array" ref="AK531">IF(AK487="-","-",COUNT(IF($P$5:$P$104=$H$5:$O$104,IF($H$5:$O$104=$AA531,IF($A$5:$A$104=AK$530,$H$5:$O$104,""),""),""))/COUNT(IF($P$5:$P$104=$AA531,IF($A$5:$A$104=AK$530,$H$5:$O$104,""),"")))</f>
        <v>-</v>
      </c>
      <c r="AL531" s="402" t="str">
        <f t="array" ref="AL531">IF(AL487="-","-",COUNT(IF($P$5:$P$104=$H$5:$O$104,IF($H$5:$O$104=$AA531,IF($A$5:$A$104=AL$530,$H$5:$O$104,""),""),""))/COUNT(IF($P$5:$P$104=$AA531,IF($A$5:$A$104=AL$530,$H$5:$O$104,""),"")))</f>
        <v>-</v>
      </c>
      <c r="AM531" s="402" t="str">
        <f t="array" ref="AM531">IF(AM487="-","-",COUNT(IF($P$5:$P$104=$H$5:$O$104,IF($H$5:$O$104=$AA531,IF($A$5:$A$104=AM$530,$H$5:$O$104,""),""),""))/COUNT(IF($P$5:$P$104=$AA531,IF($A$5:$A$104=AM$530,$H$5:$O$104,""),"")))</f>
        <v>-</v>
      </c>
      <c r="AN531" s="403" t="str">
        <f t="array" ref="AN531">IF(AN487=0,"-",COUNT(IF($P$5:$P$104=$H$5:$O$104,IF($H$5:$O$104=$AA531,$H$5:$O$104,""),""))/COUNT(IF($P$5:$P$104=$AA531,$H$5:$O$104,"")))</f>
        <v>-</v>
      </c>
      <c r="AO531" s="18"/>
      <c r="AP531" s="7"/>
      <c r="AQ531" s="18"/>
      <c r="AR531" s="18"/>
      <c r="AS531" s="18"/>
      <c r="AT531" s="18"/>
      <c r="AU531" s="18"/>
      <c r="AV531" s="18"/>
      <c r="AW531" s="18"/>
      <c r="AX531" s="18"/>
      <c r="AY531" s="18"/>
      <c r="AZ531" s="18"/>
      <c r="BA531" s="18"/>
      <c r="BO531" s="11"/>
      <c r="BP531" s="11"/>
      <c r="BQ531" s="11"/>
      <c r="BR531" s="75"/>
      <c r="BS531" s="75"/>
    </row>
    <row r="532" spans="1:71">
      <c r="A532" s="18"/>
      <c r="B532" s="18"/>
      <c r="C532" s="18"/>
      <c r="E532" s="88"/>
      <c r="F532" s="88"/>
      <c r="G532" s="18"/>
      <c r="H532" s="89"/>
      <c r="I532" s="89"/>
      <c r="J532" s="89"/>
      <c r="K532" s="18"/>
      <c r="L532" s="18"/>
      <c r="M532" s="18"/>
      <c r="N532" s="18"/>
      <c r="O532" s="18"/>
      <c r="P532" s="138"/>
      <c r="Q532" s="138"/>
      <c r="R532" s="138"/>
      <c r="S532" s="138"/>
      <c r="T532" s="138"/>
      <c r="U532" s="138"/>
      <c r="V532" s="138"/>
      <c r="W532" s="138"/>
      <c r="X532" s="18"/>
      <c r="Y532" s="18"/>
      <c r="Z532" s="18"/>
      <c r="AA532" s="367">
        <v>1</v>
      </c>
      <c r="AB532" s="402" t="str">
        <f t="array" ref="AB532">IF(AB488="-","-",COUNT(IF($P$5:$P$104=$H$5:$O$104,IF($H$5:$O$104=$AA532,IF($A$5:$A$104=AB$530,$H$5:$O$104,""),""),""))/COUNT(IF($P$5:$P$104=$AA532,IF($A$5:$A$104=AB$530,$H$5:$O$104,""),"")))</f>
        <v>-</v>
      </c>
      <c r="AC532" s="402" t="str">
        <f t="array" ref="AC532">IF(AC488="-","-",COUNT(IF($P$5:$P$104=$H$5:$O$104,IF($H$5:$O$104=$AA532,IF($A$5:$A$104=AC$530,$H$5:$O$104,""),""),""))/COUNT(IF($P$5:$P$104=$AA532,IF($A$5:$A$104=AC$530,$H$5:$O$104,""),"")))</f>
        <v>-</v>
      </c>
      <c r="AD532" s="402" t="str">
        <f t="array" ref="AD532">IF(AD488="-","-",COUNT(IF($P$5:$P$104=$H$5:$O$104,IF($H$5:$O$104=$AA532,IF($A$5:$A$104=AD$530,$H$5:$O$104,""),""),""))/COUNT(IF($P$5:$P$104=$AA532,IF($A$5:$A$104=AD$530,$H$5:$O$104,""),"")))</f>
        <v>-</v>
      </c>
      <c r="AE532" s="402" t="str">
        <f t="array" ref="AE532">IF(AE488="-","-",COUNT(IF($P$5:$P$104=$H$5:$O$104,IF($H$5:$O$104=$AA532,IF($A$5:$A$104=AE$530,$H$5:$O$104,""),""),""))/COUNT(IF($P$5:$P$104=$AA532,IF($A$5:$A$104=AE$530,$H$5:$O$104,""),"")))</f>
        <v>-</v>
      </c>
      <c r="AF532" s="402" t="str">
        <f t="array" ref="AF532">IF(AF488="-","-",COUNT(IF($P$5:$P$104=$H$5:$O$104,IF($H$5:$O$104=$AA532,IF($A$5:$A$104=AF$530,$H$5:$O$104,""),""),""))/COUNT(IF($P$5:$P$104=$AA532,IF($A$5:$A$104=AF$530,$H$5:$O$104,""),"")))</f>
        <v>-</v>
      </c>
      <c r="AG532" s="402" t="str">
        <f t="array" ref="AG532">IF(AG488="-","-",COUNT(IF($P$5:$P$104=$H$5:$O$104,IF($H$5:$O$104=$AA532,IF($A$5:$A$104=AG$530,$H$5:$O$104,""),""),""))/COUNT(IF($P$5:$P$104=$AA532,IF($A$5:$A$104=AG$530,$H$5:$O$104,""),"")))</f>
        <v>-</v>
      </c>
      <c r="AH532" s="402" t="str">
        <f t="array" ref="AH532">IF(AH488="-","-",COUNT(IF($P$5:$P$104=$H$5:$O$104,IF($H$5:$O$104=$AA532,IF($A$5:$A$104=AH$530,$H$5:$O$104,""),""),""))/COUNT(IF($P$5:$P$104=$AA532,IF($A$5:$A$104=AH$530,$H$5:$O$104,""),"")))</f>
        <v>-</v>
      </c>
      <c r="AI532" s="402" t="str">
        <f t="array" ref="AI532">IF(AI488="-","-",COUNT(IF($P$5:$P$104=$H$5:$O$104,IF($H$5:$O$104=$AA532,IF($A$5:$A$104=AI$530,$H$5:$O$104,""),""),""))/COUNT(IF($P$5:$P$104=$AA532,IF($A$5:$A$104=AI$530,$H$5:$O$104,""),"")))</f>
        <v>-</v>
      </c>
      <c r="AJ532" s="402" t="str">
        <f t="array" ref="AJ532">IF(AJ488="-","-",COUNT(IF($P$5:$P$104=$H$5:$O$104,IF($H$5:$O$104=$AA532,IF($A$5:$A$104=AJ$530,$H$5:$O$104,""),""),""))/COUNT(IF($P$5:$P$104=$AA532,IF($A$5:$A$104=AJ$530,$H$5:$O$104,""),"")))</f>
        <v>-</v>
      </c>
      <c r="AK532" s="402" t="str">
        <f t="array" ref="AK532">IF(AK488="-","-",COUNT(IF($P$5:$P$104=$H$5:$O$104,IF($H$5:$O$104=$AA532,IF($A$5:$A$104=AK$530,$H$5:$O$104,""),""),""))/COUNT(IF($P$5:$P$104=$AA532,IF($A$5:$A$104=AK$530,$H$5:$O$104,""),"")))</f>
        <v>-</v>
      </c>
      <c r="AL532" s="402" t="str">
        <f t="array" ref="AL532">IF(AL488="-","-",COUNT(IF($P$5:$P$104=$H$5:$O$104,IF($H$5:$O$104=$AA532,IF($A$5:$A$104=AL$530,$H$5:$O$104,""),""),""))/COUNT(IF($P$5:$P$104=$AA532,IF($A$5:$A$104=AL$530,$H$5:$O$104,""),"")))</f>
        <v>-</v>
      </c>
      <c r="AM532" s="402" t="str">
        <f t="array" ref="AM532">IF(AM488="-","-",COUNT(IF($P$5:$P$104=$H$5:$O$104,IF($H$5:$O$104=$AA532,IF($A$5:$A$104=AM$530,$H$5:$O$104,""),""),""))/COUNT(IF($P$5:$P$104=$AA532,IF($A$5:$A$104=AM$530,$H$5:$O$104,""),"")))</f>
        <v>-</v>
      </c>
      <c r="AN532" s="404" t="str">
        <f t="array" ref="AN532">IF(AN488=0,"-",COUNT(IF($P$5:$P$104=$H$5:$O$104,IF($H$5:$O$104=$AA532,$H$5:$O$104,""),""))/COUNT(IF($P$5:$P$104=$AA532,$H$5:$O$104,"")))</f>
        <v>-</v>
      </c>
      <c r="AO532" s="18"/>
      <c r="AP532" s="7"/>
      <c r="AQ532" s="18"/>
      <c r="AR532" s="18"/>
      <c r="AS532" s="18"/>
      <c r="AT532" s="18"/>
      <c r="AU532" s="18"/>
      <c r="AV532" s="18"/>
      <c r="AW532" s="18"/>
      <c r="AX532" s="18"/>
      <c r="AY532" s="18"/>
      <c r="AZ532" s="18"/>
      <c r="BA532" s="18"/>
      <c r="BO532" s="11"/>
      <c r="BP532" s="11"/>
      <c r="BQ532" s="11"/>
      <c r="BR532" s="75"/>
      <c r="BS532" s="75"/>
    </row>
    <row r="533" spans="1:71">
      <c r="A533" s="18"/>
      <c r="B533" s="18"/>
      <c r="C533" s="18"/>
      <c r="E533" s="88"/>
      <c r="F533" s="88"/>
      <c r="G533" s="18"/>
      <c r="H533" s="89"/>
      <c r="I533" s="89"/>
      <c r="J533" s="89"/>
      <c r="K533" s="18"/>
      <c r="L533" s="18"/>
      <c r="M533" s="18"/>
      <c r="N533" s="18"/>
      <c r="O533" s="18"/>
      <c r="P533" s="138"/>
      <c r="Q533" s="138"/>
      <c r="R533" s="138"/>
      <c r="S533" s="138"/>
      <c r="T533" s="138"/>
      <c r="U533" s="138"/>
      <c r="V533" s="138"/>
      <c r="W533" s="138"/>
      <c r="X533" s="18"/>
      <c r="Y533" s="18"/>
      <c r="Z533" s="18"/>
      <c r="AA533" s="367">
        <v>2</v>
      </c>
      <c r="AB533" s="402" t="str">
        <f t="array" ref="AB533">IF(AB489="-","-",COUNT(IF($P$5:$P$104=$H$5:$O$104,IF($H$5:$O$104=$AA533,IF($A$5:$A$104=AB$530,$H$5:$O$104,""),""),""))/COUNT(IF($P$5:$P$104=$AA533,IF($A$5:$A$104=AB$530,$H$5:$O$104,""),"")))</f>
        <v>-</v>
      </c>
      <c r="AC533" s="402" t="str">
        <f t="array" ref="AC533">IF(AC489="-","-",COUNT(IF($P$5:$P$104=$H$5:$O$104,IF($H$5:$O$104=$AA533,IF($A$5:$A$104=AC$530,$H$5:$O$104,""),""),""))/COUNT(IF($P$5:$P$104=$AA533,IF($A$5:$A$104=AC$530,$H$5:$O$104,""),"")))</f>
        <v>-</v>
      </c>
      <c r="AD533" s="402" t="str">
        <f t="array" ref="AD533">IF(AD489="-","-",COUNT(IF($P$5:$P$104=$H$5:$O$104,IF($H$5:$O$104=$AA533,IF($A$5:$A$104=AD$530,$H$5:$O$104,""),""),""))/COUNT(IF($P$5:$P$104=$AA533,IF($A$5:$A$104=AD$530,$H$5:$O$104,""),"")))</f>
        <v>-</v>
      </c>
      <c r="AE533" s="402" t="str">
        <f t="array" ref="AE533">IF(AE489="-","-",COUNT(IF($P$5:$P$104=$H$5:$O$104,IF($H$5:$O$104=$AA533,IF($A$5:$A$104=AE$530,$H$5:$O$104,""),""),""))/COUNT(IF($P$5:$P$104=$AA533,IF($A$5:$A$104=AE$530,$H$5:$O$104,""),"")))</f>
        <v>-</v>
      </c>
      <c r="AF533" s="402" t="str">
        <f t="array" ref="AF533">IF(AF489="-","-",COUNT(IF($P$5:$P$104=$H$5:$O$104,IF($H$5:$O$104=$AA533,IF($A$5:$A$104=AF$530,$H$5:$O$104,""),""),""))/COUNT(IF($P$5:$P$104=$AA533,IF($A$5:$A$104=AF$530,$H$5:$O$104,""),"")))</f>
        <v>-</v>
      </c>
      <c r="AG533" s="402" t="str">
        <f t="array" ref="AG533">IF(AG489="-","-",COUNT(IF($P$5:$P$104=$H$5:$O$104,IF($H$5:$O$104=$AA533,IF($A$5:$A$104=AG$530,$H$5:$O$104,""),""),""))/COUNT(IF($P$5:$P$104=$AA533,IF($A$5:$A$104=AG$530,$H$5:$O$104,""),"")))</f>
        <v>-</v>
      </c>
      <c r="AH533" s="402" t="str">
        <f t="array" ref="AH533">IF(AH489="-","-",COUNT(IF($P$5:$P$104=$H$5:$O$104,IF($H$5:$O$104=$AA533,IF($A$5:$A$104=AH$530,$H$5:$O$104,""),""),""))/COUNT(IF($P$5:$P$104=$AA533,IF($A$5:$A$104=AH$530,$H$5:$O$104,""),"")))</f>
        <v>-</v>
      </c>
      <c r="AI533" s="402" t="str">
        <f t="array" ref="AI533">IF(AI489="-","-",COUNT(IF($P$5:$P$104=$H$5:$O$104,IF($H$5:$O$104=$AA533,IF($A$5:$A$104=AI$530,$H$5:$O$104,""),""),""))/COUNT(IF($P$5:$P$104=$AA533,IF($A$5:$A$104=AI$530,$H$5:$O$104,""),"")))</f>
        <v>-</v>
      </c>
      <c r="AJ533" s="402" t="str">
        <f t="array" ref="AJ533">IF(AJ489="-","-",COUNT(IF($P$5:$P$104=$H$5:$O$104,IF($H$5:$O$104=$AA533,IF($A$5:$A$104=AJ$530,$H$5:$O$104,""),""),""))/COUNT(IF($P$5:$P$104=$AA533,IF($A$5:$A$104=AJ$530,$H$5:$O$104,""),"")))</f>
        <v>-</v>
      </c>
      <c r="AK533" s="402" t="str">
        <f t="array" ref="AK533">IF(AK489="-","-",COUNT(IF($P$5:$P$104=$H$5:$O$104,IF($H$5:$O$104=$AA533,IF($A$5:$A$104=AK$530,$H$5:$O$104,""),""),""))/COUNT(IF($P$5:$P$104=$AA533,IF($A$5:$A$104=AK$530,$H$5:$O$104,""),"")))</f>
        <v>-</v>
      </c>
      <c r="AL533" s="402" t="str">
        <f t="array" ref="AL533">IF(AL489="-","-",COUNT(IF($P$5:$P$104=$H$5:$O$104,IF($H$5:$O$104=$AA533,IF($A$5:$A$104=AL$530,$H$5:$O$104,""),""),""))/COUNT(IF($P$5:$P$104=$AA533,IF($A$5:$A$104=AL$530,$H$5:$O$104,""),"")))</f>
        <v>-</v>
      </c>
      <c r="AM533" s="402" t="str">
        <f t="array" ref="AM533">IF(AM489="-","-",COUNT(IF($P$5:$P$104=$H$5:$O$104,IF($H$5:$O$104=$AA533,IF($A$5:$A$104=AM$530,$H$5:$O$104,""),""),""))/COUNT(IF($P$5:$P$104=$AA533,IF($A$5:$A$104=AM$530,$H$5:$O$104,""),"")))</f>
        <v>-</v>
      </c>
      <c r="AN533" s="404" t="str">
        <f t="array" ref="AN533">IF(AN489=0,"-",COUNT(IF($P$5:$P$104=$H$5:$O$104,IF($H$5:$O$104=$AA533,$H$5:$O$104,""),""))/COUNT(IF($P$5:$P$104=$AA533,$H$5:$O$104,"")))</f>
        <v>-</v>
      </c>
      <c r="AO533" s="18"/>
      <c r="AP533" s="7"/>
      <c r="AQ533" s="18"/>
      <c r="AR533" s="18"/>
      <c r="AS533" s="18"/>
      <c r="AT533" s="18"/>
      <c r="AU533" s="18"/>
      <c r="AV533" s="18"/>
      <c r="AW533" s="18"/>
      <c r="AX533" s="18"/>
      <c r="AY533" s="18"/>
      <c r="AZ533" s="18"/>
      <c r="BA533" s="18"/>
      <c r="BO533" s="11"/>
      <c r="BP533" s="11"/>
      <c r="BQ533" s="11"/>
      <c r="BR533" s="75"/>
      <c r="BS533" s="75"/>
    </row>
    <row r="534" spans="1:71">
      <c r="A534" s="18"/>
      <c r="B534" s="18"/>
      <c r="C534" s="18"/>
      <c r="E534" s="88"/>
      <c r="F534" s="88"/>
      <c r="G534" s="18"/>
      <c r="H534" s="89"/>
      <c r="I534" s="89"/>
      <c r="J534" s="89"/>
      <c r="K534" s="18"/>
      <c r="L534" s="18"/>
      <c r="M534" s="18"/>
      <c r="N534" s="18"/>
      <c r="O534" s="18"/>
      <c r="P534" s="138"/>
      <c r="Q534" s="138"/>
      <c r="R534" s="138"/>
      <c r="S534" s="138"/>
      <c r="T534" s="138"/>
      <c r="U534" s="138"/>
      <c r="V534" s="138"/>
      <c r="W534" s="138"/>
      <c r="X534" s="18"/>
      <c r="Y534" s="18"/>
      <c r="Z534" s="18"/>
      <c r="AA534" s="367">
        <v>3</v>
      </c>
      <c r="AB534" s="402" t="str">
        <f t="array" ref="AB534">IF(AB490="-","-",COUNT(IF($P$5:$P$104=$H$5:$O$104,IF($H$5:$O$104=$AA534,IF($A$5:$A$104=AB$530,$H$5:$O$104,""),""),""))/COUNT(IF($P$5:$P$104=$AA534,IF($A$5:$A$104=AB$530,$H$5:$O$104,""),"")))</f>
        <v>-</v>
      </c>
      <c r="AC534" s="402" t="str">
        <f t="array" ref="AC534">IF(AC490="-","-",COUNT(IF($P$5:$P$104=$H$5:$O$104,IF($H$5:$O$104=$AA534,IF($A$5:$A$104=AC$530,$H$5:$O$104,""),""),""))/COUNT(IF($P$5:$P$104=$AA534,IF($A$5:$A$104=AC$530,$H$5:$O$104,""),"")))</f>
        <v>-</v>
      </c>
      <c r="AD534" s="402" t="str">
        <f t="array" ref="AD534">IF(AD490="-","-",COUNT(IF($P$5:$P$104=$H$5:$O$104,IF($H$5:$O$104=$AA534,IF($A$5:$A$104=AD$530,$H$5:$O$104,""),""),""))/COUNT(IF($P$5:$P$104=$AA534,IF($A$5:$A$104=AD$530,$H$5:$O$104,""),"")))</f>
        <v>-</v>
      </c>
      <c r="AE534" s="402" t="str">
        <f t="array" ref="AE534">IF(AE490="-","-",COUNT(IF($P$5:$P$104=$H$5:$O$104,IF($H$5:$O$104=$AA534,IF($A$5:$A$104=AE$530,$H$5:$O$104,""),""),""))/COUNT(IF($P$5:$P$104=$AA534,IF($A$5:$A$104=AE$530,$H$5:$O$104,""),"")))</f>
        <v>-</v>
      </c>
      <c r="AF534" s="402" t="str">
        <f t="array" ref="AF534">IF(AF490="-","-",COUNT(IF($P$5:$P$104=$H$5:$O$104,IF($H$5:$O$104=$AA534,IF($A$5:$A$104=AF$530,$H$5:$O$104,""),""),""))/COUNT(IF($P$5:$P$104=$AA534,IF($A$5:$A$104=AF$530,$H$5:$O$104,""),"")))</f>
        <v>-</v>
      </c>
      <c r="AG534" s="402" t="str">
        <f t="array" ref="AG534">IF(AG490="-","-",COUNT(IF($P$5:$P$104=$H$5:$O$104,IF($H$5:$O$104=$AA534,IF($A$5:$A$104=AG$530,$H$5:$O$104,""),""),""))/COUNT(IF($P$5:$P$104=$AA534,IF($A$5:$A$104=AG$530,$H$5:$O$104,""),"")))</f>
        <v>-</v>
      </c>
      <c r="AH534" s="402" t="str">
        <f t="array" ref="AH534">IF(AH490="-","-",COUNT(IF($P$5:$P$104=$H$5:$O$104,IF($H$5:$O$104=$AA534,IF($A$5:$A$104=AH$530,$H$5:$O$104,""),""),""))/COUNT(IF($P$5:$P$104=$AA534,IF($A$5:$A$104=AH$530,$H$5:$O$104,""),"")))</f>
        <v>-</v>
      </c>
      <c r="AI534" s="402" t="str">
        <f t="array" ref="AI534">IF(AI490="-","-",COUNT(IF($P$5:$P$104=$H$5:$O$104,IF($H$5:$O$104=$AA534,IF($A$5:$A$104=AI$530,$H$5:$O$104,""),""),""))/COUNT(IF($P$5:$P$104=$AA534,IF($A$5:$A$104=AI$530,$H$5:$O$104,""),"")))</f>
        <v>-</v>
      </c>
      <c r="AJ534" s="402" t="str">
        <f t="array" ref="AJ534">IF(AJ490="-","-",COUNT(IF($P$5:$P$104=$H$5:$O$104,IF($H$5:$O$104=$AA534,IF($A$5:$A$104=AJ$530,$H$5:$O$104,""),""),""))/COUNT(IF($P$5:$P$104=$AA534,IF($A$5:$A$104=AJ$530,$H$5:$O$104,""),"")))</f>
        <v>-</v>
      </c>
      <c r="AK534" s="402" t="str">
        <f t="array" ref="AK534">IF(AK490="-","-",COUNT(IF($P$5:$P$104=$H$5:$O$104,IF($H$5:$O$104=$AA534,IF($A$5:$A$104=AK$530,$H$5:$O$104,""),""),""))/COUNT(IF($P$5:$P$104=$AA534,IF($A$5:$A$104=AK$530,$H$5:$O$104,""),"")))</f>
        <v>-</v>
      </c>
      <c r="AL534" s="402" t="str">
        <f t="array" ref="AL534">IF(AL490="-","-",COUNT(IF($P$5:$P$104=$H$5:$O$104,IF($H$5:$O$104=$AA534,IF($A$5:$A$104=AL$530,$H$5:$O$104,""),""),""))/COUNT(IF($P$5:$P$104=$AA534,IF($A$5:$A$104=AL$530,$H$5:$O$104,""),"")))</f>
        <v>-</v>
      </c>
      <c r="AM534" s="402" t="str">
        <f t="array" ref="AM534">IF(AM490="-","-",COUNT(IF($P$5:$P$104=$H$5:$O$104,IF($H$5:$O$104=$AA534,IF($A$5:$A$104=AM$530,$H$5:$O$104,""),""),""))/COUNT(IF($P$5:$P$104=$AA534,IF($A$5:$A$104=AM$530,$H$5:$O$104,""),"")))</f>
        <v>-</v>
      </c>
      <c r="AN534" s="404" t="str">
        <f t="array" ref="AN534">IF(AN490=0,"-",COUNT(IF($P$5:$P$104=$H$5:$O$104,IF($H$5:$O$104=$AA534,$H$5:$O$104,""),""))/COUNT(IF($P$5:$P$104=$AA534,$H$5:$O$104,"")))</f>
        <v>-</v>
      </c>
      <c r="AO534" s="18"/>
      <c r="AP534" s="7"/>
      <c r="AQ534" s="18"/>
      <c r="AR534" s="18"/>
      <c r="AS534" s="18"/>
      <c r="AT534" s="18"/>
      <c r="AU534" s="18"/>
      <c r="AV534" s="18"/>
      <c r="AW534" s="18"/>
      <c r="AX534" s="18"/>
      <c r="AY534" s="18"/>
      <c r="AZ534" s="18"/>
      <c r="BA534" s="18"/>
      <c r="BO534" s="11"/>
      <c r="BP534" s="11"/>
      <c r="BQ534" s="11"/>
      <c r="BR534" s="75"/>
      <c r="BS534" s="75"/>
    </row>
    <row r="535" spans="1:71">
      <c r="A535" s="18"/>
      <c r="B535" s="18"/>
      <c r="C535" s="18"/>
      <c r="E535" s="88"/>
      <c r="F535" s="88"/>
      <c r="G535" s="18"/>
      <c r="H535" s="89"/>
      <c r="I535" s="89"/>
      <c r="J535" s="89"/>
      <c r="K535" s="18"/>
      <c r="L535" s="18"/>
      <c r="M535" s="18"/>
      <c r="N535" s="18"/>
      <c r="O535" s="18"/>
      <c r="P535" s="138"/>
      <c r="Q535" s="138"/>
      <c r="R535" s="138"/>
      <c r="S535" s="138"/>
      <c r="T535" s="138"/>
      <c r="U535" s="138"/>
      <c r="V535" s="138"/>
      <c r="W535" s="138"/>
      <c r="X535" s="18"/>
      <c r="Y535" s="18"/>
      <c r="Z535" s="18"/>
      <c r="AA535" s="367">
        <v>4</v>
      </c>
      <c r="AB535" s="402" t="str">
        <f t="array" ref="AB535">IF(AB491="-","-",COUNT(IF($P$5:$P$104=$H$5:$O$104,IF($H$5:$O$104=$AA535,IF($A$5:$A$104=AB$530,$H$5:$O$104,""),""),""))/COUNT(IF($P$5:$P$104=$AA535,IF($A$5:$A$104=AB$530,$H$5:$O$104,""),"")))</f>
        <v>-</v>
      </c>
      <c r="AC535" s="402" t="str">
        <f t="array" ref="AC535">IF(AC491="-","-",COUNT(IF($P$5:$P$104=$H$5:$O$104,IF($H$5:$O$104=$AA535,IF($A$5:$A$104=AC$530,$H$5:$O$104,""),""),""))/COUNT(IF($P$5:$P$104=$AA535,IF($A$5:$A$104=AC$530,$H$5:$O$104,""),"")))</f>
        <v>-</v>
      </c>
      <c r="AD535" s="402" t="str">
        <f t="array" ref="AD535">IF(AD491="-","-",COUNT(IF($P$5:$P$104=$H$5:$O$104,IF($H$5:$O$104=$AA535,IF($A$5:$A$104=AD$530,$H$5:$O$104,""),""),""))/COUNT(IF($P$5:$P$104=$AA535,IF($A$5:$A$104=AD$530,$H$5:$O$104,""),"")))</f>
        <v>-</v>
      </c>
      <c r="AE535" s="402" t="str">
        <f t="array" ref="AE535">IF(AE491="-","-",COUNT(IF($P$5:$P$104=$H$5:$O$104,IF($H$5:$O$104=$AA535,IF($A$5:$A$104=AE$530,$H$5:$O$104,""),""),""))/COUNT(IF($P$5:$P$104=$AA535,IF($A$5:$A$104=AE$530,$H$5:$O$104,""),"")))</f>
        <v>-</v>
      </c>
      <c r="AF535" s="402" t="str">
        <f t="array" ref="AF535">IF(AF491="-","-",COUNT(IF($P$5:$P$104=$H$5:$O$104,IF($H$5:$O$104=$AA535,IF($A$5:$A$104=AF$530,$H$5:$O$104,""),""),""))/COUNT(IF($P$5:$P$104=$AA535,IF($A$5:$A$104=AF$530,$H$5:$O$104,""),"")))</f>
        <v>-</v>
      </c>
      <c r="AG535" s="402" t="str">
        <f t="array" ref="AG535">IF(AG491="-","-",COUNT(IF($P$5:$P$104=$H$5:$O$104,IF($H$5:$O$104=$AA535,IF($A$5:$A$104=AG$530,$H$5:$O$104,""),""),""))/COUNT(IF($P$5:$P$104=$AA535,IF($A$5:$A$104=AG$530,$H$5:$O$104,""),"")))</f>
        <v>-</v>
      </c>
      <c r="AH535" s="402" t="str">
        <f t="array" ref="AH535">IF(AH491="-","-",COUNT(IF($P$5:$P$104=$H$5:$O$104,IF($H$5:$O$104=$AA535,IF($A$5:$A$104=AH$530,$H$5:$O$104,""),""),""))/COUNT(IF($P$5:$P$104=$AA535,IF($A$5:$A$104=AH$530,$H$5:$O$104,""),"")))</f>
        <v>-</v>
      </c>
      <c r="AI535" s="402" t="str">
        <f t="array" ref="AI535">IF(AI491="-","-",COUNT(IF($P$5:$P$104=$H$5:$O$104,IF($H$5:$O$104=$AA535,IF($A$5:$A$104=AI$530,$H$5:$O$104,""),""),""))/COUNT(IF($P$5:$P$104=$AA535,IF($A$5:$A$104=AI$530,$H$5:$O$104,""),"")))</f>
        <v>-</v>
      </c>
      <c r="AJ535" s="402" t="str">
        <f t="array" ref="AJ535">IF(AJ491="-","-",COUNT(IF($P$5:$P$104=$H$5:$O$104,IF($H$5:$O$104=$AA535,IF($A$5:$A$104=AJ$530,$H$5:$O$104,""),""),""))/COUNT(IF($P$5:$P$104=$AA535,IF($A$5:$A$104=AJ$530,$H$5:$O$104,""),"")))</f>
        <v>-</v>
      </c>
      <c r="AK535" s="402" t="str">
        <f t="array" ref="AK535">IF(AK491="-","-",COUNT(IF($P$5:$P$104=$H$5:$O$104,IF($H$5:$O$104=$AA535,IF($A$5:$A$104=AK$530,$H$5:$O$104,""),""),""))/COUNT(IF($P$5:$P$104=$AA535,IF($A$5:$A$104=AK$530,$H$5:$O$104,""),"")))</f>
        <v>-</v>
      </c>
      <c r="AL535" s="402" t="str">
        <f t="array" ref="AL535">IF(AL491="-","-",COUNT(IF($P$5:$P$104=$H$5:$O$104,IF($H$5:$O$104=$AA535,IF($A$5:$A$104=AL$530,$H$5:$O$104,""),""),""))/COUNT(IF($P$5:$P$104=$AA535,IF($A$5:$A$104=AL$530,$H$5:$O$104,""),"")))</f>
        <v>-</v>
      </c>
      <c r="AM535" s="402" t="str">
        <f t="array" ref="AM535">IF(AM491="-","-",COUNT(IF($P$5:$P$104=$H$5:$O$104,IF($H$5:$O$104=$AA535,IF($A$5:$A$104=AM$530,$H$5:$O$104,""),""),""))/COUNT(IF($P$5:$P$104=$AA535,IF($A$5:$A$104=AM$530,$H$5:$O$104,""),"")))</f>
        <v>-</v>
      </c>
      <c r="AN535" s="404" t="str">
        <f t="array" ref="AN535">IF(AN491=0,"-",COUNT(IF($P$5:$P$104=$H$5:$O$104,IF($H$5:$O$104=$AA535,$H$5:$O$104,""),""))/COUNT(IF($P$5:$P$104=$AA535,$H$5:$O$104,"")))</f>
        <v>-</v>
      </c>
      <c r="AO535" s="18"/>
      <c r="AP535" s="7"/>
      <c r="AQ535" s="18"/>
      <c r="AR535" s="18"/>
      <c r="AS535" s="18"/>
      <c r="AT535" s="18"/>
      <c r="AU535" s="18"/>
      <c r="AV535" s="18"/>
      <c r="AW535" s="18"/>
      <c r="AX535" s="18"/>
      <c r="AY535" s="18"/>
      <c r="AZ535" s="18"/>
      <c r="BA535" s="18"/>
      <c r="BO535" s="11"/>
      <c r="BP535" s="11"/>
      <c r="BQ535" s="11"/>
      <c r="BR535" s="75"/>
      <c r="BS535" s="75"/>
    </row>
    <row r="536" spans="1:71">
      <c r="A536" s="18"/>
      <c r="B536" s="18"/>
      <c r="C536" s="18"/>
      <c r="E536" s="88"/>
      <c r="F536" s="88"/>
      <c r="G536" s="18"/>
      <c r="H536" s="89"/>
      <c r="I536" s="89"/>
      <c r="J536" s="89"/>
      <c r="K536" s="18"/>
      <c r="L536" s="18"/>
      <c r="M536" s="18"/>
      <c r="N536" s="18"/>
      <c r="O536" s="18"/>
      <c r="P536" s="138"/>
      <c r="Q536" s="138"/>
      <c r="R536" s="138"/>
      <c r="S536" s="138"/>
      <c r="T536" s="138"/>
      <c r="U536" s="138"/>
      <c r="V536" s="138"/>
      <c r="W536" s="138"/>
      <c r="X536" s="18"/>
      <c r="Y536" s="18"/>
      <c r="Z536" s="18"/>
      <c r="AA536" s="367">
        <v>5</v>
      </c>
      <c r="AB536" s="402" t="str">
        <f t="array" ref="AB536">IF(AB492="-","-",COUNT(IF($P$5:$P$104=$H$5:$O$104,IF($H$5:$O$104=$AA536,IF($A$5:$A$104=AB$530,$H$5:$O$104,""),""),""))/COUNT(IF($P$5:$P$104=$AA536,IF($A$5:$A$104=AB$530,$H$5:$O$104,""),"")))</f>
        <v>-</v>
      </c>
      <c r="AC536" s="402" t="str">
        <f t="array" ref="AC536">IF(AC492="-","-",COUNT(IF($P$5:$P$104=$H$5:$O$104,IF($H$5:$O$104=$AA536,IF($A$5:$A$104=AC$530,$H$5:$O$104,""),""),""))/COUNT(IF($P$5:$P$104=$AA536,IF($A$5:$A$104=AC$530,$H$5:$O$104,""),"")))</f>
        <v>-</v>
      </c>
      <c r="AD536" s="402" t="str">
        <f t="array" ref="AD536">IF(AD492="-","-",COUNT(IF($P$5:$P$104=$H$5:$O$104,IF($H$5:$O$104=$AA536,IF($A$5:$A$104=AD$530,$H$5:$O$104,""),""),""))/COUNT(IF($P$5:$P$104=$AA536,IF($A$5:$A$104=AD$530,$H$5:$O$104,""),"")))</f>
        <v>-</v>
      </c>
      <c r="AE536" s="402" t="str">
        <f t="array" ref="AE536">IF(AE492="-","-",COUNT(IF($P$5:$P$104=$H$5:$O$104,IF($H$5:$O$104=$AA536,IF($A$5:$A$104=AE$530,$H$5:$O$104,""),""),""))/COUNT(IF($P$5:$P$104=$AA536,IF($A$5:$A$104=AE$530,$H$5:$O$104,""),"")))</f>
        <v>-</v>
      </c>
      <c r="AF536" s="402" t="str">
        <f t="array" ref="AF536">IF(AF492="-","-",COUNT(IF($P$5:$P$104=$H$5:$O$104,IF($H$5:$O$104=$AA536,IF($A$5:$A$104=AF$530,$H$5:$O$104,""),""),""))/COUNT(IF($P$5:$P$104=$AA536,IF($A$5:$A$104=AF$530,$H$5:$O$104,""),"")))</f>
        <v>-</v>
      </c>
      <c r="AG536" s="402" t="str">
        <f t="array" ref="AG536">IF(AG492="-","-",COUNT(IF($P$5:$P$104=$H$5:$O$104,IF($H$5:$O$104=$AA536,IF($A$5:$A$104=AG$530,$H$5:$O$104,""),""),""))/COUNT(IF($P$5:$P$104=$AA536,IF($A$5:$A$104=AG$530,$H$5:$O$104,""),"")))</f>
        <v>-</v>
      </c>
      <c r="AH536" s="402" t="str">
        <f t="array" ref="AH536">IF(AH492="-","-",COUNT(IF($P$5:$P$104=$H$5:$O$104,IF($H$5:$O$104=$AA536,IF($A$5:$A$104=AH$530,$H$5:$O$104,""),""),""))/COUNT(IF($P$5:$P$104=$AA536,IF($A$5:$A$104=AH$530,$H$5:$O$104,""),"")))</f>
        <v>-</v>
      </c>
      <c r="AI536" s="402" t="str">
        <f t="array" ref="AI536">IF(AI492="-","-",COUNT(IF($P$5:$P$104=$H$5:$O$104,IF($H$5:$O$104=$AA536,IF($A$5:$A$104=AI$530,$H$5:$O$104,""),""),""))/COUNT(IF($P$5:$P$104=$AA536,IF($A$5:$A$104=AI$530,$H$5:$O$104,""),"")))</f>
        <v>-</v>
      </c>
      <c r="AJ536" s="402" t="str">
        <f t="array" ref="AJ536">IF(AJ492="-","-",COUNT(IF($P$5:$P$104=$H$5:$O$104,IF($H$5:$O$104=$AA536,IF($A$5:$A$104=AJ$530,$H$5:$O$104,""),""),""))/COUNT(IF($P$5:$P$104=$AA536,IF($A$5:$A$104=AJ$530,$H$5:$O$104,""),"")))</f>
        <v>-</v>
      </c>
      <c r="AK536" s="402" t="str">
        <f t="array" ref="AK536">IF(AK492="-","-",COUNT(IF($P$5:$P$104=$H$5:$O$104,IF($H$5:$O$104=$AA536,IF($A$5:$A$104=AK$530,$H$5:$O$104,""),""),""))/COUNT(IF($P$5:$P$104=$AA536,IF($A$5:$A$104=AK$530,$H$5:$O$104,""),"")))</f>
        <v>-</v>
      </c>
      <c r="AL536" s="402" t="str">
        <f t="array" ref="AL536">IF(AL492="-","-",COUNT(IF($P$5:$P$104=$H$5:$O$104,IF($H$5:$O$104=$AA536,IF($A$5:$A$104=AL$530,$H$5:$O$104,""),""),""))/COUNT(IF($P$5:$P$104=$AA536,IF($A$5:$A$104=AL$530,$H$5:$O$104,""),"")))</f>
        <v>-</v>
      </c>
      <c r="AM536" s="402" t="str">
        <f t="array" ref="AM536">IF(AM492="-","-",COUNT(IF($P$5:$P$104=$H$5:$O$104,IF($H$5:$O$104=$AA536,IF($A$5:$A$104=AM$530,$H$5:$O$104,""),""),""))/COUNT(IF($P$5:$P$104=$AA536,IF($A$5:$A$104=AM$530,$H$5:$O$104,""),"")))</f>
        <v>-</v>
      </c>
      <c r="AN536" s="404" t="str">
        <f t="array" ref="AN536">IF(AN492=0,"-",COUNT(IF($P$5:$P$104=$H$5:$O$104,IF($H$5:$O$104=$AA536,$H$5:$O$104,""),""))/COUNT(IF($P$5:$P$104=$AA536,$H$5:$O$104,"")))</f>
        <v>-</v>
      </c>
      <c r="AO536" s="18"/>
      <c r="AP536" s="7"/>
      <c r="AQ536" s="18"/>
      <c r="AR536" s="18"/>
      <c r="AS536" s="18"/>
      <c r="AT536" s="18"/>
      <c r="AU536" s="18"/>
      <c r="AV536" s="18"/>
      <c r="AW536" s="18"/>
      <c r="AX536" s="18"/>
      <c r="AY536" s="18"/>
      <c r="AZ536" s="18"/>
      <c r="BA536" s="18"/>
      <c r="BO536" s="11"/>
      <c r="BP536" s="11"/>
      <c r="BQ536" s="11"/>
      <c r="BR536" s="75"/>
      <c r="BS536" s="75"/>
    </row>
    <row r="537" spans="1:71">
      <c r="A537" s="18"/>
      <c r="B537" s="18"/>
      <c r="C537" s="18"/>
      <c r="E537" s="88"/>
      <c r="F537" s="88"/>
      <c r="G537" s="18"/>
      <c r="H537" s="89"/>
      <c r="I537" s="89"/>
      <c r="J537" s="89"/>
      <c r="K537" s="18"/>
      <c r="L537" s="18"/>
      <c r="M537" s="18"/>
      <c r="N537" s="18"/>
      <c r="O537" s="18"/>
      <c r="P537" s="138"/>
      <c r="Q537" s="138"/>
      <c r="R537" s="138"/>
      <c r="S537" s="138"/>
      <c r="T537" s="138"/>
      <c r="U537" s="138"/>
      <c r="V537" s="138"/>
      <c r="W537" s="138"/>
      <c r="X537" s="18"/>
      <c r="Y537" s="18"/>
      <c r="Z537" s="18"/>
      <c r="AA537" s="367">
        <v>6</v>
      </c>
      <c r="AB537" s="402" t="str">
        <f t="array" ref="AB537">IF(AB493="-","-",COUNT(IF($P$5:$P$104=$H$5:$O$104,IF($H$5:$O$104=$AA537,IF($A$5:$A$104=AB$530,$H$5:$O$104,""),""),""))/COUNT(IF($P$5:$P$104=$AA537,IF($A$5:$A$104=AB$530,$H$5:$O$104,""),"")))</f>
        <v>-</v>
      </c>
      <c r="AC537" s="402" t="str">
        <f t="array" ref="AC537">IF(AC493="-","-",COUNT(IF($P$5:$P$104=$H$5:$O$104,IF($H$5:$O$104=$AA537,IF($A$5:$A$104=AC$530,$H$5:$O$104,""),""),""))/COUNT(IF($P$5:$P$104=$AA537,IF($A$5:$A$104=AC$530,$H$5:$O$104,""),"")))</f>
        <v>-</v>
      </c>
      <c r="AD537" s="402" t="str">
        <f t="array" ref="AD537">IF(AD493="-","-",COUNT(IF($P$5:$P$104=$H$5:$O$104,IF($H$5:$O$104=$AA537,IF($A$5:$A$104=AD$530,$H$5:$O$104,""),""),""))/COUNT(IF($P$5:$P$104=$AA537,IF($A$5:$A$104=AD$530,$H$5:$O$104,""),"")))</f>
        <v>-</v>
      </c>
      <c r="AE537" s="402" t="str">
        <f t="array" ref="AE537">IF(AE493="-","-",COUNT(IF($P$5:$P$104=$H$5:$O$104,IF($H$5:$O$104=$AA537,IF($A$5:$A$104=AE$530,$H$5:$O$104,""),""),""))/COUNT(IF($P$5:$P$104=$AA537,IF($A$5:$A$104=AE$530,$H$5:$O$104,""),"")))</f>
        <v>-</v>
      </c>
      <c r="AF537" s="402" t="str">
        <f t="array" ref="AF537">IF(AF493="-","-",COUNT(IF($P$5:$P$104=$H$5:$O$104,IF($H$5:$O$104=$AA537,IF($A$5:$A$104=AF$530,$H$5:$O$104,""),""),""))/COUNT(IF($P$5:$P$104=$AA537,IF($A$5:$A$104=AF$530,$H$5:$O$104,""),"")))</f>
        <v>-</v>
      </c>
      <c r="AG537" s="402" t="str">
        <f t="array" ref="AG537">IF(AG493="-","-",COUNT(IF($P$5:$P$104=$H$5:$O$104,IF($H$5:$O$104=$AA537,IF($A$5:$A$104=AG$530,$H$5:$O$104,""),""),""))/COUNT(IF($P$5:$P$104=$AA537,IF($A$5:$A$104=AG$530,$H$5:$O$104,""),"")))</f>
        <v>-</v>
      </c>
      <c r="AH537" s="402" t="str">
        <f t="array" ref="AH537">IF(AH493="-","-",COUNT(IF($P$5:$P$104=$H$5:$O$104,IF($H$5:$O$104=$AA537,IF($A$5:$A$104=AH$530,$H$5:$O$104,""),""),""))/COUNT(IF($P$5:$P$104=$AA537,IF($A$5:$A$104=AH$530,$H$5:$O$104,""),"")))</f>
        <v>-</v>
      </c>
      <c r="AI537" s="402" t="str">
        <f t="array" ref="AI537">IF(AI493="-","-",COUNT(IF($P$5:$P$104=$H$5:$O$104,IF($H$5:$O$104=$AA537,IF($A$5:$A$104=AI$530,$H$5:$O$104,""),""),""))/COUNT(IF($P$5:$P$104=$AA537,IF($A$5:$A$104=AI$530,$H$5:$O$104,""),"")))</f>
        <v>-</v>
      </c>
      <c r="AJ537" s="402" t="str">
        <f t="array" ref="AJ537">IF(AJ493="-","-",COUNT(IF($P$5:$P$104=$H$5:$O$104,IF($H$5:$O$104=$AA537,IF($A$5:$A$104=AJ$530,$H$5:$O$104,""),""),""))/COUNT(IF($P$5:$P$104=$AA537,IF($A$5:$A$104=AJ$530,$H$5:$O$104,""),"")))</f>
        <v>-</v>
      </c>
      <c r="AK537" s="402" t="str">
        <f t="array" ref="AK537">IF(AK493="-","-",COUNT(IF($P$5:$P$104=$H$5:$O$104,IF($H$5:$O$104=$AA537,IF($A$5:$A$104=AK$530,$H$5:$O$104,""),""),""))/COUNT(IF($P$5:$P$104=$AA537,IF($A$5:$A$104=AK$530,$H$5:$O$104,""),"")))</f>
        <v>-</v>
      </c>
      <c r="AL537" s="402" t="str">
        <f t="array" ref="AL537">IF(AL493="-","-",COUNT(IF($P$5:$P$104=$H$5:$O$104,IF($H$5:$O$104=$AA537,IF($A$5:$A$104=AL$530,$H$5:$O$104,""),""),""))/COUNT(IF($P$5:$P$104=$AA537,IF($A$5:$A$104=AL$530,$H$5:$O$104,""),"")))</f>
        <v>-</v>
      </c>
      <c r="AM537" s="402" t="str">
        <f t="array" ref="AM537">IF(AM493="-","-",COUNT(IF($P$5:$P$104=$H$5:$O$104,IF($H$5:$O$104=$AA537,IF($A$5:$A$104=AM$530,$H$5:$O$104,""),""),""))/COUNT(IF($P$5:$P$104=$AA537,IF($A$5:$A$104=AM$530,$H$5:$O$104,""),"")))</f>
        <v>-</v>
      </c>
      <c r="AN537" s="404" t="str">
        <f t="array" ref="AN537">IF(AN493=0,"-",COUNT(IF($P$5:$P$104=$H$5:$O$104,IF($H$5:$O$104=$AA537,$H$5:$O$104,""),""))/COUNT(IF($P$5:$P$104=$AA537,$H$5:$O$104,"")))</f>
        <v>-</v>
      </c>
      <c r="AO537" s="18"/>
      <c r="AP537" s="7"/>
      <c r="AQ537" s="18"/>
      <c r="AR537" s="18"/>
      <c r="AS537" s="18"/>
      <c r="AT537" s="18"/>
      <c r="AU537" s="18"/>
      <c r="AV537" s="18"/>
      <c r="AW537" s="18"/>
      <c r="AX537" s="18"/>
      <c r="AY537" s="18"/>
      <c r="AZ537" s="18"/>
      <c r="BA537" s="18"/>
      <c r="BO537" s="11"/>
      <c r="BP537" s="11"/>
      <c r="BQ537" s="11"/>
      <c r="BR537" s="75"/>
      <c r="BS537" s="75"/>
    </row>
    <row r="538" spans="1:71">
      <c r="A538" s="18"/>
      <c r="B538" s="18"/>
      <c r="C538" s="18"/>
      <c r="E538" s="88"/>
      <c r="F538" s="88"/>
      <c r="G538" s="18"/>
      <c r="H538" s="89"/>
      <c r="I538" s="89"/>
      <c r="J538" s="89"/>
      <c r="K538" s="18"/>
      <c r="L538" s="18"/>
      <c r="M538" s="18"/>
      <c r="N538" s="18"/>
      <c r="O538" s="18"/>
      <c r="P538" s="138"/>
      <c r="Q538" s="138"/>
      <c r="R538" s="138"/>
      <c r="S538" s="138"/>
      <c r="T538" s="138"/>
      <c r="U538" s="138"/>
      <c r="V538" s="138"/>
      <c r="W538" s="138"/>
      <c r="X538" s="18"/>
      <c r="Y538" s="18"/>
      <c r="Z538" s="18"/>
      <c r="AA538" s="367">
        <v>7</v>
      </c>
      <c r="AB538" s="402" t="str">
        <f t="array" ref="AB538">IF(AB494="-","-",COUNT(IF($P$5:$P$104=$H$5:$O$104,IF($H$5:$O$104=$AA538,IF($A$5:$A$104=AB$530,$H$5:$O$104,""),""),""))/COUNT(IF($P$5:$P$104=$AA538,IF($A$5:$A$104=AB$530,$H$5:$O$104,""),"")))</f>
        <v>-</v>
      </c>
      <c r="AC538" s="402" t="str">
        <f t="array" ref="AC538">IF(AC494="-","-",COUNT(IF($P$5:$P$104=$H$5:$O$104,IF($H$5:$O$104=$AA538,IF($A$5:$A$104=AC$530,$H$5:$O$104,""),""),""))/COUNT(IF($P$5:$P$104=$AA538,IF($A$5:$A$104=AC$530,$H$5:$O$104,""),"")))</f>
        <v>-</v>
      </c>
      <c r="AD538" s="402" t="str">
        <f t="array" ref="AD538">IF(AD494="-","-",COUNT(IF($P$5:$P$104=$H$5:$O$104,IF($H$5:$O$104=$AA538,IF($A$5:$A$104=AD$530,$H$5:$O$104,""),""),""))/COUNT(IF($P$5:$P$104=$AA538,IF($A$5:$A$104=AD$530,$H$5:$O$104,""),"")))</f>
        <v>-</v>
      </c>
      <c r="AE538" s="402" t="str">
        <f t="array" ref="AE538">IF(AE494="-","-",COUNT(IF($P$5:$P$104=$H$5:$O$104,IF($H$5:$O$104=$AA538,IF($A$5:$A$104=AE$530,$H$5:$O$104,""),""),""))/COUNT(IF($P$5:$P$104=$AA538,IF($A$5:$A$104=AE$530,$H$5:$O$104,""),"")))</f>
        <v>-</v>
      </c>
      <c r="AF538" s="402" t="str">
        <f t="array" ref="AF538">IF(AF494="-","-",COUNT(IF($P$5:$P$104=$H$5:$O$104,IF($H$5:$O$104=$AA538,IF($A$5:$A$104=AF$530,$H$5:$O$104,""),""),""))/COUNT(IF($P$5:$P$104=$AA538,IF($A$5:$A$104=AF$530,$H$5:$O$104,""),"")))</f>
        <v>-</v>
      </c>
      <c r="AG538" s="402" t="str">
        <f t="array" ref="AG538">IF(AG494="-","-",COUNT(IF($P$5:$P$104=$H$5:$O$104,IF($H$5:$O$104=$AA538,IF($A$5:$A$104=AG$530,$H$5:$O$104,""),""),""))/COUNT(IF($P$5:$P$104=$AA538,IF($A$5:$A$104=AG$530,$H$5:$O$104,""),"")))</f>
        <v>-</v>
      </c>
      <c r="AH538" s="402" t="str">
        <f t="array" ref="AH538">IF(AH494="-","-",COUNT(IF($P$5:$P$104=$H$5:$O$104,IF($H$5:$O$104=$AA538,IF($A$5:$A$104=AH$530,$H$5:$O$104,""),""),""))/COUNT(IF($P$5:$P$104=$AA538,IF($A$5:$A$104=AH$530,$H$5:$O$104,""),"")))</f>
        <v>-</v>
      </c>
      <c r="AI538" s="402" t="str">
        <f t="array" ref="AI538">IF(AI494="-","-",COUNT(IF($P$5:$P$104=$H$5:$O$104,IF($H$5:$O$104=$AA538,IF($A$5:$A$104=AI$530,$H$5:$O$104,""),""),""))/COUNT(IF($P$5:$P$104=$AA538,IF($A$5:$A$104=AI$530,$H$5:$O$104,""),"")))</f>
        <v>-</v>
      </c>
      <c r="AJ538" s="402" t="str">
        <f t="array" ref="AJ538">IF(AJ494="-","-",COUNT(IF($P$5:$P$104=$H$5:$O$104,IF($H$5:$O$104=$AA538,IF($A$5:$A$104=AJ$530,$H$5:$O$104,""),""),""))/COUNT(IF($P$5:$P$104=$AA538,IF($A$5:$A$104=AJ$530,$H$5:$O$104,""),"")))</f>
        <v>-</v>
      </c>
      <c r="AK538" s="402" t="str">
        <f t="array" ref="AK538">IF(AK494="-","-",COUNT(IF($P$5:$P$104=$H$5:$O$104,IF($H$5:$O$104=$AA538,IF($A$5:$A$104=AK$530,$H$5:$O$104,""),""),""))/COUNT(IF($P$5:$P$104=$AA538,IF($A$5:$A$104=AK$530,$H$5:$O$104,""),"")))</f>
        <v>-</v>
      </c>
      <c r="AL538" s="402" t="str">
        <f t="array" ref="AL538">IF(AL494="-","-",COUNT(IF($P$5:$P$104=$H$5:$O$104,IF($H$5:$O$104=$AA538,IF($A$5:$A$104=AL$530,$H$5:$O$104,""),""),""))/COUNT(IF($P$5:$P$104=$AA538,IF($A$5:$A$104=AL$530,$H$5:$O$104,""),"")))</f>
        <v>-</v>
      </c>
      <c r="AM538" s="402" t="str">
        <f t="array" ref="AM538">IF(AM494="-","-",COUNT(IF($P$5:$P$104=$H$5:$O$104,IF($H$5:$O$104=$AA538,IF($A$5:$A$104=AM$530,$H$5:$O$104,""),""),""))/COUNT(IF($P$5:$P$104=$AA538,IF($A$5:$A$104=AM$530,$H$5:$O$104,""),"")))</f>
        <v>-</v>
      </c>
      <c r="AN538" s="404" t="str">
        <f t="array" ref="AN538">IF(AN494=0,"-",COUNT(IF($P$5:$P$104=$H$5:$O$104,IF($H$5:$O$104=$AA538,$H$5:$O$104,""),""))/COUNT(IF($P$5:$P$104=$AA538,$H$5:$O$104,"")))</f>
        <v>-</v>
      </c>
      <c r="AO538" s="18"/>
      <c r="AP538" s="7"/>
      <c r="AQ538" s="18"/>
      <c r="AR538" s="18"/>
      <c r="AS538" s="18"/>
      <c r="AT538" s="18"/>
      <c r="AU538" s="18"/>
      <c r="AV538" s="18"/>
      <c r="AW538" s="18"/>
      <c r="AX538" s="18"/>
      <c r="AY538" s="18"/>
      <c r="AZ538" s="18"/>
      <c r="BA538" s="18"/>
      <c r="BO538" s="11"/>
      <c r="BP538" s="11"/>
      <c r="BQ538" s="11"/>
      <c r="BR538" s="75"/>
      <c r="BS538" s="75"/>
    </row>
    <row r="539" spans="1:71">
      <c r="A539" s="18"/>
      <c r="B539" s="18"/>
      <c r="C539" s="18"/>
      <c r="E539" s="88"/>
      <c r="F539" s="88"/>
      <c r="G539" s="18"/>
      <c r="H539" s="89"/>
      <c r="I539" s="89"/>
      <c r="J539" s="89"/>
      <c r="K539" s="18"/>
      <c r="L539" s="18"/>
      <c r="M539" s="18"/>
      <c r="N539" s="18"/>
      <c r="O539" s="18"/>
      <c r="P539" s="138"/>
      <c r="Q539" s="138"/>
      <c r="R539" s="138"/>
      <c r="S539" s="138"/>
      <c r="T539" s="138"/>
      <c r="U539" s="138"/>
      <c r="V539" s="138"/>
      <c r="W539" s="138"/>
      <c r="X539" s="18"/>
      <c r="Y539" s="18"/>
      <c r="Z539" s="18"/>
      <c r="AA539" s="367">
        <v>8</v>
      </c>
      <c r="AB539" s="402" t="str">
        <f t="array" ref="AB539">IF(AB495="-","-",COUNT(IF($P$5:$P$104=$H$5:$O$104,IF($H$5:$O$104=$AA539,IF($A$5:$A$104=AB$530,$H$5:$O$104,""),""),""))/COUNT(IF($P$5:$P$104=$AA539,IF($A$5:$A$104=AB$530,$H$5:$O$104,""),"")))</f>
        <v>-</v>
      </c>
      <c r="AC539" s="402" t="str">
        <f t="array" ref="AC539">IF(AC495="-","-",COUNT(IF($P$5:$P$104=$H$5:$O$104,IF($H$5:$O$104=$AA539,IF($A$5:$A$104=AC$530,$H$5:$O$104,""),""),""))/COUNT(IF($P$5:$P$104=$AA539,IF($A$5:$A$104=AC$530,$H$5:$O$104,""),"")))</f>
        <v>-</v>
      </c>
      <c r="AD539" s="402" t="str">
        <f t="array" ref="AD539">IF(AD495="-","-",COUNT(IF($P$5:$P$104=$H$5:$O$104,IF($H$5:$O$104=$AA539,IF($A$5:$A$104=AD$530,$H$5:$O$104,""),""),""))/COUNT(IF($P$5:$P$104=$AA539,IF($A$5:$A$104=AD$530,$H$5:$O$104,""),"")))</f>
        <v>-</v>
      </c>
      <c r="AE539" s="402" t="str">
        <f t="array" ref="AE539">IF(AE495="-","-",COUNT(IF($P$5:$P$104=$H$5:$O$104,IF($H$5:$O$104=$AA539,IF($A$5:$A$104=AE$530,$H$5:$O$104,""),""),""))/COUNT(IF($P$5:$P$104=$AA539,IF($A$5:$A$104=AE$530,$H$5:$O$104,""),"")))</f>
        <v>-</v>
      </c>
      <c r="AF539" s="402" t="str">
        <f t="array" ref="AF539">IF(AF495="-","-",COUNT(IF($P$5:$P$104=$H$5:$O$104,IF($H$5:$O$104=$AA539,IF($A$5:$A$104=AF$530,$H$5:$O$104,""),""),""))/COUNT(IF($P$5:$P$104=$AA539,IF($A$5:$A$104=AF$530,$H$5:$O$104,""),"")))</f>
        <v>-</v>
      </c>
      <c r="AG539" s="402" t="str">
        <f t="array" ref="AG539">IF(AG495="-","-",COUNT(IF($P$5:$P$104=$H$5:$O$104,IF($H$5:$O$104=$AA539,IF($A$5:$A$104=AG$530,$H$5:$O$104,""),""),""))/COUNT(IF($P$5:$P$104=$AA539,IF($A$5:$A$104=AG$530,$H$5:$O$104,""),"")))</f>
        <v>-</v>
      </c>
      <c r="AH539" s="402" t="str">
        <f t="array" ref="AH539">IF(AH495="-","-",COUNT(IF($P$5:$P$104=$H$5:$O$104,IF($H$5:$O$104=$AA539,IF($A$5:$A$104=AH$530,$H$5:$O$104,""),""),""))/COUNT(IF($P$5:$P$104=$AA539,IF($A$5:$A$104=AH$530,$H$5:$O$104,""),"")))</f>
        <v>-</v>
      </c>
      <c r="AI539" s="402" t="str">
        <f t="array" ref="AI539">IF(AI495="-","-",COUNT(IF($P$5:$P$104=$H$5:$O$104,IF($H$5:$O$104=$AA539,IF($A$5:$A$104=AI$530,$H$5:$O$104,""),""),""))/COUNT(IF($P$5:$P$104=$AA539,IF($A$5:$A$104=AI$530,$H$5:$O$104,""),"")))</f>
        <v>-</v>
      </c>
      <c r="AJ539" s="402" t="str">
        <f t="array" ref="AJ539">IF(AJ495="-","-",COUNT(IF($P$5:$P$104=$H$5:$O$104,IF($H$5:$O$104=$AA539,IF($A$5:$A$104=AJ$530,$H$5:$O$104,""),""),""))/COUNT(IF($P$5:$P$104=$AA539,IF($A$5:$A$104=AJ$530,$H$5:$O$104,""),"")))</f>
        <v>-</v>
      </c>
      <c r="AK539" s="402" t="str">
        <f t="array" ref="AK539">IF(AK495="-","-",COUNT(IF($P$5:$P$104=$H$5:$O$104,IF($H$5:$O$104=$AA539,IF($A$5:$A$104=AK$530,$H$5:$O$104,""),""),""))/COUNT(IF($P$5:$P$104=$AA539,IF($A$5:$A$104=AK$530,$H$5:$O$104,""),"")))</f>
        <v>-</v>
      </c>
      <c r="AL539" s="402" t="str">
        <f t="array" ref="AL539">IF(AL495="-","-",COUNT(IF($P$5:$P$104=$H$5:$O$104,IF($H$5:$O$104=$AA539,IF($A$5:$A$104=AL$530,$H$5:$O$104,""),""),""))/COUNT(IF($P$5:$P$104=$AA539,IF($A$5:$A$104=AL$530,$H$5:$O$104,""),"")))</f>
        <v>-</v>
      </c>
      <c r="AM539" s="402" t="str">
        <f t="array" ref="AM539">IF(AM495="-","-",COUNT(IF($P$5:$P$104=$H$5:$O$104,IF($H$5:$O$104=$AA539,IF($A$5:$A$104=AM$530,$H$5:$O$104,""),""),""))/COUNT(IF($P$5:$P$104=$AA539,IF($A$5:$A$104=AM$530,$H$5:$O$104,""),"")))</f>
        <v>-</v>
      </c>
      <c r="AN539" s="404" t="str">
        <f t="array" ref="AN539">IF(AN495=0,"-",COUNT(IF($P$5:$P$104=$H$5:$O$104,IF($H$5:$O$104=$AA539,$H$5:$O$104,""),""))/COUNT(IF($P$5:$P$104=$AA539,$H$5:$O$104,"")))</f>
        <v>-</v>
      </c>
      <c r="AO539" s="18"/>
      <c r="AP539" s="7"/>
      <c r="AQ539" s="18"/>
      <c r="AR539" s="18"/>
      <c r="AS539" s="18"/>
      <c r="AT539" s="18"/>
      <c r="AU539" s="18"/>
      <c r="AV539" s="18"/>
      <c r="AW539" s="18"/>
      <c r="AX539" s="18"/>
      <c r="AY539" s="18"/>
      <c r="AZ539" s="18"/>
      <c r="BA539" s="18"/>
      <c r="BO539" s="11"/>
      <c r="BP539" s="11"/>
      <c r="BQ539" s="11"/>
      <c r="BR539" s="75"/>
      <c r="BS539" s="75"/>
    </row>
    <row r="540" spans="1:71">
      <c r="A540" s="18"/>
      <c r="B540" s="18"/>
      <c r="C540" s="18"/>
      <c r="E540" s="88"/>
      <c r="F540" s="88"/>
      <c r="G540" s="18"/>
      <c r="H540" s="89"/>
      <c r="I540" s="89"/>
      <c r="J540" s="89"/>
      <c r="K540" s="18"/>
      <c r="L540" s="18"/>
      <c r="M540" s="18"/>
      <c r="N540" s="18"/>
      <c r="O540" s="18"/>
      <c r="P540" s="138"/>
      <c r="Q540" s="138"/>
      <c r="R540" s="138"/>
      <c r="S540" s="138"/>
      <c r="T540" s="138"/>
      <c r="U540" s="138"/>
      <c r="V540" s="138"/>
      <c r="W540" s="138"/>
      <c r="X540" s="18"/>
      <c r="Y540" s="18"/>
      <c r="Z540" s="18"/>
      <c r="AA540" s="367">
        <v>9</v>
      </c>
      <c r="AB540" s="402" t="str">
        <f t="array" ref="AB540">IF(AB496="-","-",COUNT(IF($P$5:$P$104=$H$5:$O$104,IF($H$5:$O$104=$AA540,IF($A$5:$A$104=AB$530,$H$5:$O$104,""),""),""))/COUNT(IF($P$5:$P$104=$AA540,IF($A$5:$A$104=AB$530,$H$5:$O$104,""),"")))</f>
        <v>-</v>
      </c>
      <c r="AC540" s="402" t="str">
        <f t="array" ref="AC540">IF(AC496="-","-",COUNT(IF($P$5:$P$104=$H$5:$O$104,IF($H$5:$O$104=$AA540,IF($A$5:$A$104=AC$530,$H$5:$O$104,""),""),""))/COUNT(IF($P$5:$P$104=$AA540,IF($A$5:$A$104=AC$530,$H$5:$O$104,""),"")))</f>
        <v>-</v>
      </c>
      <c r="AD540" s="402" t="str">
        <f t="array" ref="AD540">IF(AD496="-","-",COUNT(IF($P$5:$P$104=$H$5:$O$104,IF($H$5:$O$104=$AA540,IF($A$5:$A$104=AD$530,$H$5:$O$104,""),""),""))/COUNT(IF($P$5:$P$104=$AA540,IF($A$5:$A$104=AD$530,$H$5:$O$104,""),"")))</f>
        <v>-</v>
      </c>
      <c r="AE540" s="402" t="str">
        <f t="array" ref="AE540">IF(AE496="-","-",COUNT(IF($P$5:$P$104=$H$5:$O$104,IF($H$5:$O$104=$AA540,IF($A$5:$A$104=AE$530,$H$5:$O$104,""),""),""))/COUNT(IF($P$5:$P$104=$AA540,IF($A$5:$A$104=AE$530,$H$5:$O$104,""),"")))</f>
        <v>-</v>
      </c>
      <c r="AF540" s="402" t="str">
        <f t="array" ref="AF540">IF(AF496="-","-",COUNT(IF($P$5:$P$104=$H$5:$O$104,IF($H$5:$O$104=$AA540,IF($A$5:$A$104=AF$530,$H$5:$O$104,""),""),""))/COUNT(IF($P$5:$P$104=$AA540,IF($A$5:$A$104=AF$530,$H$5:$O$104,""),"")))</f>
        <v>-</v>
      </c>
      <c r="AG540" s="402" t="str">
        <f t="array" ref="AG540">IF(AG496="-","-",COUNT(IF($P$5:$P$104=$H$5:$O$104,IF($H$5:$O$104=$AA540,IF($A$5:$A$104=AG$530,$H$5:$O$104,""),""),""))/COUNT(IF($P$5:$P$104=$AA540,IF($A$5:$A$104=AG$530,$H$5:$O$104,""),"")))</f>
        <v>-</v>
      </c>
      <c r="AH540" s="402" t="str">
        <f t="array" ref="AH540">IF(AH496="-","-",COUNT(IF($P$5:$P$104=$H$5:$O$104,IF($H$5:$O$104=$AA540,IF($A$5:$A$104=AH$530,$H$5:$O$104,""),""),""))/COUNT(IF($P$5:$P$104=$AA540,IF($A$5:$A$104=AH$530,$H$5:$O$104,""),"")))</f>
        <v>-</v>
      </c>
      <c r="AI540" s="402" t="str">
        <f t="array" ref="AI540">IF(AI496="-","-",COUNT(IF($P$5:$P$104=$H$5:$O$104,IF($H$5:$O$104=$AA540,IF($A$5:$A$104=AI$530,$H$5:$O$104,""),""),""))/COUNT(IF($P$5:$P$104=$AA540,IF($A$5:$A$104=AI$530,$H$5:$O$104,""),"")))</f>
        <v>-</v>
      </c>
      <c r="AJ540" s="402" t="str">
        <f t="array" ref="AJ540">IF(AJ496="-","-",COUNT(IF($P$5:$P$104=$H$5:$O$104,IF($H$5:$O$104=$AA540,IF($A$5:$A$104=AJ$530,$H$5:$O$104,""),""),""))/COUNT(IF($P$5:$P$104=$AA540,IF($A$5:$A$104=AJ$530,$H$5:$O$104,""),"")))</f>
        <v>-</v>
      </c>
      <c r="AK540" s="402" t="str">
        <f t="array" ref="AK540">IF(AK496="-","-",COUNT(IF($P$5:$P$104=$H$5:$O$104,IF($H$5:$O$104=$AA540,IF($A$5:$A$104=AK$530,$H$5:$O$104,""),""),""))/COUNT(IF($P$5:$P$104=$AA540,IF($A$5:$A$104=AK$530,$H$5:$O$104,""),"")))</f>
        <v>-</v>
      </c>
      <c r="AL540" s="402" t="str">
        <f t="array" ref="AL540">IF(AL496="-","-",COUNT(IF($P$5:$P$104=$H$5:$O$104,IF($H$5:$O$104=$AA540,IF($A$5:$A$104=AL$530,$H$5:$O$104,""),""),""))/COUNT(IF($P$5:$P$104=$AA540,IF($A$5:$A$104=AL$530,$H$5:$O$104,""),"")))</f>
        <v>-</v>
      </c>
      <c r="AM540" s="402" t="str">
        <f t="array" ref="AM540">IF(AM496="-","-",COUNT(IF($P$5:$P$104=$H$5:$O$104,IF($H$5:$O$104=$AA540,IF($A$5:$A$104=AM$530,$H$5:$O$104,""),""),""))/COUNT(IF($P$5:$P$104=$AA540,IF($A$5:$A$104=AM$530,$H$5:$O$104,""),"")))</f>
        <v>-</v>
      </c>
      <c r="AN540" s="404" t="str">
        <f t="array" ref="AN540">IF(AN496=0,"-",COUNT(IF($P$5:$P$104=$H$5:$O$104,IF($H$5:$O$104=$AA540,$H$5:$O$104,""),""))/COUNT(IF($P$5:$P$104=$AA540,$H$5:$O$104,"")))</f>
        <v>-</v>
      </c>
      <c r="AO540" s="18"/>
      <c r="AP540" s="7"/>
      <c r="AQ540" s="18"/>
      <c r="AR540" s="18"/>
      <c r="AS540" s="18"/>
      <c r="AT540" s="18"/>
      <c r="AU540" s="18"/>
      <c r="AV540" s="18"/>
      <c r="AW540" s="18"/>
      <c r="AX540" s="18"/>
      <c r="AY540" s="18"/>
      <c r="AZ540" s="18"/>
      <c r="BA540" s="18"/>
      <c r="BO540" s="11"/>
      <c r="BP540" s="11"/>
      <c r="BQ540" s="11"/>
      <c r="BR540" s="75"/>
      <c r="BS540" s="75"/>
    </row>
    <row r="541" spans="1:71">
      <c r="A541" s="18"/>
      <c r="B541" s="18"/>
      <c r="C541" s="18"/>
      <c r="E541" s="88"/>
      <c r="F541" s="88"/>
      <c r="G541" s="18"/>
      <c r="H541" s="89"/>
      <c r="I541" s="89"/>
      <c r="J541" s="89"/>
      <c r="K541" s="18"/>
      <c r="L541" s="18"/>
      <c r="M541" s="18"/>
      <c r="N541" s="18"/>
      <c r="O541" s="18"/>
      <c r="P541" s="138"/>
      <c r="Q541" s="138"/>
      <c r="R541" s="138"/>
      <c r="S541" s="138"/>
      <c r="T541" s="138"/>
      <c r="U541" s="138"/>
      <c r="V541" s="138"/>
      <c r="W541" s="138"/>
      <c r="X541" s="18"/>
      <c r="Y541" s="18"/>
      <c r="Z541" s="18"/>
      <c r="AA541" s="367">
        <v>10</v>
      </c>
      <c r="AB541" s="402" t="str">
        <f t="array" ref="AB541">IF(AB497="-","-",COUNT(IF($P$5:$P$104=$H$5:$O$104,IF($H$5:$O$104=$AA541,IF($A$5:$A$104=AB$530,$H$5:$O$104,""),""),""))/COUNT(IF($P$5:$P$104=$AA541,IF($A$5:$A$104=AB$530,$H$5:$O$104,""),"")))</f>
        <v>-</v>
      </c>
      <c r="AC541" s="402" t="str">
        <f t="array" ref="AC541">IF(AC497="-","-",COUNT(IF($P$5:$P$104=$H$5:$O$104,IF($H$5:$O$104=$AA541,IF($A$5:$A$104=AC$530,$H$5:$O$104,""),""),""))/COUNT(IF($P$5:$P$104=$AA541,IF($A$5:$A$104=AC$530,$H$5:$O$104,""),"")))</f>
        <v>-</v>
      </c>
      <c r="AD541" s="402" t="str">
        <f t="array" ref="AD541">IF(AD497="-","-",COUNT(IF($P$5:$P$104=$H$5:$O$104,IF($H$5:$O$104=$AA541,IF($A$5:$A$104=AD$530,$H$5:$O$104,""),""),""))/COUNT(IF($P$5:$P$104=$AA541,IF($A$5:$A$104=AD$530,$H$5:$O$104,""),"")))</f>
        <v>-</v>
      </c>
      <c r="AE541" s="402" t="str">
        <f t="array" ref="AE541">IF(AE497="-","-",COUNT(IF($P$5:$P$104=$H$5:$O$104,IF($H$5:$O$104=$AA541,IF($A$5:$A$104=AE$530,$H$5:$O$104,""),""),""))/COUNT(IF($P$5:$P$104=$AA541,IF($A$5:$A$104=AE$530,$H$5:$O$104,""),"")))</f>
        <v>-</v>
      </c>
      <c r="AF541" s="402" t="str">
        <f t="array" ref="AF541">IF(AF497="-","-",COUNT(IF($P$5:$P$104=$H$5:$O$104,IF($H$5:$O$104=$AA541,IF($A$5:$A$104=AF$530,$H$5:$O$104,""),""),""))/COUNT(IF($P$5:$P$104=$AA541,IF($A$5:$A$104=AF$530,$H$5:$O$104,""),"")))</f>
        <v>-</v>
      </c>
      <c r="AG541" s="402" t="str">
        <f t="array" ref="AG541">IF(AG497="-","-",COUNT(IF($P$5:$P$104=$H$5:$O$104,IF($H$5:$O$104=$AA541,IF($A$5:$A$104=AG$530,$H$5:$O$104,""),""),""))/COUNT(IF($P$5:$P$104=$AA541,IF($A$5:$A$104=AG$530,$H$5:$O$104,""),"")))</f>
        <v>-</v>
      </c>
      <c r="AH541" s="402" t="str">
        <f t="array" ref="AH541">IF(AH497="-","-",COUNT(IF($P$5:$P$104=$H$5:$O$104,IF($H$5:$O$104=$AA541,IF($A$5:$A$104=AH$530,$H$5:$O$104,""),""),""))/COUNT(IF($P$5:$P$104=$AA541,IF($A$5:$A$104=AH$530,$H$5:$O$104,""),"")))</f>
        <v>-</v>
      </c>
      <c r="AI541" s="402" t="str">
        <f t="array" ref="AI541">IF(AI497="-","-",COUNT(IF($P$5:$P$104=$H$5:$O$104,IF($H$5:$O$104=$AA541,IF($A$5:$A$104=AI$530,$H$5:$O$104,""),""),""))/COUNT(IF($P$5:$P$104=$AA541,IF($A$5:$A$104=AI$530,$H$5:$O$104,""),"")))</f>
        <v>-</v>
      </c>
      <c r="AJ541" s="402" t="str">
        <f t="array" ref="AJ541">IF(AJ497="-","-",COUNT(IF($P$5:$P$104=$H$5:$O$104,IF($H$5:$O$104=$AA541,IF($A$5:$A$104=AJ$530,$H$5:$O$104,""),""),""))/COUNT(IF($P$5:$P$104=$AA541,IF($A$5:$A$104=AJ$530,$H$5:$O$104,""),"")))</f>
        <v>-</v>
      </c>
      <c r="AK541" s="402" t="str">
        <f t="array" ref="AK541">IF(AK497="-","-",COUNT(IF($P$5:$P$104=$H$5:$O$104,IF($H$5:$O$104=$AA541,IF($A$5:$A$104=AK$530,$H$5:$O$104,""),""),""))/COUNT(IF($P$5:$P$104=$AA541,IF($A$5:$A$104=AK$530,$H$5:$O$104,""),"")))</f>
        <v>-</v>
      </c>
      <c r="AL541" s="402" t="str">
        <f t="array" ref="AL541">IF(AL497="-","-",COUNT(IF($P$5:$P$104=$H$5:$O$104,IF($H$5:$O$104=$AA541,IF($A$5:$A$104=AL$530,$H$5:$O$104,""),""),""))/COUNT(IF($P$5:$P$104=$AA541,IF($A$5:$A$104=AL$530,$H$5:$O$104,""),"")))</f>
        <v>-</v>
      </c>
      <c r="AM541" s="402" t="str">
        <f t="array" ref="AM541">IF(AM497="-","-",COUNT(IF($P$5:$P$104=$H$5:$O$104,IF($H$5:$O$104=$AA541,IF($A$5:$A$104=AM$530,$H$5:$O$104,""),""),""))/COUNT(IF($P$5:$P$104=$AA541,IF($A$5:$A$104=AM$530,$H$5:$O$104,""),"")))</f>
        <v>-</v>
      </c>
      <c r="AN541" s="404" t="str">
        <f t="array" ref="AN541">IF(AN497=0,"-",COUNT(IF($P$5:$P$104=$H$5:$O$104,IF($H$5:$O$104=$AA541,$H$5:$O$104,""),""))/COUNT(IF($P$5:$P$104=$AA541,$H$5:$O$104,"")))</f>
        <v>-</v>
      </c>
      <c r="AO541" s="18"/>
      <c r="AP541" s="7"/>
      <c r="AQ541" s="18"/>
      <c r="AR541" s="18"/>
      <c r="AS541" s="18"/>
      <c r="AT541" s="18"/>
      <c r="AU541" s="18"/>
      <c r="AV541" s="18"/>
      <c r="AW541" s="18"/>
      <c r="AX541" s="18"/>
      <c r="AY541" s="18"/>
      <c r="AZ541" s="18"/>
      <c r="BA541" s="18"/>
      <c r="BO541" s="11"/>
      <c r="BP541" s="11"/>
      <c r="BQ541" s="11"/>
      <c r="BR541" s="75"/>
      <c r="BS541" s="75"/>
    </row>
    <row r="542" spans="1:71">
      <c r="A542" s="18"/>
      <c r="B542" s="18"/>
      <c r="C542" s="18"/>
      <c r="E542" s="88"/>
      <c r="F542" s="88"/>
      <c r="G542" s="18"/>
      <c r="H542" s="89"/>
      <c r="I542" s="89"/>
      <c r="J542" s="89"/>
      <c r="K542" s="18"/>
      <c r="L542" s="18"/>
      <c r="M542" s="18"/>
      <c r="N542" s="18"/>
      <c r="O542" s="18"/>
      <c r="P542" s="138"/>
      <c r="Q542" s="138"/>
      <c r="R542" s="138"/>
      <c r="S542" s="138"/>
      <c r="T542" s="138"/>
      <c r="U542" s="138"/>
      <c r="V542" s="138"/>
      <c r="W542" s="138"/>
      <c r="X542" s="18"/>
      <c r="Y542" s="18"/>
      <c r="Z542" s="18"/>
      <c r="AA542" s="367">
        <v>11</v>
      </c>
      <c r="AB542" s="402" t="str">
        <f t="array" ref="AB542">IF(AB498="-","-",COUNT(IF($P$5:$P$104=$H$5:$O$104,IF($H$5:$O$104=$AA542,IF($A$5:$A$104=AB$530,$H$5:$O$104,""),""),""))/COUNT(IF($P$5:$P$104=$AA542,IF($A$5:$A$104=AB$530,$H$5:$O$104,""),"")))</f>
        <v>-</v>
      </c>
      <c r="AC542" s="402" t="str">
        <f t="array" ref="AC542">IF(AC498="-","-",COUNT(IF($P$5:$P$104=$H$5:$O$104,IF($H$5:$O$104=$AA542,IF($A$5:$A$104=AC$530,$H$5:$O$104,""),""),""))/COUNT(IF($P$5:$P$104=$AA542,IF($A$5:$A$104=AC$530,$H$5:$O$104,""),"")))</f>
        <v>-</v>
      </c>
      <c r="AD542" s="402" t="str">
        <f t="array" ref="AD542">IF(AD498="-","-",COUNT(IF($P$5:$P$104=$H$5:$O$104,IF($H$5:$O$104=$AA542,IF($A$5:$A$104=AD$530,$H$5:$O$104,""),""),""))/COUNT(IF($P$5:$P$104=$AA542,IF($A$5:$A$104=AD$530,$H$5:$O$104,""),"")))</f>
        <v>-</v>
      </c>
      <c r="AE542" s="402" t="str">
        <f t="array" ref="AE542">IF(AE498="-","-",COUNT(IF($P$5:$P$104=$H$5:$O$104,IF($H$5:$O$104=$AA542,IF($A$5:$A$104=AE$530,$H$5:$O$104,""),""),""))/COUNT(IF($P$5:$P$104=$AA542,IF($A$5:$A$104=AE$530,$H$5:$O$104,""),"")))</f>
        <v>-</v>
      </c>
      <c r="AF542" s="402" t="str">
        <f t="array" ref="AF542">IF(AF498="-","-",COUNT(IF($P$5:$P$104=$H$5:$O$104,IF($H$5:$O$104=$AA542,IF($A$5:$A$104=AF$530,$H$5:$O$104,""),""),""))/COUNT(IF($P$5:$P$104=$AA542,IF($A$5:$A$104=AF$530,$H$5:$O$104,""),"")))</f>
        <v>-</v>
      </c>
      <c r="AG542" s="402" t="str">
        <f t="array" ref="AG542">IF(AG498="-","-",COUNT(IF($P$5:$P$104=$H$5:$O$104,IF($H$5:$O$104=$AA542,IF($A$5:$A$104=AG$530,$H$5:$O$104,""),""),""))/COUNT(IF($P$5:$P$104=$AA542,IF($A$5:$A$104=AG$530,$H$5:$O$104,""),"")))</f>
        <v>-</v>
      </c>
      <c r="AH542" s="402" t="str">
        <f t="array" ref="AH542">IF(AH498="-","-",COUNT(IF($P$5:$P$104=$H$5:$O$104,IF($H$5:$O$104=$AA542,IF($A$5:$A$104=AH$530,$H$5:$O$104,""),""),""))/COUNT(IF($P$5:$P$104=$AA542,IF($A$5:$A$104=AH$530,$H$5:$O$104,""),"")))</f>
        <v>-</v>
      </c>
      <c r="AI542" s="402" t="str">
        <f t="array" ref="AI542">IF(AI498="-","-",COUNT(IF($P$5:$P$104=$H$5:$O$104,IF($H$5:$O$104=$AA542,IF($A$5:$A$104=AI$530,$H$5:$O$104,""),""),""))/COUNT(IF($P$5:$P$104=$AA542,IF($A$5:$A$104=AI$530,$H$5:$O$104,""),"")))</f>
        <v>-</v>
      </c>
      <c r="AJ542" s="402" t="str">
        <f t="array" ref="AJ542">IF(AJ498="-","-",COUNT(IF($P$5:$P$104=$H$5:$O$104,IF($H$5:$O$104=$AA542,IF($A$5:$A$104=AJ$530,$H$5:$O$104,""),""),""))/COUNT(IF($P$5:$P$104=$AA542,IF($A$5:$A$104=AJ$530,$H$5:$O$104,""),"")))</f>
        <v>-</v>
      </c>
      <c r="AK542" s="402" t="str">
        <f t="array" ref="AK542">IF(AK498="-","-",COUNT(IF($P$5:$P$104=$H$5:$O$104,IF($H$5:$O$104=$AA542,IF($A$5:$A$104=AK$530,$H$5:$O$104,""),""),""))/COUNT(IF($P$5:$P$104=$AA542,IF($A$5:$A$104=AK$530,$H$5:$O$104,""),"")))</f>
        <v>-</v>
      </c>
      <c r="AL542" s="402" t="str">
        <f t="array" ref="AL542">IF(AL498="-","-",COUNT(IF($P$5:$P$104=$H$5:$O$104,IF($H$5:$O$104=$AA542,IF($A$5:$A$104=AL$530,$H$5:$O$104,""),""),""))/COUNT(IF($P$5:$P$104=$AA542,IF($A$5:$A$104=AL$530,$H$5:$O$104,""),"")))</f>
        <v>-</v>
      </c>
      <c r="AM542" s="402" t="str">
        <f t="array" ref="AM542">IF(AM498="-","-",COUNT(IF($P$5:$P$104=$H$5:$O$104,IF($H$5:$O$104=$AA542,IF($A$5:$A$104=AM$530,$H$5:$O$104,""),""),""))/COUNT(IF($P$5:$P$104=$AA542,IF($A$5:$A$104=AM$530,$H$5:$O$104,""),"")))</f>
        <v>-</v>
      </c>
      <c r="AN542" s="404" t="str">
        <f t="array" ref="AN542">IF(AN498=0,"-",COUNT(IF($P$5:$P$104=$H$5:$O$104,IF($H$5:$O$104=$AA542,$H$5:$O$104,""),""))/COUNT(IF($P$5:$P$104=$AA542,$H$5:$O$104,"")))</f>
        <v>-</v>
      </c>
      <c r="AO542" s="18"/>
      <c r="AP542" s="7"/>
      <c r="AQ542" s="18"/>
      <c r="AR542" s="18"/>
      <c r="AS542" s="18"/>
      <c r="AT542" s="18"/>
      <c r="AU542" s="18"/>
      <c r="AV542" s="18"/>
      <c r="AW542" s="18"/>
      <c r="AX542" s="18"/>
      <c r="AY542" s="18"/>
      <c r="AZ542" s="18"/>
      <c r="BA542" s="18"/>
      <c r="BO542" s="11"/>
      <c r="BP542" s="11"/>
      <c r="BQ542" s="11"/>
      <c r="BR542" s="75"/>
      <c r="BS542" s="75"/>
    </row>
    <row r="543" spans="1:71">
      <c r="A543" s="18"/>
      <c r="B543" s="18"/>
      <c r="C543" s="18"/>
      <c r="E543" s="88"/>
      <c r="F543" s="88"/>
      <c r="G543" s="18"/>
      <c r="H543" s="89"/>
      <c r="I543" s="89"/>
      <c r="J543" s="89"/>
      <c r="K543" s="18"/>
      <c r="L543" s="18"/>
      <c r="M543" s="18"/>
      <c r="N543" s="18"/>
      <c r="O543" s="18"/>
      <c r="P543" s="138"/>
      <c r="Q543" s="138"/>
      <c r="R543" s="138"/>
      <c r="S543" s="138"/>
      <c r="T543" s="138"/>
      <c r="U543" s="138"/>
      <c r="V543" s="138"/>
      <c r="W543" s="138"/>
      <c r="X543" s="18"/>
      <c r="Y543" s="18"/>
      <c r="Z543" s="18"/>
      <c r="AA543" s="367">
        <v>12</v>
      </c>
      <c r="AB543" s="402" t="str">
        <f t="array" ref="AB543">IF(AB499="-","-",COUNT(IF($P$5:$P$104=$H$5:$O$104,IF($H$5:$O$104=$AA543,IF($A$5:$A$104=AB$530,$H$5:$O$104,""),""),""))/COUNT(IF($P$5:$P$104=$AA543,IF($A$5:$A$104=AB$530,$H$5:$O$104,""),"")))</f>
        <v>-</v>
      </c>
      <c r="AC543" s="402" t="str">
        <f t="array" ref="AC543">IF(AC499="-","-",COUNT(IF($P$5:$P$104=$H$5:$O$104,IF($H$5:$O$104=$AA543,IF($A$5:$A$104=AC$530,$H$5:$O$104,""),""),""))/COUNT(IF($P$5:$P$104=$AA543,IF($A$5:$A$104=AC$530,$H$5:$O$104,""),"")))</f>
        <v>-</v>
      </c>
      <c r="AD543" s="402" t="str">
        <f t="array" ref="AD543">IF(AD499="-","-",COUNT(IF($P$5:$P$104=$H$5:$O$104,IF($H$5:$O$104=$AA543,IF($A$5:$A$104=AD$530,$H$5:$O$104,""),""),""))/COUNT(IF($P$5:$P$104=$AA543,IF($A$5:$A$104=AD$530,$H$5:$O$104,""),"")))</f>
        <v>-</v>
      </c>
      <c r="AE543" s="402" t="str">
        <f t="array" ref="AE543">IF(AE499="-","-",COUNT(IF($P$5:$P$104=$H$5:$O$104,IF($H$5:$O$104=$AA543,IF($A$5:$A$104=AE$530,$H$5:$O$104,""),""),""))/COUNT(IF($P$5:$P$104=$AA543,IF($A$5:$A$104=AE$530,$H$5:$O$104,""),"")))</f>
        <v>-</v>
      </c>
      <c r="AF543" s="402" t="str">
        <f t="array" ref="AF543">IF(AF499="-","-",COUNT(IF($P$5:$P$104=$H$5:$O$104,IF($H$5:$O$104=$AA543,IF($A$5:$A$104=AF$530,$H$5:$O$104,""),""),""))/COUNT(IF($P$5:$P$104=$AA543,IF($A$5:$A$104=AF$530,$H$5:$O$104,""),"")))</f>
        <v>-</v>
      </c>
      <c r="AG543" s="402" t="str">
        <f t="array" ref="AG543">IF(AG499="-","-",COUNT(IF($P$5:$P$104=$H$5:$O$104,IF($H$5:$O$104=$AA543,IF($A$5:$A$104=AG$530,$H$5:$O$104,""),""),""))/COUNT(IF($P$5:$P$104=$AA543,IF($A$5:$A$104=AG$530,$H$5:$O$104,""),"")))</f>
        <v>-</v>
      </c>
      <c r="AH543" s="402" t="str">
        <f t="array" ref="AH543">IF(AH499="-","-",COUNT(IF($P$5:$P$104=$H$5:$O$104,IF($H$5:$O$104=$AA543,IF($A$5:$A$104=AH$530,$H$5:$O$104,""),""),""))/COUNT(IF($P$5:$P$104=$AA543,IF($A$5:$A$104=AH$530,$H$5:$O$104,""),"")))</f>
        <v>-</v>
      </c>
      <c r="AI543" s="402" t="str">
        <f t="array" ref="AI543">IF(AI499="-","-",COUNT(IF($P$5:$P$104=$H$5:$O$104,IF($H$5:$O$104=$AA543,IF($A$5:$A$104=AI$530,$H$5:$O$104,""),""),""))/COUNT(IF($P$5:$P$104=$AA543,IF($A$5:$A$104=AI$530,$H$5:$O$104,""),"")))</f>
        <v>-</v>
      </c>
      <c r="AJ543" s="402" t="str">
        <f t="array" ref="AJ543">IF(AJ499="-","-",COUNT(IF($P$5:$P$104=$H$5:$O$104,IF($H$5:$O$104=$AA543,IF($A$5:$A$104=AJ$530,$H$5:$O$104,""),""),""))/COUNT(IF($P$5:$P$104=$AA543,IF($A$5:$A$104=AJ$530,$H$5:$O$104,""),"")))</f>
        <v>-</v>
      </c>
      <c r="AK543" s="402" t="str">
        <f t="array" ref="AK543">IF(AK499="-","-",COUNT(IF($P$5:$P$104=$H$5:$O$104,IF($H$5:$O$104=$AA543,IF($A$5:$A$104=AK$530,$H$5:$O$104,""),""),""))/COUNT(IF($P$5:$P$104=$AA543,IF($A$5:$A$104=AK$530,$H$5:$O$104,""),"")))</f>
        <v>-</v>
      </c>
      <c r="AL543" s="402" t="str">
        <f t="array" ref="AL543">IF(AL499="-","-",COUNT(IF($P$5:$P$104=$H$5:$O$104,IF($H$5:$O$104=$AA543,IF($A$5:$A$104=AL$530,$H$5:$O$104,""),""),""))/COUNT(IF($P$5:$P$104=$AA543,IF($A$5:$A$104=AL$530,$H$5:$O$104,""),"")))</f>
        <v>-</v>
      </c>
      <c r="AM543" s="402" t="str">
        <f t="array" ref="AM543">IF(AM499="-","-",COUNT(IF($P$5:$P$104=$H$5:$O$104,IF($H$5:$O$104=$AA543,IF($A$5:$A$104=AM$530,$H$5:$O$104,""),""),""))/COUNT(IF($P$5:$P$104=$AA543,IF($A$5:$A$104=AM$530,$H$5:$O$104,""),"")))</f>
        <v>-</v>
      </c>
      <c r="AN543" s="404" t="str">
        <f t="array" ref="AN543">IF(AN499=0,"-",COUNT(IF($P$5:$P$104=$H$5:$O$104,IF($H$5:$O$104=$AA543,$H$5:$O$104,""),""))/COUNT(IF($P$5:$P$104=$AA543,$H$5:$O$104,"")))</f>
        <v>-</v>
      </c>
      <c r="AO543" s="18"/>
      <c r="AP543" s="7"/>
      <c r="AQ543" s="18"/>
      <c r="AR543" s="18"/>
      <c r="AS543" s="18"/>
      <c r="AT543" s="18"/>
      <c r="AU543" s="18"/>
      <c r="AV543" s="18"/>
      <c r="AW543" s="18"/>
      <c r="AX543" s="18"/>
      <c r="AY543" s="18"/>
      <c r="AZ543" s="18"/>
      <c r="BA543" s="18"/>
      <c r="BO543" s="11"/>
      <c r="BP543" s="11"/>
      <c r="BQ543" s="11"/>
      <c r="BR543" s="75"/>
      <c r="BS543" s="75"/>
    </row>
    <row r="544" spans="1:71">
      <c r="A544" s="18"/>
      <c r="B544" s="18"/>
      <c r="C544" s="18"/>
      <c r="E544" s="88"/>
      <c r="F544" s="88"/>
      <c r="G544" s="18"/>
      <c r="H544" s="89"/>
      <c r="I544" s="89"/>
      <c r="J544" s="89"/>
      <c r="K544" s="18"/>
      <c r="L544" s="18"/>
      <c r="M544" s="18"/>
      <c r="N544" s="18"/>
      <c r="O544" s="18"/>
      <c r="P544" s="138"/>
      <c r="Q544" s="138"/>
      <c r="R544" s="138"/>
      <c r="S544" s="138"/>
      <c r="T544" s="138"/>
      <c r="U544" s="138"/>
      <c r="V544" s="138"/>
      <c r="W544" s="138"/>
      <c r="X544" s="18"/>
      <c r="Y544" s="18"/>
      <c r="Z544" s="18"/>
      <c r="AA544" s="367">
        <v>13</v>
      </c>
      <c r="AB544" s="402" t="str">
        <f t="array" ref="AB544">IF(AB500="-","-",COUNT(IF($P$5:$P$104=$H$5:$O$104,IF($H$5:$O$104=$AA544,IF($A$5:$A$104=AB$530,$H$5:$O$104,""),""),""))/COUNT(IF($P$5:$P$104=$AA544,IF($A$5:$A$104=AB$530,$H$5:$O$104,""),"")))</f>
        <v>-</v>
      </c>
      <c r="AC544" s="402" t="str">
        <f t="array" ref="AC544">IF(AC500="-","-",COUNT(IF($P$5:$P$104=$H$5:$O$104,IF($H$5:$O$104=$AA544,IF($A$5:$A$104=AC$530,$H$5:$O$104,""),""),""))/COUNT(IF($P$5:$P$104=$AA544,IF($A$5:$A$104=AC$530,$H$5:$O$104,""),"")))</f>
        <v>-</v>
      </c>
      <c r="AD544" s="402" t="str">
        <f t="array" ref="AD544">IF(AD500="-","-",COUNT(IF($P$5:$P$104=$H$5:$O$104,IF($H$5:$O$104=$AA544,IF($A$5:$A$104=AD$530,$H$5:$O$104,""),""),""))/COUNT(IF($P$5:$P$104=$AA544,IF($A$5:$A$104=AD$530,$H$5:$O$104,""),"")))</f>
        <v>-</v>
      </c>
      <c r="AE544" s="402" t="str">
        <f t="array" ref="AE544">IF(AE500="-","-",COUNT(IF($P$5:$P$104=$H$5:$O$104,IF($H$5:$O$104=$AA544,IF($A$5:$A$104=AE$530,$H$5:$O$104,""),""),""))/COUNT(IF($P$5:$P$104=$AA544,IF($A$5:$A$104=AE$530,$H$5:$O$104,""),"")))</f>
        <v>-</v>
      </c>
      <c r="AF544" s="402" t="str">
        <f t="array" ref="AF544">IF(AF500="-","-",COUNT(IF($P$5:$P$104=$H$5:$O$104,IF($H$5:$O$104=$AA544,IF($A$5:$A$104=AF$530,$H$5:$O$104,""),""),""))/COUNT(IF($P$5:$P$104=$AA544,IF($A$5:$A$104=AF$530,$H$5:$O$104,""),"")))</f>
        <v>-</v>
      </c>
      <c r="AG544" s="402" t="str">
        <f t="array" ref="AG544">IF(AG500="-","-",COUNT(IF($P$5:$P$104=$H$5:$O$104,IF($H$5:$O$104=$AA544,IF($A$5:$A$104=AG$530,$H$5:$O$104,""),""),""))/COUNT(IF($P$5:$P$104=$AA544,IF($A$5:$A$104=AG$530,$H$5:$O$104,""),"")))</f>
        <v>-</v>
      </c>
      <c r="AH544" s="402" t="str">
        <f t="array" ref="AH544">IF(AH500="-","-",COUNT(IF($P$5:$P$104=$H$5:$O$104,IF($H$5:$O$104=$AA544,IF($A$5:$A$104=AH$530,$H$5:$O$104,""),""),""))/COUNT(IF($P$5:$P$104=$AA544,IF($A$5:$A$104=AH$530,$H$5:$O$104,""),"")))</f>
        <v>-</v>
      </c>
      <c r="AI544" s="402" t="str">
        <f t="array" ref="AI544">IF(AI500="-","-",COUNT(IF($P$5:$P$104=$H$5:$O$104,IF($H$5:$O$104=$AA544,IF($A$5:$A$104=AI$530,$H$5:$O$104,""),""),""))/COUNT(IF($P$5:$P$104=$AA544,IF($A$5:$A$104=AI$530,$H$5:$O$104,""),"")))</f>
        <v>-</v>
      </c>
      <c r="AJ544" s="402" t="str">
        <f t="array" ref="AJ544">IF(AJ500="-","-",COUNT(IF($P$5:$P$104=$H$5:$O$104,IF($H$5:$O$104=$AA544,IF($A$5:$A$104=AJ$530,$H$5:$O$104,""),""),""))/COUNT(IF($P$5:$P$104=$AA544,IF($A$5:$A$104=AJ$530,$H$5:$O$104,""),"")))</f>
        <v>-</v>
      </c>
      <c r="AK544" s="402" t="str">
        <f t="array" ref="AK544">IF(AK500="-","-",COUNT(IF($P$5:$P$104=$H$5:$O$104,IF($H$5:$O$104=$AA544,IF($A$5:$A$104=AK$530,$H$5:$O$104,""),""),""))/COUNT(IF($P$5:$P$104=$AA544,IF($A$5:$A$104=AK$530,$H$5:$O$104,""),"")))</f>
        <v>-</v>
      </c>
      <c r="AL544" s="402" t="str">
        <f t="array" ref="AL544">IF(AL500="-","-",COUNT(IF($P$5:$P$104=$H$5:$O$104,IF($H$5:$O$104=$AA544,IF($A$5:$A$104=AL$530,$H$5:$O$104,""),""),""))/COUNT(IF($P$5:$P$104=$AA544,IF($A$5:$A$104=AL$530,$H$5:$O$104,""),"")))</f>
        <v>-</v>
      </c>
      <c r="AM544" s="402" t="str">
        <f t="array" ref="AM544">IF(AM500="-","-",COUNT(IF($P$5:$P$104=$H$5:$O$104,IF($H$5:$O$104=$AA544,IF($A$5:$A$104=AM$530,$H$5:$O$104,""),""),""))/COUNT(IF($P$5:$P$104=$AA544,IF($A$5:$A$104=AM$530,$H$5:$O$104,""),"")))</f>
        <v>-</v>
      </c>
      <c r="AN544" s="404" t="str">
        <f t="array" ref="AN544">IF(AN500=0,"-",COUNT(IF($P$5:$P$104=$H$5:$O$104,IF($H$5:$O$104=$AA544,$H$5:$O$104,""),""))/COUNT(IF($P$5:$P$104=$AA544,$H$5:$O$104,"")))</f>
        <v>-</v>
      </c>
      <c r="AO544" s="18"/>
      <c r="AP544" s="7"/>
      <c r="AQ544" s="18"/>
      <c r="AR544" s="18"/>
      <c r="AS544" s="18"/>
      <c r="AT544" s="18"/>
      <c r="AU544" s="18"/>
      <c r="AV544" s="18"/>
      <c r="AW544" s="18"/>
      <c r="AX544" s="18"/>
      <c r="AY544" s="18"/>
      <c r="AZ544" s="18"/>
      <c r="BA544" s="18"/>
      <c r="BO544" s="11"/>
      <c r="BP544" s="11"/>
      <c r="BQ544" s="11"/>
      <c r="BR544" s="75"/>
      <c r="BS544" s="75"/>
    </row>
    <row r="545" spans="1:71">
      <c r="A545" s="18"/>
      <c r="B545" s="18"/>
      <c r="C545" s="18"/>
      <c r="E545" s="88"/>
      <c r="F545" s="88"/>
      <c r="G545" s="18"/>
      <c r="H545" s="89"/>
      <c r="I545" s="89"/>
      <c r="J545" s="89"/>
      <c r="K545" s="18"/>
      <c r="L545" s="18"/>
      <c r="M545" s="18"/>
      <c r="N545" s="18"/>
      <c r="O545" s="18"/>
      <c r="P545" s="138"/>
      <c r="Q545" s="138"/>
      <c r="R545" s="138"/>
      <c r="S545" s="138"/>
      <c r="T545" s="138"/>
      <c r="U545" s="138"/>
      <c r="V545" s="138"/>
      <c r="W545" s="138"/>
      <c r="X545" s="18"/>
      <c r="Y545" s="18"/>
      <c r="Z545" s="18"/>
      <c r="AA545" s="367">
        <v>14</v>
      </c>
      <c r="AB545" s="402" t="str">
        <f t="array" ref="AB545">IF(AB501="-","-",COUNT(IF($P$5:$P$104=$H$5:$O$104,IF($H$5:$O$104=$AA545,IF($A$5:$A$104=AB$530,$H$5:$O$104,""),""),""))/COUNT(IF($P$5:$P$104=$AA545,IF($A$5:$A$104=AB$530,$H$5:$O$104,""),"")))</f>
        <v>-</v>
      </c>
      <c r="AC545" s="402" t="str">
        <f t="array" ref="AC545">IF(AC501="-","-",COUNT(IF($P$5:$P$104=$H$5:$O$104,IF($H$5:$O$104=$AA545,IF($A$5:$A$104=AC$530,$H$5:$O$104,""),""),""))/COUNT(IF($P$5:$P$104=$AA545,IF($A$5:$A$104=AC$530,$H$5:$O$104,""),"")))</f>
        <v>-</v>
      </c>
      <c r="AD545" s="402" t="str">
        <f t="array" ref="AD545">IF(AD501="-","-",COUNT(IF($P$5:$P$104=$H$5:$O$104,IF($H$5:$O$104=$AA545,IF($A$5:$A$104=AD$530,$H$5:$O$104,""),""),""))/COUNT(IF($P$5:$P$104=$AA545,IF($A$5:$A$104=AD$530,$H$5:$O$104,""),"")))</f>
        <v>-</v>
      </c>
      <c r="AE545" s="402" t="str">
        <f t="array" ref="AE545">IF(AE501="-","-",COUNT(IF($P$5:$P$104=$H$5:$O$104,IF($H$5:$O$104=$AA545,IF($A$5:$A$104=AE$530,$H$5:$O$104,""),""),""))/COUNT(IF($P$5:$P$104=$AA545,IF($A$5:$A$104=AE$530,$H$5:$O$104,""),"")))</f>
        <v>-</v>
      </c>
      <c r="AF545" s="402" t="str">
        <f t="array" ref="AF545">IF(AF501="-","-",COUNT(IF($P$5:$P$104=$H$5:$O$104,IF($H$5:$O$104=$AA545,IF($A$5:$A$104=AF$530,$H$5:$O$104,""),""),""))/COUNT(IF($P$5:$P$104=$AA545,IF($A$5:$A$104=AF$530,$H$5:$O$104,""),"")))</f>
        <v>-</v>
      </c>
      <c r="AG545" s="402" t="str">
        <f t="array" ref="AG545">IF(AG501="-","-",COUNT(IF($P$5:$P$104=$H$5:$O$104,IF($H$5:$O$104=$AA545,IF($A$5:$A$104=AG$530,$H$5:$O$104,""),""),""))/COUNT(IF($P$5:$P$104=$AA545,IF($A$5:$A$104=AG$530,$H$5:$O$104,""),"")))</f>
        <v>-</v>
      </c>
      <c r="AH545" s="402" t="str">
        <f t="array" ref="AH545">IF(AH501="-","-",COUNT(IF($P$5:$P$104=$H$5:$O$104,IF($H$5:$O$104=$AA545,IF($A$5:$A$104=AH$530,$H$5:$O$104,""),""),""))/COUNT(IF($P$5:$P$104=$AA545,IF($A$5:$A$104=AH$530,$H$5:$O$104,""),"")))</f>
        <v>-</v>
      </c>
      <c r="AI545" s="402" t="str">
        <f t="array" ref="AI545">IF(AI501="-","-",COUNT(IF($P$5:$P$104=$H$5:$O$104,IF($H$5:$O$104=$AA545,IF($A$5:$A$104=AI$530,$H$5:$O$104,""),""),""))/COUNT(IF($P$5:$P$104=$AA545,IF($A$5:$A$104=AI$530,$H$5:$O$104,""),"")))</f>
        <v>-</v>
      </c>
      <c r="AJ545" s="402" t="str">
        <f t="array" ref="AJ545">IF(AJ501="-","-",COUNT(IF($P$5:$P$104=$H$5:$O$104,IF($H$5:$O$104=$AA545,IF($A$5:$A$104=AJ$530,$H$5:$O$104,""),""),""))/COUNT(IF($P$5:$P$104=$AA545,IF($A$5:$A$104=AJ$530,$H$5:$O$104,""),"")))</f>
        <v>-</v>
      </c>
      <c r="AK545" s="402" t="str">
        <f t="array" ref="AK545">IF(AK501="-","-",COUNT(IF($P$5:$P$104=$H$5:$O$104,IF($H$5:$O$104=$AA545,IF($A$5:$A$104=AK$530,$H$5:$O$104,""),""),""))/COUNT(IF($P$5:$P$104=$AA545,IF($A$5:$A$104=AK$530,$H$5:$O$104,""),"")))</f>
        <v>-</v>
      </c>
      <c r="AL545" s="402" t="str">
        <f t="array" ref="AL545">IF(AL501="-","-",COUNT(IF($P$5:$P$104=$H$5:$O$104,IF($H$5:$O$104=$AA545,IF($A$5:$A$104=AL$530,$H$5:$O$104,""),""),""))/COUNT(IF($P$5:$P$104=$AA545,IF($A$5:$A$104=AL$530,$H$5:$O$104,""),"")))</f>
        <v>-</v>
      </c>
      <c r="AM545" s="402" t="str">
        <f t="array" ref="AM545">IF(AM501="-","-",COUNT(IF($P$5:$P$104=$H$5:$O$104,IF($H$5:$O$104=$AA545,IF($A$5:$A$104=AM$530,$H$5:$O$104,""),""),""))/COUNT(IF($P$5:$P$104=$AA545,IF($A$5:$A$104=AM$530,$H$5:$O$104,""),"")))</f>
        <v>-</v>
      </c>
      <c r="AN545" s="404" t="str">
        <f t="array" ref="AN545">IF(AN501=0,"-",COUNT(IF($P$5:$P$104=$H$5:$O$104,IF($H$5:$O$104=$AA545,$H$5:$O$104,""),""))/COUNT(IF($P$5:$P$104=$AA545,$H$5:$O$104,"")))</f>
        <v>-</v>
      </c>
      <c r="AO545" s="18"/>
      <c r="AP545" s="7"/>
      <c r="AQ545" s="18"/>
      <c r="AR545" s="18"/>
      <c r="AS545" s="18"/>
      <c r="AT545" s="18"/>
      <c r="AU545" s="18"/>
      <c r="AV545" s="18"/>
      <c r="AW545" s="18"/>
      <c r="AX545" s="18"/>
      <c r="AY545" s="18"/>
      <c r="AZ545" s="18"/>
      <c r="BA545" s="18"/>
      <c r="BO545" s="11"/>
      <c r="BP545" s="11"/>
      <c r="BQ545" s="11"/>
      <c r="BR545" s="75"/>
      <c r="BS545" s="75"/>
    </row>
    <row r="546" spans="1:71">
      <c r="A546" s="18"/>
      <c r="B546" s="18"/>
      <c r="C546" s="18"/>
      <c r="E546" s="88"/>
      <c r="F546" s="88"/>
      <c r="G546" s="18"/>
      <c r="H546" s="89"/>
      <c r="I546" s="89"/>
      <c r="J546" s="89"/>
      <c r="K546" s="18"/>
      <c r="L546" s="18"/>
      <c r="M546" s="18"/>
      <c r="N546" s="18"/>
      <c r="O546" s="18"/>
      <c r="P546" s="138"/>
      <c r="Q546" s="138"/>
      <c r="R546" s="138"/>
      <c r="S546" s="138"/>
      <c r="T546" s="138"/>
      <c r="U546" s="138"/>
      <c r="V546" s="138"/>
      <c r="W546" s="138"/>
      <c r="X546" s="18"/>
      <c r="Y546" s="18"/>
      <c r="Z546" s="18"/>
      <c r="AA546" s="368">
        <v>15</v>
      </c>
      <c r="AB546" s="402" t="str">
        <f t="array" ref="AB546">IF(AB502="-","-",COUNT(IF($P$5:$P$104=$H$5:$O$104,IF($H$5:$O$104=$AA546,IF($A$5:$A$104=AB$530,$H$5:$O$104,""),""),""))/COUNT(IF($P$5:$P$104=$AA546,IF($A$5:$A$104=AB$530,$H$5:$O$104,""),"")))</f>
        <v>-</v>
      </c>
      <c r="AC546" s="402" t="str">
        <f t="array" ref="AC546">IF(AC502="-","-",COUNT(IF($P$5:$P$104=$H$5:$O$104,IF($H$5:$O$104=$AA546,IF($A$5:$A$104=AC$530,$H$5:$O$104,""),""),""))/COUNT(IF($P$5:$P$104=$AA546,IF($A$5:$A$104=AC$530,$H$5:$O$104,""),"")))</f>
        <v>-</v>
      </c>
      <c r="AD546" s="402" t="str">
        <f t="array" ref="AD546">IF(AD502="-","-",COUNT(IF($P$5:$P$104=$H$5:$O$104,IF($H$5:$O$104=$AA546,IF($A$5:$A$104=AD$530,$H$5:$O$104,""),""),""))/COUNT(IF($P$5:$P$104=$AA546,IF($A$5:$A$104=AD$530,$H$5:$O$104,""),"")))</f>
        <v>-</v>
      </c>
      <c r="AE546" s="402" t="str">
        <f t="array" ref="AE546">IF(AE502="-","-",COUNT(IF($P$5:$P$104=$H$5:$O$104,IF($H$5:$O$104=$AA546,IF($A$5:$A$104=AE$530,$H$5:$O$104,""),""),""))/COUNT(IF($P$5:$P$104=$AA546,IF($A$5:$A$104=AE$530,$H$5:$O$104,""),"")))</f>
        <v>-</v>
      </c>
      <c r="AF546" s="402" t="str">
        <f t="array" ref="AF546">IF(AF502="-","-",COUNT(IF($P$5:$P$104=$H$5:$O$104,IF($H$5:$O$104=$AA546,IF($A$5:$A$104=AF$530,$H$5:$O$104,""),""),""))/COUNT(IF($P$5:$P$104=$AA546,IF($A$5:$A$104=AF$530,$H$5:$O$104,""),"")))</f>
        <v>-</v>
      </c>
      <c r="AG546" s="402" t="str">
        <f t="array" ref="AG546">IF(AG502="-","-",COUNT(IF($P$5:$P$104=$H$5:$O$104,IF($H$5:$O$104=$AA546,IF($A$5:$A$104=AG$530,$H$5:$O$104,""),""),""))/COUNT(IF($P$5:$P$104=$AA546,IF($A$5:$A$104=AG$530,$H$5:$O$104,""),"")))</f>
        <v>-</v>
      </c>
      <c r="AH546" s="402" t="str">
        <f t="array" ref="AH546">IF(AH502="-","-",COUNT(IF($P$5:$P$104=$H$5:$O$104,IF($H$5:$O$104=$AA546,IF($A$5:$A$104=AH$530,$H$5:$O$104,""),""),""))/COUNT(IF($P$5:$P$104=$AA546,IF($A$5:$A$104=AH$530,$H$5:$O$104,""),"")))</f>
        <v>-</v>
      </c>
      <c r="AI546" s="402" t="str">
        <f t="array" ref="AI546">IF(AI502="-","-",COUNT(IF($P$5:$P$104=$H$5:$O$104,IF($H$5:$O$104=$AA546,IF($A$5:$A$104=AI$530,$H$5:$O$104,""),""),""))/COUNT(IF($P$5:$P$104=$AA546,IF($A$5:$A$104=AI$530,$H$5:$O$104,""),"")))</f>
        <v>-</v>
      </c>
      <c r="AJ546" s="402" t="str">
        <f t="array" ref="AJ546">IF(AJ502="-","-",COUNT(IF($P$5:$P$104=$H$5:$O$104,IF($H$5:$O$104=$AA546,IF($A$5:$A$104=AJ$530,$H$5:$O$104,""),""),""))/COUNT(IF($P$5:$P$104=$AA546,IF($A$5:$A$104=AJ$530,$H$5:$O$104,""),"")))</f>
        <v>-</v>
      </c>
      <c r="AK546" s="402" t="str">
        <f t="array" ref="AK546">IF(AK502="-","-",COUNT(IF($P$5:$P$104=$H$5:$O$104,IF($H$5:$O$104=$AA546,IF($A$5:$A$104=AK$530,$H$5:$O$104,""),""),""))/COUNT(IF($P$5:$P$104=$AA546,IF($A$5:$A$104=AK$530,$H$5:$O$104,""),"")))</f>
        <v>-</v>
      </c>
      <c r="AL546" s="402" t="str">
        <f t="array" ref="AL546">IF(AL502="-","-",COUNT(IF($P$5:$P$104=$H$5:$O$104,IF($H$5:$O$104=$AA546,IF($A$5:$A$104=AL$530,$H$5:$O$104,""),""),""))/COUNT(IF($P$5:$P$104=$AA546,IF($A$5:$A$104=AL$530,$H$5:$O$104,""),"")))</f>
        <v>-</v>
      </c>
      <c r="AM546" s="402" t="str">
        <f t="array" ref="AM546">IF(AM502="-","-",COUNT(IF($P$5:$P$104=$H$5:$O$104,IF($H$5:$O$104=$AA546,IF($A$5:$A$104=AM$530,$H$5:$O$104,""),""),""))/COUNT(IF($P$5:$P$104=$AA546,IF($A$5:$A$104=AM$530,$H$5:$O$104,""),"")))</f>
        <v>-</v>
      </c>
      <c r="AN546" s="405" t="str">
        <f t="array" ref="AN546">IF(AN502=0,"-",COUNT(IF($P$5:$P$104=$H$5:$O$104,IF($H$5:$O$104=$AA546,$H$5:$O$104,""),""))/COUNT(IF($P$5:$P$104=$AA546,$H$5:$O$104,"")))</f>
        <v>-</v>
      </c>
      <c r="AO546" s="18"/>
      <c r="AP546" s="7"/>
      <c r="AQ546" s="18"/>
      <c r="AR546" s="18"/>
      <c r="AS546" s="18"/>
      <c r="AT546" s="18"/>
      <c r="AU546" s="18"/>
      <c r="AV546" s="18"/>
      <c r="AW546" s="18"/>
      <c r="AX546" s="18"/>
      <c r="AY546" s="18"/>
      <c r="AZ546" s="18"/>
      <c r="BA546" s="18"/>
      <c r="BO546" s="11"/>
      <c r="BP546" s="11"/>
      <c r="BQ546" s="11"/>
      <c r="BR546" s="75"/>
      <c r="BS546" s="75"/>
    </row>
    <row r="547" spans="1:71">
      <c r="A547" s="18"/>
      <c r="B547" s="18"/>
      <c r="C547" s="18"/>
      <c r="E547" s="88"/>
      <c r="F547" s="88"/>
      <c r="G547" s="18"/>
      <c r="H547" s="89"/>
      <c r="I547" s="89"/>
      <c r="J547" s="89"/>
      <c r="K547" s="18"/>
      <c r="L547" s="18"/>
      <c r="M547" s="18"/>
      <c r="N547" s="18"/>
      <c r="O547" s="18"/>
      <c r="P547" s="138"/>
      <c r="Q547" s="138"/>
      <c r="R547" s="138"/>
      <c r="S547" s="138"/>
      <c r="T547" s="138"/>
      <c r="U547" s="138"/>
      <c r="V547" s="138"/>
      <c r="W547" s="138"/>
      <c r="X547" s="18"/>
      <c r="Y547" s="406"/>
      <c r="Z547" s="18"/>
      <c r="AA547" s="369" t="s">
        <v>83</v>
      </c>
      <c r="AB547" s="370" t="str">
        <f>IF(AB503=0,"-",SUMPRODUCT(AB531:AB546,AB487:AB502)/AB503)</f>
        <v>-</v>
      </c>
      <c r="AC547" s="371" t="str">
        <f t="shared" ref="AC547:AN547" si="236">IF(AC503=0,"-",SUMPRODUCT(AC531:AC546,AC487:AC502)/AC503)</f>
        <v>-</v>
      </c>
      <c r="AD547" s="371" t="str">
        <f t="shared" si="236"/>
        <v>-</v>
      </c>
      <c r="AE547" s="371" t="str">
        <f t="shared" si="236"/>
        <v>-</v>
      </c>
      <c r="AF547" s="371" t="str">
        <f t="shared" si="236"/>
        <v>-</v>
      </c>
      <c r="AG547" s="371" t="str">
        <f t="shared" si="236"/>
        <v>-</v>
      </c>
      <c r="AH547" s="371" t="str">
        <f t="shared" si="236"/>
        <v>-</v>
      </c>
      <c r="AI547" s="371" t="str">
        <f t="shared" si="236"/>
        <v>-</v>
      </c>
      <c r="AJ547" s="371" t="str">
        <f t="shared" si="236"/>
        <v>-</v>
      </c>
      <c r="AK547" s="371" t="str">
        <f t="shared" si="236"/>
        <v>-</v>
      </c>
      <c r="AL547" s="371" t="str">
        <f t="shared" si="236"/>
        <v>-</v>
      </c>
      <c r="AM547" s="372" t="str">
        <f t="shared" si="236"/>
        <v>-</v>
      </c>
      <c r="AN547" s="373" t="str">
        <f t="shared" si="236"/>
        <v>-</v>
      </c>
      <c r="AO547" s="18"/>
      <c r="AP547" s="7"/>
      <c r="AQ547" s="18"/>
      <c r="AR547" s="18"/>
      <c r="AS547" s="18"/>
      <c r="AT547" s="18"/>
      <c r="AU547" s="18"/>
      <c r="AV547" s="18"/>
      <c r="AW547" s="18"/>
      <c r="AX547" s="18"/>
      <c r="AY547" s="18"/>
      <c r="AZ547" s="18"/>
      <c r="BA547" s="18"/>
      <c r="BO547" s="11"/>
      <c r="BP547" s="11"/>
      <c r="BQ547" s="11"/>
      <c r="BR547" s="75"/>
      <c r="BS547" s="75"/>
    </row>
    <row r="548" spans="1:71">
      <c r="A548" s="18"/>
      <c r="B548" s="18"/>
      <c r="C548" s="18"/>
      <c r="E548" s="88"/>
      <c r="F548" s="88"/>
      <c r="G548" s="18"/>
      <c r="H548" s="89"/>
      <c r="I548" s="89"/>
      <c r="J548" s="89"/>
      <c r="K548" s="18"/>
      <c r="L548" s="18"/>
      <c r="M548" s="18"/>
      <c r="N548" s="18"/>
      <c r="O548" s="18"/>
      <c r="P548" s="138"/>
      <c r="Q548" s="138"/>
      <c r="R548" s="138"/>
      <c r="S548" s="138"/>
      <c r="T548" s="138"/>
      <c r="U548" s="138"/>
      <c r="V548" s="138"/>
      <c r="W548" s="138"/>
      <c r="X548" s="18"/>
      <c r="Y548" s="18"/>
      <c r="Z548" s="18"/>
      <c r="AA548" s="374" t="s">
        <v>84</v>
      </c>
      <c r="AB548" s="343"/>
      <c r="AC548" s="343"/>
      <c r="AD548" s="343"/>
      <c r="AE548" s="343"/>
      <c r="AF548" s="343"/>
      <c r="AG548" s="343"/>
      <c r="AH548" s="343"/>
      <c r="AI548" s="343"/>
      <c r="AJ548" s="343"/>
      <c r="AK548" s="343"/>
      <c r="AL548" s="343"/>
      <c r="AM548" s="343"/>
      <c r="AN548" s="344"/>
      <c r="AO548" s="18"/>
      <c r="AP548" s="7"/>
      <c r="AQ548" s="18"/>
      <c r="AR548" s="18"/>
      <c r="AS548" s="18"/>
      <c r="AT548" s="18"/>
      <c r="AU548" s="18"/>
      <c r="AV548" s="18"/>
      <c r="AW548" s="18"/>
      <c r="AX548" s="18"/>
      <c r="AY548" s="18"/>
      <c r="AZ548" s="18"/>
      <c r="BA548" s="18"/>
      <c r="BO548" s="11"/>
      <c r="BP548" s="11"/>
      <c r="BQ548" s="11"/>
      <c r="BR548" s="75"/>
      <c r="BS548" s="75"/>
    </row>
    <row r="549" spans="1:71">
      <c r="A549" s="18"/>
      <c r="B549" s="18"/>
      <c r="C549" s="18"/>
      <c r="E549" s="88"/>
      <c r="F549" s="88"/>
      <c r="G549" s="18"/>
      <c r="H549" s="89"/>
      <c r="I549" s="89"/>
      <c r="J549" s="89"/>
      <c r="K549" s="18"/>
      <c r="L549" s="18"/>
      <c r="M549" s="18"/>
      <c r="N549" s="18"/>
      <c r="O549" s="18"/>
      <c r="P549" s="138"/>
      <c r="Q549" s="138"/>
      <c r="R549" s="138"/>
      <c r="S549" s="138"/>
      <c r="T549" s="138"/>
      <c r="U549" s="138"/>
      <c r="V549" s="138"/>
      <c r="W549" s="138"/>
      <c r="X549" s="18"/>
      <c r="Y549" s="18"/>
      <c r="Z549" s="18"/>
      <c r="AA549" s="117"/>
      <c r="AB549" s="117"/>
      <c r="AC549" s="117"/>
      <c r="AD549" s="117"/>
      <c r="AE549" s="117"/>
      <c r="AF549" s="117"/>
      <c r="AG549" s="117"/>
      <c r="AH549" s="117"/>
      <c r="AI549" s="117"/>
      <c r="AJ549" s="117"/>
      <c r="AK549" s="117"/>
      <c r="AL549" s="117"/>
      <c r="AM549" s="117"/>
      <c r="AN549" s="117"/>
      <c r="AO549" s="18"/>
      <c r="AP549" s="7"/>
      <c r="AQ549" s="18"/>
      <c r="AR549" s="18"/>
      <c r="AS549" s="18"/>
      <c r="AT549" s="18"/>
      <c r="AU549" s="18"/>
      <c r="AV549" s="18"/>
      <c r="AW549" s="18"/>
      <c r="AX549" s="18"/>
      <c r="AY549" s="18"/>
      <c r="AZ549" s="18"/>
      <c r="BA549" s="18"/>
      <c r="BO549" s="11"/>
      <c r="BP549" s="11"/>
      <c r="BQ549" s="11"/>
      <c r="BR549" s="75"/>
      <c r="BS549" s="75"/>
    </row>
    <row r="550" spans="1:71">
      <c r="A550" s="18"/>
      <c r="B550" s="18"/>
      <c r="C550" s="18"/>
      <c r="E550" s="88"/>
      <c r="F550" s="88"/>
      <c r="G550" s="18"/>
      <c r="H550" s="89"/>
      <c r="I550" s="89"/>
      <c r="J550" s="89"/>
      <c r="K550" s="18"/>
      <c r="L550" s="18"/>
      <c r="M550" s="18"/>
      <c r="N550" s="18"/>
      <c r="O550" s="18"/>
      <c r="P550" s="138"/>
      <c r="Q550" s="138"/>
      <c r="R550" s="138"/>
      <c r="S550" s="138"/>
      <c r="T550" s="138"/>
      <c r="U550" s="138"/>
      <c r="V550" s="138"/>
      <c r="W550" s="138"/>
      <c r="X550" s="18"/>
      <c r="Y550" s="18"/>
      <c r="Z550" s="18"/>
      <c r="AA550" s="639" t="str">
        <f>IF(P3="modal","RELATIVE BIAS","ABSOLUTE BIAS")</f>
        <v>RELATIVE BIAS</v>
      </c>
      <c r="AB550" s="640"/>
      <c r="AC550" s="641"/>
      <c r="AD550" s="117"/>
      <c r="AE550" s="117"/>
      <c r="AF550" s="117"/>
      <c r="AG550" s="117"/>
      <c r="AH550" s="117"/>
      <c r="AI550" s="117"/>
      <c r="AJ550" s="117"/>
      <c r="AK550" s="117"/>
      <c r="AL550" s="117"/>
      <c r="AM550" s="117"/>
      <c r="AN550" s="117"/>
      <c r="AO550" s="18"/>
      <c r="AP550" s="7"/>
      <c r="AQ550" s="18"/>
      <c r="AR550" s="18"/>
      <c r="AS550" s="18"/>
      <c r="AT550" s="18"/>
      <c r="AU550" s="18"/>
      <c r="AV550" s="18"/>
      <c r="AW550" s="18"/>
      <c r="AX550" s="18"/>
      <c r="AY550" s="18"/>
      <c r="AZ550" s="18"/>
      <c r="BA550" s="18"/>
      <c r="BO550" s="11"/>
      <c r="BP550" s="11"/>
      <c r="BQ550" s="11"/>
      <c r="BR550" s="75"/>
      <c r="BS550" s="75"/>
    </row>
    <row r="551" spans="1:71">
      <c r="A551" s="18"/>
      <c r="B551" s="18"/>
      <c r="C551" s="18"/>
      <c r="E551" s="88"/>
      <c r="F551" s="88"/>
      <c r="G551" s="18"/>
      <c r="H551" s="89"/>
      <c r="I551" s="89"/>
      <c r="J551" s="89"/>
      <c r="K551" s="18"/>
      <c r="L551" s="18"/>
      <c r="M551" s="18"/>
      <c r="N551" s="18"/>
      <c r="O551" s="18"/>
      <c r="P551" s="138"/>
      <c r="Q551" s="138"/>
      <c r="R551" s="138"/>
      <c r="S551" s="138"/>
      <c r="T551" s="138"/>
      <c r="U551" s="138"/>
      <c r="V551" s="138"/>
      <c r="W551" s="138"/>
      <c r="X551" s="18"/>
      <c r="Y551" s="18"/>
      <c r="Z551" s="18"/>
      <c r="AA551" s="407" t="str">
        <f>$P$3</f>
        <v>MODAL</v>
      </c>
      <c r="AB551" s="531"/>
      <c r="AC551" s="532"/>
      <c r="AD551" s="532"/>
      <c r="AE551" s="532"/>
      <c r="AF551" s="532"/>
      <c r="AG551" s="532" t="s">
        <v>90</v>
      </c>
      <c r="AH551" s="532"/>
      <c r="AI551" s="532"/>
      <c r="AJ551" s="532"/>
      <c r="AK551" s="532"/>
      <c r="AL551" s="532"/>
      <c r="AM551" s="533"/>
      <c r="AN551" s="408" t="s">
        <v>4</v>
      </c>
      <c r="AO551" s="18"/>
      <c r="AP551" s="7"/>
      <c r="AQ551" s="18"/>
      <c r="AR551" s="18"/>
      <c r="AS551" s="18"/>
      <c r="AT551" s="18"/>
      <c r="AU551" s="18"/>
      <c r="AV551" s="18"/>
      <c r="AW551" s="18"/>
      <c r="AX551" s="18"/>
      <c r="AY551" s="18"/>
      <c r="AZ551" s="18"/>
      <c r="BA551" s="18"/>
      <c r="BO551" s="11"/>
      <c r="BP551" s="11"/>
      <c r="BQ551" s="11"/>
      <c r="BR551" s="75"/>
      <c r="BS551" s="75"/>
    </row>
    <row r="552" spans="1:71">
      <c r="A552" s="18"/>
      <c r="B552" s="18"/>
      <c r="C552" s="18"/>
      <c r="E552" s="88"/>
      <c r="F552" s="88"/>
      <c r="G552" s="18"/>
      <c r="H552" s="89"/>
      <c r="I552" s="89"/>
      <c r="J552" s="89"/>
      <c r="K552" s="18"/>
      <c r="L552" s="18"/>
      <c r="M552" s="18"/>
      <c r="N552" s="18"/>
      <c r="O552" s="18"/>
      <c r="P552" s="138"/>
      <c r="Q552" s="138"/>
      <c r="R552" s="138"/>
      <c r="S552" s="138"/>
      <c r="T552" s="138"/>
      <c r="U552" s="138"/>
      <c r="V552" s="138"/>
      <c r="W552" s="138"/>
      <c r="X552" s="18"/>
      <c r="Y552" s="18"/>
      <c r="Z552" s="18"/>
      <c r="AA552" s="409" t="str">
        <f>$P$4</f>
        <v>(R1-R5)</v>
      </c>
      <c r="AB552" s="410" t="str">
        <f t="shared" ref="AB552:AM552" si="237">AB486</f>
        <v>I</v>
      </c>
      <c r="AC552" s="411" t="str">
        <f t="shared" si="237"/>
        <v>Iia</v>
      </c>
      <c r="AD552" s="411" t="str">
        <f t="shared" si="237"/>
        <v>N6235, E0505</v>
      </c>
      <c r="AE552" s="411" t="str">
        <f t="shared" si="237"/>
        <v>H</v>
      </c>
      <c r="AF552" s="411" t="str">
        <f t="shared" si="237"/>
        <v>I</v>
      </c>
      <c r="AG552" s="411" t="str">
        <f t="shared" si="237"/>
        <v>H</v>
      </c>
      <c r="AH552" s="411" t="str">
        <f t="shared" si="237"/>
        <v>I</v>
      </c>
      <c r="AI552" s="411" t="str">
        <f t="shared" si="237"/>
        <v>H</v>
      </c>
      <c r="AJ552" s="411" t="str">
        <f t="shared" si="237"/>
        <v>I</v>
      </c>
      <c r="AK552" s="411" t="str">
        <f t="shared" si="237"/>
        <v>J</v>
      </c>
      <c r="AL552" s="411" t="str">
        <f t="shared" si="237"/>
        <v>K</v>
      </c>
      <c r="AM552" s="412" t="str">
        <f t="shared" si="237"/>
        <v>L</v>
      </c>
      <c r="AN552" s="413" t="s">
        <v>87</v>
      </c>
      <c r="AO552" s="18"/>
      <c r="AP552" s="7"/>
      <c r="AQ552" s="18"/>
      <c r="AR552" s="18"/>
      <c r="AS552" s="18"/>
      <c r="AT552" s="18"/>
      <c r="AU552" s="18"/>
      <c r="AV552" s="18"/>
      <c r="AW552" s="18"/>
      <c r="AX552" s="18"/>
      <c r="AY552" s="18"/>
      <c r="AZ552" s="18"/>
      <c r="BA552" s="18"/>
      <c r="BO552" s="11"/>
      <c r="BP552" s="11"/>
      <c r="BQ552" s="11"/>
      <c r="BR552" s="75"/>
      <c r="BS552" s="75"/>
    </row>
    <row r="553" spans="1:71">
      <c r="A553" s="18"/>
      <c r="B553" s="18"/>
      <c r="C553" s="18"/>
      <c r="E553" s="88"/>
      <c r="F553" s="88"/>
      <c r="G553" s="18"/>
      <c r="H553" s="89"/>
      <c r="I553" s="89"/>
      <c r="J553" s="89"/>
      <c r="K553" s="18"/>
      <c r="L553" s="18"/>
      <c r="M553" s="18"/>
      <c r="N553" s="18"/>
      <c r="O553" s="18"/>
      <c r="P553" s="138"/>
      <c r="Q553" s="138"/>
      <c r="R553" s="138"/>
      <c r="S553" s="138"/>
      <c r="T553" s="138"/>
      <c r="U553" s="138"/>
      <c r="V553" s="138"/>
      <c r="W553" s="138"/>
      <c r="X553" s="18"/>
      <c r="Y553" s="18"/>
      <c r="Z553" s="18"/>
      <c r="AA553" s="389">
        <v>0</v>
      </c>
      <c r="AB553" s="375" t="str">
        <f t="array" ref="AB553">IF(COUNT(IF($P$5:$P$104=$AA553,IF($A$5:$A$104=AB$552,$P$5:$P$104,""),""))=0,"-",AVERAGE(IF($P$5:$P$104=$AA553,IF($A$5:$A$104=AB$552,$H$5:$O$104,"")))-$AA553)</f>
        <v>-</v>
      </c>
      <c r="AC553" s="375" t="str">
        <f t="array" ref="AC553">IF(COUNT(IF($P$5:$P$104=$AA553,IF($A$5:$A$104=AC$552,$P$5:$P$104,""),""))=0,"-",AVERAGE(IF($P$5:$P$104=$AA553,IF($A$5:$A$104=AC$552,$H$5:$O$104,"")))-$AA553)</f>
        <v>-</v>
      </c>
      <c r="AD553" s="375" t="str">
        <f t="array" ref="AD553">IF(COUNT(IF($P$5:$P$104=$AA553,IF($A$5:$A$104=AD$552,$P$5:$P$104,""),""))=0,"-",AVERAGE(IF($P$5:$P$104=$AA553,IF($A$5:$A$104=AD$552,$H$5:$O$104,"")))-$AA553)</f>
        <v>-</v>
      </c>
      <c r="AE553" s="375" t="str">
        <f t="array" ref="AE553">IF(COUNT(IF($P$5:$P$104=$AA553,IF($A$5:$A$104=AE$552,$P$5:$P$104,""),""))=0,"-",AVERAGE(IF($P$5:$P$104=$AA553,IF($A$5:$A$104=AE$552,$H$5:$O$104,"")))-$AA553)</f>
        <v>-</v>
      </c>
      <c r="AF553" s="375" t="str">
        <f t="array" ref="AF553">IF(COUNT(IF($P$5:$P$104=$AA553,IF($A$5:$A$104=AF$552,$P$5:$P$104,""),""))=0,"-",AVERAGE(IF($P$5:$P$104=$AA553,IF($A$5:$A$104=AF$552,$H$5:$O$104,"")))-$AA553)</f>
        <v>-</v>
      </c>
      <c r="AG553" s="375" t="str">
        <f t="array" ref="AG553">IF(COUNT(IF($P$5:$P$104=$AA553,IF($A$5:$A$104=AG$552,$P$5:$P$104,""),""))=0,"-",AVERAGE(IF($P$5:$P$104=$AA553,IF($A$5:$A$104=AG$552,$H$5:$O$104,"")))-$AA553)</f>
        <v>-</v>
      </c>
      <c r="AH553" s="375" t="str">
        <f t="array" ref="AH553">IF(COUNT(IF($P$5:$P$104=$AA553,IF($A$5:$A$104=AH$552,$P$5:$P$104,""),""))=0,"-",AVERAGE(IF($P$5:$P$104=$AA553,IF($A$5:$A$104=AH$552,$H$5:$O$104,"")))-$AA553)</f>
        <v>-</v>
      </c>
      <c r="AI553" s="375" t="str">
        <f t="array" ref="AI553">IF(COUNT(IF($P$5:$P$104=$AA553,IF($A$5:$A$104=AI$552,$P$5:$P$104,""),""))=0,"-",AVERAGE(IF($P$5:$P$104=$AA553,IF($A$5:$A$104=AI$552,$H$5:$O$104,"")))-$AA553)</f>
        <v>-</v>
      </c>
      <c r="AJ553" s="375" t="str">
        <f t="array" ref="AJ553">IF(COUNT(IF($P$5:$P$104=$AA553,IF($A$5:$A$104=AJ$552,$P$5:$P$104,""),""))=0,"-",AVERAGE(IF($P$5:$P$104=$AA553,IF($A$5:$A$104=AJ$552,$H$5:$O$104,"")))-$AA553)</f>
        <v>-</v>
      </c>
      <c r="AK553" s="375" t="str">
        <f t="array" ref="AK553">IF(COUNT(IF($P$5:$P$104=$AA553,IF($A$5:$A$104=AK$552,$P$5:$P$104,""),""))=0,"-",AVERAGE(IF($P$5:$P$104=$AA553,IF($A$5:$A$104=AK$552,$H$5:$O$104,"")))-$AA553)</f>
        <v>-</v>
      </c>
      <c r="AL553" s="375" t="str">
        <f t="array" ref="AL553">IF(COUNT(IF($P$5:$P$104=$AA553,IF($A$5:$A$104=AL$552,$P$5:$P$104,""),""))=0,"-",AVERAGE(IF($P$5:$P$104=$AA553,IF($A$5:$A$104=AL$552,$H$5:$O$104,"")))-$AA553)</f>
        <v>-</v>
      </c>
      <c r="AM553" s="375" t="str">
        <f t="array" ref="AM553">IF(COUNT(IF($P$5:$P$104=$AA553,IF($A$5:$A$104=AM$552,$P$5:$P$104,""),""))=0,"-",AVERAGE(IF($P$5:$P$104=$AA553,IF($A$5:$A$104=AM$552,$H$5:$O$104,"")))-$AA553)</f>
        <v>-</v>
      </c>
      <c r="AN553" s="376" t="str">
        <f t="array" ref="AN553">IF(COUNT(AB553:AM553)=0,"-",AVERAGE(IF($P$5:$P$104=$AA553,$H$5:$O$104,""))-$AA553)</f>
        <v>-</v>
      </c>
      <c r="AO553" s="18"/>
      <c r="AP553" s="7"/>
      <c r="AQ553" s="18"/>
      <c r="AR553" s="18"/>
      <c r="AS553" s="18"/>
      <c r="AT553" s="18"/>
      <c r="AU553" s="18"/>
      <c r="AV553" s="18"/>
      <c r="AW553" s="18"/>
      <c r="AX553" s="18"/>
      <c r="AY553" s="18"/>
      <c r="AZ553" s="18"/>
      <c r="BA553" s="18"/>
      <c r="BO553" s="11"/>
      <c r="BP553" s="11"/>
      <c r="BQ553" s="11"/>
      <c r="BR553" s="75"/>
      <c r="BS553" s="75"/>
    </row>
    <row r="554" spans="1:71">
      <c r="A554" s="18"/>
      <c r="B554" s="18"/>
      <c r="C554" s="18"/>
      <c r="E554" s="88"/>
      <c r="F554" s="88"/>
      <c r="G554" s="18"/>
      <c r="H554" s="89"/>
      <c r="I554" s="89"/>
      <c r="J554" s="89"/>
      <c r="K554" s="18"/>
      <c r="L554" s="18"/>
      <c r="M554" s="18"/>
      <c r="N554" s="18"/>
      <c r="O554" s="18"/>
      <c r="P554" s="138"/>
      <c r="Q554" s="138"/>
      <c r="R554" s="138"/>
      <c r="S554" s="138"/>
      <c r="T554" s="138"/>
      <c r="U554" s="138"/>
      <c r="V554" s="138"/>
      <c r="W554" s="138"/>
      <c r="X554" s="18"/>
      <c r="Y554" s="18"/>
      <c r="Z554" s="18"/>
      <c r="AA554" s="367">
        <v>1</v>
      </c>
      <c r="AB554" s="375" t="str">
        <f t="array" ref="AB554">IF(COUNT(IF($P$5:$P$104=$AA554,IF($A$5:$A$104=AB$552,$P$5:$P$104,""),""))=0,"-",AVERAGE(IF($P$5:$P$104=$AA554,IF($A$5:$A$104=AB$552,$H$5:$O$104,"")))-$AA554)</f>
        <v>-</v>
      </c>
      <c r="AC554" s="375" t="str">
        <f t="array" ref="AC554">IF(COUNT(IF($P$5:$P$104=$AA554,IF($A$5:$A$104=AC$552,$P$5:$P$104,""),""))=0,"-",AVERAGE(IF($P$5:$P$104=$AA554,IF($A$5:$A$104=AC$552,$H$5:$O$104,"")))-$AA554)</f>
        <v>-</v>
      </c>
      <c r="AD554" s="375" t="str">
        <f t="array" ref="AD554">IF(COUNT(IF($P$5:$P$104=$AA554,IF($A$5:$A$104=AD$552,$P$5:$P$104,""),""))=0,"-",AVERAGE(IF($P$5:$P$104=$AA554,IF($A$5:$A$104=AD$552,$H$5:$O$104,"")))-$AA554)</f>
        <v>-</v>
      </c>
      <c r="AE554" s="375" t="str">
        <f t="array" ref="AE554">IF(COUNT(IF($P$5:$P$104=$AA554,IF($A$5:$A$104=AE$552,$P$5:$P$104,""),""))=0,"-",AVERAGE(IF($P$5:$P$104=$AA554,IF($A$5:$A$104=AE$552,$H$5:$O$104,"")))-$AA554)</f>
        <v>-</v>
      </c>
      <c r="AF554" s="375" t="str">
        <f t="array" ref="AF554">IF(COUNT(IF($P$5:$P$104=$AA554,IF($A$5:$A$104=AF$552,$P$5:$P$104,""),""))=0,"-",AVERAGE(IF($P$5:$P$104=$AA554,IF($A$5:$A$104=AF$552,$H$5:$O$104,"")))-$AA554)</f>
        <v>-</v>
      </c>
      <c r="AG554" s="375" t="str">
        <f t="array" ref="AG554">IF(COUNT(IF($P$5:$P$104=$AA554,IF($A$5:$A$104=AG$552,$P$5:$P$104,""),""))=0,"-",AVERAGE(IF($P$5:$P$104=$AA554,IF($A$5:$A$104=AG$552,$H$5:$O$104,"")))-$AA554)</f>
        <v>-</v>
      </c>
      <c r="AH554" s="375" t="str">
        <f t="array" ref="AH554">IF(COUNT(IF($P$5:$P$104=$AA554,IF($A$5:$A$104=AH$552,$P$5:$P$104,""),""))=0,"-",AVERAGE(IF($P$5:$P$104=$AA554,IF($A$5:$A$104=AH$552,$H$5:$O$104,"")))-$AA554)</f>
        <v>-</v>
      </c>
      <c r="AI554" s="375" t="str">
        <f t="array" ref="AI554">IF(COUNT(IF($P$5:$P$104=$AA554,IF($A$5:$A$104=AI$552,$P$5:$P$104,""),""))=0,"-",AVERAGE(IF($P$5:$P$104=$AA554,IF($A$5:$A$104=AI$552,$H$5:$O$104,"")))-$AA554)</f>
        <v>-</v>
      </c>
      <c r="AJ554" s="375" t="str">
        <f t="array" ref="AJ554">IF(COUNT(IF($P$5:$P$104=$AA554,IF($A$5:$A$104=AJ$552,$P$5:$P$104,""),""))=0,"-",AVERAGE(IF($P$5:$P$104=$AA554,IF($A$5:$A$104=AJ$552,$H$5:$O$104,"")))-$AA554)</f>
        <v>-</v>
      </c>
      <c r="AK554" s="375" t="str">
        <f t="array" ref="AK554">IF(COUNT(IF($P$5:$P$104=$AA554,IF($A$5:$A$104=AK$552,$P$5:$P$104,""),""))=0,"-",AVERAGE(IF($P$5:$P$104=$AA554,IF($A$5:$A$104=AK$552,$H$5:$O$104,"")))-$AA554)</f>
        <v>-</v>
      </c>
      <c r="AL554" s="375" t="str">
        <f t="array" ref="AL554">IF(COUNT(IF($P$5:$P$104=$AA554,IF($A$5:$A$104=AL$552,$P$5:$P$104,""),""))=0,"-",AVERAGE(IF($P$5:$P$104=$AA554,IF($A$5:$A$104=AL$552,$H$5:$O$104,"")))-$AA554)</f>
        <v>-</v>
      </c>
      <c r="AM554" s="375" t="str">
        <f t="array" ref="AM554">IF(COUNT(IF($P$5:$P$104=$AA554,IF($A$5:$A$104=AM$552,$P$5:$P$104,""),""))=0,"-",AVERAGE(IF($P$5:$P$104=$AA554,IF($A$5:$A$104=AM$552,$H$5:$O$104,"")))-$AA554)</f>
        <v>-</v>
      </c>
      <c r="AN554" s="377" t="str">
        <f t="array" ref="AN554">IF(COUNT(AB554:AM554)=0,"-",AVERAGE(IF($P$5:$P$104=$AA554,$H$5:$O$104,""))-$AA554)</f>
        <v>-</v>
      </c>
      <c r="AO554" s="18"/>
      <c r="AP554" s="7"/>
      <c r="AQ554" s="18"/>
      <c r="AR554" s="18"/>
      <c r="AS554" s="18"/>
      <c r="AT554" s="18"/>
      <c r="AU554" s="18"/>
      <c r="AV554" s="18"/>
      <c r="AW554" s="18"/>
      <c r="AX554" s="18"/>
      <c r="AY554" s="18"/>
      <c r="AZ554" s="18"/>
      <c r="BA554" s="18"/>
      <c r="BO554" s="11"/>
      <c r="BP554" s="11"/>
      <c r="BQ554" s="11"/>
      <c r="BR554" s="75"/>
      <c r="BS554" s="75"/>
    </row>
    <row r="555" spans="1:71">
      <c r="A555" s="18"/>
      <c r="B555" s="18"/>
      <c r="C555" s="18"/>
      <c r="E555" s="88"/>
      <c r="F555" s="88"/>
      <c r="G555" s="18"/>
      <c r="H555" s="89"/>
      <c r="I555" s="89"/>
      <c r="J555" s="89"/>
      <c r="K555" s="18"/>
      <c r="L555" s="18"/>
      <c r="M555" s="18"/>
      <c r="N555" s="18"/>
      <c r="O555" s="18"/>
      <c r="P555" s="138"/>
      <c r="Q555" s="138"/>
      <c r="R555" s="138"/>
      <c r="S555" s="138"/>
      <c r="T555" s="138"/>
      <c r="U555" s="138"/>
      <c r="V555" s="138"/>
      <c r="W555" s="138"/>
      <c r="X555" s="18"/>
      <c r="Y555" s="18"/>
      <c r="Z555" s="18"/>
      <c r="AA555" s="367">
        <v>2</v>
      </c>
      <c r="AB555" s="375" t="str">
        <f t="array" ref="AB555">IF(COUNT(IF($P$5:$P$104=$AA555,IF($A$5:$A$104=AB$552,$P$5:$P$104,""),""))=0,"-",AVERAGE(IF($P$5:$P$104=$AA555,IF($A$5:$A$104=AB$552,$H$5:$O$104,"")))-$AA555)</f>
        <v>-</v>
      </c>
      <c r="AC555" s="375" t="str">
        <f t="array" ref="AC555">IF(COUNT(IF($P$5:$P$104=$AA555,IF($A$5:$A$104=AC$552,$P$5:$P$104,""),""))=0,"-",AVERAGE(IF($P$5:$P$104=$AA555,IF($A$5:$A$104=AC$552,$H$5:$O$104,"")))-$AA555)</f>
        <v>-</v>
      </c>
      <c r="AD555" s="375" t="str">
        <f t="array" ref="AD555">IF(COUNT(IF($P$5:$P$104=$AA555,IF($A$5:$A$104=AD$552,$P$5:$P$104,""),""))=0,"-",AVERAGE(IF($P$5:$P$104=$AA555,IF($A$5:$A$104=AD$552,$H$5:$O$104,"")))-$AA555)</f>
        <v>-</v>
      </c>
      <c r="AE555" s="375" t="str">
        <f t="array" ref="AE555">IF(COUNT(IF($P$5:$P$104=$AA555,IF($A$5:$A$104=AE$552,$P$5:$P$104,""),""))=0,"-",AVERAGE(IF($P$5:$P$104=$AA555,IF($A$5:$A$104=AE$552,$H$5:$O$104,"")))-$AA555)</f>
        <v>-</v>
      </c>
      <c r="AF555" s="375" t="str">
        <f t="array" ref="AF555">IF(COUNT(IF($P$5:$P$104=$AA555,IF($A$5:$A$104=AF$552,$P$5:$P$104,""),""))=0,"-",AVERAGE(IF($P$5:$P$104=$AA555,IF($A$5:$A$104=AF$552,$H$5:$O$104,"")))-$AA555)</f>
        <v>-</v>
      </c>
      <c r="AG555" s="375" t="str">
        <f t="array" ref="AG555">IF(COUNT(IF($P$5:$P$104=$AA555,IF($A$5:$A$104=AG$552,$P$5:$P$104,""),""))=0,"-",AVERAGE(IF($P$5:$P$104=$AA555,IF($A$5:$A$104=AG$552,$H$5:$O$104,"")))-$AA555)</f>
        <v>-</v>
      </c>
      <c r="AH555" s="375" t="str">
        <f t="array" ref="AH555">IF(COUNT(IF($P$5:$P$104=$AA555,IF($A$5:$A$104=AH$552,$P$5:$P$104,""),""))=0,"-",AVERAGE(IF($P$5:$P$104=$AA555,IF($A$5:$A$104=AH$552,$H$5:$O$104,"")))-$AA555)</f>
        <v>-</v>
      </c>
      <c r="AI555" s="375" t="str">
        <f t="array" ref="AI555">IF(COUNT(IF($P$5:$P$104=$AA555,IF($A$5:$A$104=AI$552,$P$5:$P$104,""),""))=0,"-",AVERAGE(IF($P$5:$P$104=$AA555,IF($A$5:$A$104=AI$552,$H$5:$O$104,"")))-$AA555)</f>
        <v>-</v>
      </c>
      <c r="AJ555" s="375" t="str">
        <f t="array" ref="AJ555">IF(COUNT(IF($P$5:$P$104=$AA555,IF($A$5:$A$104=AJ$552,$P$5:$P$104,""),""))=0,"-",AVERAGE(IF($P$5:$P$104=$AA555,IF($A$5:$A$104=AJ$552,$H$5:$O$104,"")))-$AA555)</f>
        <v>-</v>
      </c>
      <c r="AK555" s="375" t="str">
        <f t="array" ref="AK555">IF(COUNT(IF($P$5:$P$104=$AA555,IF($A$5:$A$104=AK$552,$P$5:$P$104,""),""))=0,"-",AVERAGE(IF($P$5:$P$104=$AA555,IF($A$5:$A$104=AK$552,$H$5:$O$104,"")))-$AA555)</f>
        <v>-</v>
      </c>
      <c r="AL555" s="375" t="str">
        <f t="array" ref="AL555">IF(COUNT(IF($P$5:$P$104=$AA555,IF($A$5:$A$104=AL$552,$P$5:$P$104,""),""))=0,"-",AVERAGE(IF($P$5:$P$104=$AA555,IF($A$5:$A$104=AL$552,$H$5:$O$104,"")))-$AA555)</f>
        <v>-</v>
      </c>
      <c r="AM555" s="375" t="str">
        <f t="array" ref="AM555">IF(COUNT(IF($P$5:$P$104=$AA555,IF($A$5:$A$104=AM$552,$P$5:$P$104,""),""))=0,"-",AVERAGE(IF($P$5:$P$104=$AA555,IF($A$5:$A$104=AM$552,$H$5:$O$104,"")))-$AA555)</f>
        <v>-</v>
      </c>
      <c r="AN555" s="377" t="str">
        <f t="array" ref="AN555">IF(COUNT(AB555:AM555)=0,"-",AVERAGE(IF($P$5:$P$104=$AA555,$H$5:$O$104,""))-$AA555)</f>
        <v>-</v>
      </c>
      <c r="AO555" s="18"/>
      <c r="AP555" s="7"/>
      <c r="AQ555" s="18"/>
      <c r="AR555" s="18"/>
      <c r="AS555" s="18"/>
      <c r="AT555" s="18"/>
      <c r="AU555" s="18"/>
      <c r="AV555" s="18"/>
      <c r="AW555" s="18"/>
      <c r="AX555" s="18"/>
      <c r="AY555" s="18"/>
      <c r="AZ555" s="18"/>
      <c r="BA555" s="18"/>
      <c r="BO555" s="11"/>
      <c r="BP555" s="11"/>
      <c r="BQ555" s="11"/>
      <c r="BR555" s="75"/>
      <c r="BS555" s="75"/>
    </row>
    <row r="556" spans="1:71">
      <c r="A556" s="18"/>
      <c r="B556" s="18"/>
      <c r="C556" s="18"/>
      <c r="E556" s="88"/>
      <c r="F556" s="88"/>
      <c r="G556" s="18"/>
      <c r="H556" s="89"/>
      <c r="I556" s="89"/>
      <c r="J556" s="89"/>
      <c r="K556" s="18"/>
      <c r="L556" s="18"/>
      <c r="M556" s="18"/>
      <c r="N556" s="18"/>
      <c r="O556" s="18"/>
      <c r="P556" s="138"/>
      <c r="Q556" s="138"/>
      <c r="R556" s="138"/>
      <c r="S556" s="138"/>
      <c r="T556" s="138"/>
      <c r="U556" s="138"/>
      <c r="V556" s="138"/>
      <c r="W556" s="138"/>
      <c r="X556" s="18"/>
      <c r="Y556" s="18"/>
      <c r="Z556" s="18"/>
      <c r="AA556" s="367">
        <v>3</v>
      </c>
      <c r="AB556" s="375" t="str">
        <f t="array" ref="AB556">IF(COUNT(IF($P$5:$P$104=$AA556,IF($A$5:$A$104=AB$552,$P$5:$P$104,""),""))=0,"-",AVERAGE(IF($P$5:$P$104=$AA556,IF($A$5:$A$104=AB$552,$H$5:$O$104,"")))-$AA556)</f>
        <v>-</v>
      </c>
      <c r="AC556" s="375" t="str">
        <f t="array" ref="AC556">IF(COUNT(IF($P$5:$P$104=$AA556,IF($A$5:$A$104=AC$552,$P$5:$P$104,""),""))=0,"-",AVERAGE(IF($P$5:$P$104=$AA556,IF($A$5:$A$104=AC$552,$H$5:$O$104,"")))-$AA556)</f>
        <v>-</v>
      </c>
      <c r="AD556" s="375" t="str">
        <f t="array" ref="AD556">IF(COUNT(IF($P$5:$P$104=$AA556,IF($A$5:$A$104=AD$552,$P$5:$P$104,""),""))=0,"-",AVERAGE(IF($P$5:$P$104=$AA556,IF($A$5:$A$104=AD$552,$H$5:$O$104,"")))-$AA556)</f>
        <v>-</v>
      </c>
      <c r="AE556" s="375" t="str">
        <f t="array" ref="AE556">IF(COUNT(IF($P$5:$P$104=$AA556,IF($A$5:$A$104=AE$552,$P$5:$P$104,""),""))=0,"-",AVERAGE(IF($P$5:$P$104=$AA556,IF($A$5:$A$104=AE$552,$H$5:$O$104,"")))-$AA556)</f>
        <v>-</v>
      </c>
      <c r="AF556" s="375" t="str">
        <f t="array" ref="AF556">IF(COUNT(IF($P$5:$P$104=$AA556,IF($A$5:$A$104=AF$552,$P$5:$P$104,""),""))=0,"-",AVERAGE(IF($P$5:$P$104=$AA556,IF($A$5:$A$104=AF$552,$H$5:$O$104,"")))-$AA556)</f>
        <v>-</v>
      </c>
      <c r="AG556" s="375" t="str">
        <f t="array" ref="AG556">IF(COUNT(IF($P$5:$P$104=$AA556,IF($A$5:$A$104=AG$552,$P$5:$P$104,""),""))=0,"-",AVERAGE(IF($P$5:$P$104=$AA556,IF($A$5:$A$104=AG$552,$H$5:$O$104,"")))-$AA556)</f>
        <v>-</v>
      </c>
      <c r="AH556" s="375" t="str">
        <f t="array" ref="AH556">IF(COUNT(IF($P$5:$P$104=$AA556,IF($A$5:$A$104=AH$552,$P$5:$P$104,""),""))=0,"-",AVERAGE(IF($P$5:$P$104=$AA556,IF($A$5:$A$104=AH$552,$H$5:$O$104,"")))-$AA556)</f>
        <v>-</v>
      </c>
      <c r="AI556" s="375" t="str">
        <f t="array" ref="AI556">IF(COUNT(IF($P$5:$P$104=$AA556,IF($A$5:$A$104=AI$552,$P$5:$P$104,""),""))=0,"-",AVERAGE(IF($P$5:$P$104=$AA556,IF($A$5:$A$104=AI$552,$H$5:$O$104,"")))-$AA556)</f>
        <v>-</v>
      </c>
      <c r="AJ556" s="375" t="str">
        <f t="array" ref="AJ556">IF(COUNT(IF($P$5:$P$104=$AA556,IF($A$5:$A$104=AJ$552,$P$5:$P$104,""),""))=0,"-",AVERAGE(IF($P$5:$P$104=$AA556,IF($A$5:$A$104=AJ$552,$H$5:$O$104,"")))-$AA556)</f>
        <v>-</v>
      </c>
      <c r="AK556" s="375" t="str">
        <f t="array" ref="AK556">IF(COUNT(IF($P$5:$P$104=$AA556,IF($A$5:$A$104=AK$552,$P$5:$P$104,""),""))=0,"-",AVERAGE(IF($P$5:$P$104=$AA556,IF($A$5:$A$104=AK$552,$H$5:$O$104,"")))-$AA556)</f>
        <v>-</v>
      </c>
      <c r="AL556" s="375" t="str">
        <f t="array" ref="AL556">IF(COUNT(IF($P$5:$P$104=$AA556,IF($A$5:$A$104=AL$552,$P$5:$P$104,""),""))=0,"-",AVERAGE(IF($P$5:$P$104=$AA556,IF($A$5:$A$104=AL$552,$H$5:$O$104,"")))-$AA556)</f>
        <v>-</v>
      </c>
      <c r="AM556" s="375" t="str">
        <f t="array" ref="AM556">IF(COUNT(IF($P$5:$P$104=$AA556,IF($A$5:$A$104=AM$552,$P$5:$P$104,""),""))=0,"-",AVERAGE(IF($P$5:$P$104=$AA556,IF($A$5:$A$104=AM$552,$H$5:$O$104,"")))-$AA556)</f>
        <v>-</v>
      </c>
      <c r="AN556" s="377" t="str">
        <f t="array" ref="AN556">IF(COUNT(AB556:AM556)=0,"-",AVERAGE(IF($P$5:$P$104=$AA556,$H$5:$O$104,""))-$AA556)</f>
        <v>-</v>
      </c>
      <c r="AO556" s="18"/>
      <c r="AP556" s="7"/>
      <c r="AQ556" s="18"/>
      <c r="AR556" s="18"/>
      <c r="AS556" s="18"/>
      <c r="AT556" s="18"/>
      <c r="AU556" s="18"/>
      <c r="AV556" s="18"/>
      <c r="AW556" s="18"/>
      <c r="AX556" s="18"/>
      <c r="AY556" s="18"/>
      <c r="AZ556" s="18"/>
      <c r="BA556" s="18"/>
      <c r="BO556" s="11"/>
      <c r="BP556" s="11"/>
      <c r="BQ556" s="11"/>
      <c r="BR556" s="75"/>
      <c r="BS556" s="75"/>
    </row>
    <row r="557" spans="1:71">
      <c r="A557" s="18"/>
      <c r="B557" s="18"/>
      <c r="C557" s="18"/>
      <c r="E557" s="88"/>
      <c r="F557" s="88"/>
      <c r="G557" s="18"/>
      <c r="H557" s="89"/>
      <c r="I557" s="89"/>
      <c r="J557" s="89"/>
      <c r="K557" s="18"/>
      <c r="L557" s="18"/>
      <c r="M557" s="18"/>
      <c r="N557" s="18"/>
      <c r="O557" s="18"/>
      <c r="P557" s="138"/>
      <c r="Q557" s="138"/>
      <c r="R557" s="138"/>
      <c r="S557" s="138"/>
      <c r="T557" s="138"/>
      <c r="U557" s="138"/>
      <c r="V557" s="138"/>
      <c r="W557" s="138"/>
      <c r="X557" s="18"/>
      <c r="Y557" s="18"/>
      <c r="Z557" s="18"/>
      <c r="AA557" s="367">
        <v>4</v>
      </c>
      <c r="AB557" s="375" t="str">
        <f t="array" ref="AB557">IF(COUNT(IF($P$5:$P$104=$AA557,IF($A$5:$A$104=AB$552,$P$5:$P$104,""),""))=0,"-",AVERAGE(IF($P$5:$P$104=$AA557,IF($A$5:$A$104=AB$552,$H$5:$O$104,"")))-$AA557)</f>
        <v>-</v>
      </c>
      <c r="AC557" s="375" t="str">
        <f t="array" ref="AC557">IF(COUNT(IF($P$5:$P$104=$AA557,IF($A$5:$A$104=AC$552,$P$5:$P$104,""),""))=0,"-",AVERAGE(IF($P$5:$P$104=$AA557,IF($A$5:$A$104=AC$552,$H$5:$O$104,"")))-$AA557)</f>
        <v>-</v>
      </c>
      <c r="AD557" s="375" t="str">
        <f t="array" ref="AD557">IF(COUNT(IF($P$5:$P$104=$AA557,IF($A$5:$A$104=AD$552,$P$5:$P$104,""),""))=0,"-",AVERAGE(IF($P$5:$P$104=$AA557,IF($A$5:$A$104=AD$552,$H$5:$O$104,"")))-$AA557)</f>
        <v>-</v>
      </c>
      <c r="AE557" s="375" t="str">
        <f t="array" ref="AE557">IF(COUNT(IF($P$5:$P$104=$AA557,IF($A$5:$A$104=AE$552,$P$5:$P$104,""),""))=0,"-",AVERAGE(IF($P$5:$P$104=$AA557,IF($A$5:$A$104=AE$552,$H$5:$O$104,"")))-$AA557)</f>
        <v>-</v>
      </c>
      <c r="AF557" s="375" t="str">
        <f t="array" ref="AF557">IF(COUNT(IF($P$5:$P$104=$AA557,IF($A$5:$A$104=AF$552,$P$5:$P$104,""),""))=0,"-",AVERAGE(IF($P$5:$P$104=$AA557,IF($A$5:$A$104=AF$552,$H$5:$O$104,"")))-$AA557)</f>
        <v>-</v>
      </c>
      <c r="AG557" s="375" t="str">
        <f t="array" ref="AG557">IF(COUNT(IF($P$5:$P$104=$AA557,IF($A$5:$A$104=AG$552,$P$5:$P$104,""),""))=0,"-",AVERAGE(IF($P$5:$P$104=$AA557,IF($A$5:$A$104=AG$552,$H$5:$O$104,"")))-$AA557)</f>
        <v>-</v>
      </c>
      <c r="AH557" s="375" t="str">
        <f t="array" ref="AH557">IF(COUNT(IF($P$5:$P$104=$AA557,IF($A$5:$A$104=AH$552,$P$5:$P$104,""),""))=0,"-",AVERAGE(IF($P$5:$P$104=$AA557,IF($A$5:$A$104=AH$552,$H$5:$O$104,"")))-$AA557)</f>
        <v>-</v>
      </c>
      <c r="AI557" s="375" t="str">
        <f t="array" ref="AI557">IF(COUNT(IF($P$5:$P$104=$AA557,IF($A$5:$A$104=AI$552,$P$5:$P$104,""),""))=0,"-",AVERAGE(IF($P$5:$P$104=$AA557,IF($A$5:$A$104=AI$552,$H$5:$O$104,"")))-$AA557)</f>
        <v>-</v>
      </c>
      <c r="AJ557" s="375" t="str">
        <f t="array" ref="AJ557">IF(COUNT(IF($P$5:$P$104=$AA557,IF($A$5:$A$104=AJ$552,$P$5:$P$104,""),""))=0,"-",AVERAGE(IF($P$5:$P$104=$AA557,IF($A$5:$A$104=AJ$552,$H$5:$O$104,"")))-$AA557)</f>
        <v>-</v>
      </c>
      <c r="AK557" s="375" t="str">
        <f t="array" ref="AK557">IF(COUNT(IF($P$5:$P$104=$AA557,IF($A$5:$A$104=AK$552,$P$5:$P$104,""),""))=0,"-",AVERAGE(IF($P$5:$P$104=$AA557,IF($A$5:$A$104=AK$552,$H$5:$O$104,"")))-$AA557)</f>
        <v>-</v>
      </c>
      <c r="AL557" s="375" t="str">
        <f t="array" ref="AL557">IF(COUNT(IF($P$5:$P$104=$AA557,IF($A$5:$A$104=AL$552,$P$5:$P$104,""),""))=0,"-",AVERAGE(IF($P$5:$P$104=$AA557,IF($A$5:$A$104=AL$552,$H$5:$O$104,"")))-$AA557)</f>
        <v>-</v>
      </c>
      <c r="AM557" s="375" t="str">
        <f t="array" ref="AM557">IF(COUNT(IF($P$5:$P$104=$AA557,IF($A$5:$A$104=AM$552,$P$5:$P$104,""),""))=0,"-",AVERAGE(IF($P$5:$P$104=$AA557,IF($A$5:$A$104=AM$552,$H$5:$O$104,"")))-$AA557)</f>
        <v>-</v>
      </c>
      <c r="AN557" s="377" t="str">
        <f t="array" ref="AN557">IF(COUNT(AB557:AM557)=0,"-",AVERAGE(IF($P$5:$P$104=$AA557,$H$5:$O$104,""))-$AA557)</f>
        <v>-</v>
      </c>
      <c r="AO557" s="18"/>
      <c r="AP557" s="7"/>
      <c r="AQ557" s="18"/>
      <c r="AR557" s="18"/>
      <c r="AS557" s="18"/>
      <c r="AT557" s="18"/>
      <c r="AU557" s="18"/>
      <c r="AV557" s="18"/>
      <c r="AW557" s="18"/>
      <c r="AX557" s="18"/>
      <c r="AY557" s="18"/>
      <c r="AZ557" s="18"/>
      <c r="BA557" s="18"/>
      <c r="BO557" s="11"/>
      <c r="BP557" s="11"/>
      <c r="BQ557" s="11"/>
      <c r="BR557" s="75"/>
      <c r="BS557" s="75"/>
    </row>
    <row r="558" spans="1:71">
      <c r="A558" s="18"/>
      <c r="B558" s="18"/>
      <c r="C558" s="18"/>
      <c r="E558" s="88"/>
      <c r="F558" s="88"/>
      <c r="G558" s="18"/>
      <c r="H558" s="89"/>
      <c r="I558" s="89"/>
      <c r="J558" s="89"/>
      <c r="K558" s="18"/>
      <c r="L558" s="18"/>
      <c r="M558" s="18"/>
      <c r="N558" s="18"/>
      <c r="O558" s="18"/>
      <c r="P558" s="138"/>
      <c r="Q558" s="138"/>
      <c r="R558" s="138"/>
      <c r="S558" s="138"/>
      <c r="T558" s="138"/>
      <c r="U558" s="138"/>
      <c r="V558" s="138"/>
      <c r="W558" s="138"/>
      <c r="X558" s="18"/>
      <c r="Y558" s="18"/>
      <c r="Z558" s="18"/>
      <c r="AA558" s="367">
        <v>5</v>
      </c>
      <c r="AB558" s="375" t="str">
        <f t="array" ref="AB558">IF(COUNT(IF($P$5:$P$104=$AA558,IF($A$5:$A$104=AB$552,$P$5:$P$104,""),""))=0,"-",AVERAGE(IF($P$5:$P$104=$AA558,IF($A$5:$A$104=AB$552,$H$5:$O$104,"")))-$AA558)</f>
        <v>-</v>
      </c>
      <c r="AC558" s="375" t="str">
        <f t="array" ref="AC558">IF(COUNT(IF($P$5:$P$104=$AA558,IF($A$5:$A$104=AC$552,$P$5:$P$104,""),""))=0,"-",AVERAGE(IF($P$5:$P$104=$AA558,IF($A$5:$A$104=AC$552,$H$5:$O$104,"")))-$AA558)</f>
        <v>-</v>
      </c>
      <c r="AD558" s="375" t="str">
        <f t="array" ref="AD558">IF(COUNT(IF($P$5:$P$104=$AA558,IF($A$5:$A$104=AD$552,$P$5:$P$104,""),""))=0,"-",AVERAGE(IF($P$5:$P$104=$AA558,IF($A$5:$A$104=AD$552,$H$5:$O$104,"")))-$AA558)</f>
        <v>-</v>
      </c>
      <c r="AE558" s="375" t="str">
        <f t="array" ref="AE558">IF(COUNT(IF($P$5:$P$104=$AA558,IF($A$5:$A$104=AE$552,$P$5:$P$104,""),""))=0,"-",AVERAGE(IF($P$5:$P$104=$AA558,IF($A$5:$A$104=AE$552,$H$5:$O$104,"")))-$AA558)</f>
        <v>-</v>
      </c>
      <c r="AF558" s="375" t="str">
        <f t="array" ref="AF558">IF(COUNT(IF($P$5:$P$104=$AA558,IF($A$5:$A$104=AF$552,$P$5:$P$104,""),""))=0,"-",AVERAGE(IF($P$5:$P$104=$AA558,IF($A$5:$A$104=AF$552,$H$5:$O$104,"")))-$AA558)</f>
        <v>-</v>
      </c>
      <c r="AG558" s="375" t="str">
        <f t="array" ref="AG558">IF(COUNT(IF($P$5:$P$104=$AA558,IF($A$5:$A$104=AG$552,$P$5:$P$104,""),""))=0,"-",AVERAGE(IF($P$5:$P$104=$AA558,IF($A$5:$A$104=AG$552,$H$5:$O$104,"")))-$AA558)</f>
        <v>-</v>
      </c>
      <c r="AH558" s="375" t="str">
        <f t="array" ref="AH558">IF(COUNT(IF($P$5:$P$104=$AA558,IF($A$5:$A$104=AH$552,$P$5:$P$104,""),""))=0,"-",AVERAGE(IF($P$5:$P$104=$AA558,IF($A$5:$A$104=AH$552,$H$5:$O$104,"")))-$AA558)</f>
        <v>-</v>
      </c>
      <c r="AI558" s="375" t="str">
        <f t="array" ref="AI558">IF(COUNT(IF($P$5:$P$104=$AA558,IF($A$5:$A$104=AI$552,$P$5:$P$104,""),""))=0,"-",AVERAGE(IF($P$5:$P$104=$AA558,IF($A$5:$A$104=AI$552,$H$5:$O$104,"")))-$AA558)</f>
        <v>-</v>
      </c>
      <c r="AJ558" s="375" t="str">
        <f t="array" ref="AJ558">IF(COUNT(IF($P$5:$P$104=$AA558,IF($A$5:$A$104=AJ$552,$P$5:$P$104,""),""))=0,"-",AVERAGE(IF($P$5:$P$104=$AA558,IF($A$5:$A$104=AJ$552,$H$5:$O$104,"")))-$AA558)</f>
        <v>-</v>
      </c>
      <c r="AK558" s="375" t="str">
        <f t="array" ref="AK558">IF(COUNT(IF($P$5:$P$104=$AA558,IF($A$5:$A$104=AK$552,$P$5:$P$104,""),""))=0,"-",AVERAGE(IF($P$5:$P$104=$AA558,IF($A$5:$A$104=AK$552,$H$5:$O$104,"")))-$AA558)</f>
        <v>-</v>
      </c>
      <c r="AL558" s="375" t="str">
        <f t="array" ref="AL558">IF(COUNT(IF($P$5:$P$104=$AA558,IF($A$5:$A$104=AL$552,$P$5:$P$104,""),""))=0,"-",AVERAGE(IF($P$5:$P$104=$AA558,IF($A$5:$A$104=AL$552,$H$5:$O$104,"")))-$AA558)</f>
        <v>-</v>
      </c>
      <c r="AM558" s="375" t="str">
        <f t="array" ref="AM558">IF(COUNT(IF($P$5:$P$104=$AA558,IF($A$5:$A$104=AM$552,$P$5:$P$104,""),""))=0,"-",AVERAGE(IF($P$5:$P$104=$AA558,IF($A$5:$A$104=AM$552,$H$5:$O$104,"")))-$AA558)</f>
        <v>-</v>
      </c>
      <c r="AN558" s="377" t="str">
        <f t="array" ref="AN558">IF(COUNT(AB558:AM558)=0,"-",AVERAGE(IF($P$5:$P$104=$AA558,$H$5:$O$104,""))-$AA558)</f>
        <v>-</v>
      </c>
      <c r="AO558" s="18"/>
      <c r="AP558" s="7"/>
      <c r="AQ558" s="18"/>
      <c r="AR558" s="18"/>
      <c r="AS558" s="18"/>
      <c r="AT558" s="18"/>
      <c r="AU558" s="18"/>
      <c r="AV558" s="18"/>
      <c r="AW558" s="18"/>
      <c r="AX558" s="18"/>
      <c r="AY558" s="18"/>
      <c r="AZ558" s="18"/>
      <c r="BA558" s="18"/>
      <c r="BO558" s="11"/>
      <c r="BP558" s="11"/>
      <c r="BQ558" s="11"/>
      <c r="BR558" s="75"/>
      <c r="BS558" s="75"/>
    </row>
    <row r="559" spans="1:71">
      <c r="A559" s="18"/>
      <c r="B559" s="18"/>
      <c r="C559" s="18"/>
      <c r="E559" s="88"/>
      <c r="F559" s="88"/>
      <c r="G559" s="18"/>
      <c r="H559" s="89"/>
      <c r="I559" s="89"/>
      <c r="J559" s="89"/>
      <c r="K559" s="18"/>
      <c r="L559" s="18"/>
      <c r="M559" s="18"/>
      <c r="N559" s="18"/>
      <c r="O559" s="18"/>
      <c r="P559" s="138"/>
      <c r="Q559" s="138"/>
      <c r="R559" s="138"/>
      <c r="S559" s="138"/>
      <c r="T559" s="138"/>
      <c r="U559" s="138"/>
      <c r="V559" s="138"/>
      <c r="W559" s="138"/>
      <c r="X559" s="18"/>
      <c r="Y559" s="18"/>
      <c r="Z559" s="18"/>
      <c r="AA559" s="367">
        <v>6</v>
      </c>
      <c r="AB559" s="375" t="str">
        <f t="array" ref="AB559">IF(COUNT(IF($P$5:$P$104=$AA559,IF($A$5:$A$104=AB$552,$P$5:$P$104,""),""))=0,"-",AVERAGE(IF($P$5:$P$104=$AA559,IF($A$5:$A$104=AB$552,$H$5:$O$104,"")))-$AA559)</f>
        <v>-</v>
      </c>
      <c r="AC559" s="375" t="str">
        <f t="array" ref="AC559">IF(COUNT(IF($P$5:$P$104=$AA559,IF($A$5:$A$104=AC$552,$P$5:$P$104,""),""))=0,"-",AVERAGE(IF($P$5:$P$104=$AA559,IF($A$5:$A$104=AC$552,$H$5:$O$104,"")))-$AA559)</f>
        <v>-</v>
      </c>
      <c r="AD559" s="375" t="str">
        <f t="array" ref="AD559">IF(COUNT(IF($P$5:$P$104=$AA559,IF($A$5:$A$104=AD$552,$P$5:$P$104,""),""))=0,"-",AVERAGE(IF($P$5:$P$104=$AA559,IF($A$5:$A$104=AD$552,$H$5:$O$104,"")))-$AA559)</f>
        <v>-</v>
      </c>
      <c r="AE559" s="375" t="str">
        <f t="array" ref="AE559">IF(COUNT(IF($P$5:$P$104=$AA559,IF($A$5:$A$104=AE$552,$P$5:$P$104,""),""))=0,"-",AVERAGE(IF($P$5:$P$104=$AA559,IF($A$5:$A$104=AE$552,$H$5:$O$104,"")))-$AA559)</f>
        <v>-</v>
      </c>
      <c r="AF559" s="375" t="str">
        <f t="array" ref="AF559">IF(COUNT(IF($P$5:$P$104=$AA559,IF($A$5:$A$104=AF$552,$P$5:$P$104,""),""))=0,"-",AVERAGE(IF($P$5:$P$104=$AA559,IF($A$5:$A$104=AF$552,$H$5:$O$104,"")))-$AA559)</f>
        <v>-</v>
      </c>
      <c r="AG559" s="375" t="str">
        <f t="array" ref="AG559">IF(COUNT(IF($P$5:$P$104=$AA559,IF($A$5:$A$104=AG$552,$P$5:$P$104,""),""))=0,"-",AVERAGE(IF($P$5:$P$104=$AA559,IF($A$5:$A$104=AG$552,$H$5:$O$104,"")))-$AA559)</f>
        <v>-</v>
      </c>
      <c r="AH559" s="375" t="str">
        <f t="array" ref="AH559">IF(COUNT(IF($P$5:$P$104=$AA559,IF($A$5:$A$104=AH$552,$P$5:$P$104,""),""))=0,"-",AVERAGE(IF($P$5:$P$104=$AA559,IF($A$5:$A$104=AH$552,$H$5:$O$104,"")))-$AA559)</f>
        <v>-</v>
      </c>
      <c r="AI559" s="375" t="str">
        <f t="array" ref="AI559">IF(COUNT(IF($P$5:$P$104=$AA559,IF($A$5:$A$104=AI$552,$P$5:$P$104,""),""))=0,"-",AVERAGE(IF($P$5:$P$104=$AA559,IF($A$5:$A$104=AI$552,$H$5:$O$104,"")))-$AA559)</f>
        <v>-</v>
      </c>
      <c r="AJ559" s="375" t="str">
        <f t="array" ref="AJ559">IF(COUNT(IF($P$5:$P$104=$AA559,IF($A$5:$A$104=AJ$552,$P$5:$P$104,""),""))=0,"-",AVERAGE(IF($P$5:$P$104=$AA559,IF($A$5:$A$104=AJ$552,$H$5:$O$104,"")))-$AA559)</f>
        <v>-</v>
      </c>
      <c r="AK559" s="375" t="str">
        <f t="array" ref="AK559">IF(COUNT(IF($P$5:$P$104=$AA559,IF($A$5:$A$104=AK$552,$P$5:$P$104,""),""))=0,"-",AVERAGE(IF($P$5:$P$104=$AA559,IF($A$5:$A$104=AK$552,$H$5:$O$104,"")))-$AA559)</f>
        <v>-</v>
      </c>
      <c r="AL559" s="375" t="str">
        <f t="array" ref="AL559">IF(COUNT(IF($P$5:$P$104=$AA559,IF($A$5:$A$104=AL$552,$P$5:$P$104,""),""))=0,"-",AVERAGE(IF($P$5:$P$104=$AA559,IF($A$5:$A$104=AL$552,$H$5:$O$104,"")))-$AA559)</f>
        <v>-</v>
      </c>
      <c r="AM559" s="375" t="str">
        <f t="array" ref="AM559">IF(COUNT(IF($P$5:$P$104=$AA559,IF($A$5:$A$104=AM$552,$P$5:$P$104,""),""))=0,"-",AVERAGE(IF($P$5:$P$104=$AA559,IF($A$5:$A$104=AM$552,$H$5:$O$104,"")))-$AA559)</f>
        <v>-</v>
      </c>
      <c r="AN559" s="377" t="str">
        <f t="array" ref="AN559">IF(COUNT(AB559:AM559)=0,"-",AVERAGE(IF($P$5:$P$104=$AA559,$H$5:$O$104,""))-$AA559)</f>
        <v>-</v>
      </c>
      <c r="AO559" s="18"/>
      <c r="AP559" s="7"/>
      <c r="AQ559" s="18"/>
      <c r="AR559" s="18"/>
      <c r="AS559" s="18"/>
      <c r="AT559" s="18"/>
      <c r="AU559" s="18"/>
      <c r="AV559" s="18"/>
      <c r="AW559" s="18"/>
      <c r="AX559" s="18"/>
      <c r="AY559" s="18"/>
      <c r="AZ559" s="18"/>
      <c r="BA559" s="18"/>
      <c r="BO559" s="11"/>
      <c r="BP559" s="11"/>
      <c r="BQ559" s="11"/>
      <c r="BR559" s="75"/>
      <c r="BS559" s="75"/>
    </row>
    <row r="560" spans="1:71">
      <c r="A560" s="18"/>
      <c r="B560" s="18"/>
      <c r="C560" s="18"/>
      <c r="E560" s="88"/>
      <c r="F560" s="88"/>
      <c r="G560" s="18"/>
      <c r="H560" s="89"/>
      <c r="I560" s="89"/>
      <c r="J560" s="89"/>
      <c r="K560" s="18"/>
      <c r="L560" s="18"/>
      <c r="M560" s="18"/>
      <c r="N560" s="18"/>
      <c r="O560" s="18"/>
      <c r="P560" s="138"/>
      <c r="Q560" s="138"/>
      <c r="R560" s="138"/>
      <c r="S560" s="138"/>
      <c r="T560" s="138"/>
      <c r="U560" s="138"/>
      <c r="V560" s="138"/>
      <c r="W560" s="138"/>
      <c r="X560" s="18"/>
      <c r="Y560" s="18"/>
      <c r="Z560" s="18"/>
      <c r="AA560" s="367">
        <v>7</v>
      </c>
      <c r="AB560" s="375" t="str">
        <f t="array" ref="AB560">IF(COUNT(IF($P$5:$P$104=$AA560,IF($A$5:$A$104=AB$552,$P$5:$P$104,""),""))=0,"-",AVERAGE(IF($P$5:$P$104=$AA560,IF($A$5:$A$104=AB$552,$H$5:$O$104,"")))-$AA560)</f>
        <v>-</v>
      </c>
      <c r="AC560" s="375" t="str">
        <f t="array" ref="AC560">IF(COUNT(IF($P$5:$P$104=$AA560,IF($A$5:$A$104=AC$552,$P$5:$P$104,""),""))=0,"-",AVERAGE(IF($P$5:$P$104=$AA560,IF($A$5:$A$104=AC$552,$H$5:$O$104,"")))-$AA560)</f>
        <v>-</v>
      </c>
      <c r="AD560" s="375" t="str">
        <f t="array" ref="AD560">IF(COUNT(IF($P$5:$P$104=$AA560,IF($A$5:$A$104=AD$552,$P$5:$P$104,""),""))=0,"-",AVERAGE(IF($P$5:$P$104=$AA560,IF($A$5:$A$104=AD$552,$H$5:$O$104,"")))-$AA560)</f>
        <v>-</v>
      </c>
      <c r="AE560" s="375" t="str">
        <f t="array" ref="AE560">IF(COUNT(IF($P$5:$P$104=$AA560,IF($A$5:$A$104=AE$552,$P$5:$P$104,""),""))=0,"-",AVERAGE(IF($P$5:$P$104=$AA560,IF($A$5:$A$104=AE$552,$H$5:$O$104,"")))-$AA560)</f>
        <v>-</v>
      </c>
      <c r="AF560" s="375" t="str">
        <f t="array" ref="AF560">IF(COUNT(IF($P$5:$P$104=$AA560,IF($A$5:$A$104=AF$552,$P$5:$P$104,""),""))=0,"-",AVERAGE(IF($P$5:$P$104=$AA560,IF($A$5:$A$104=AF$552,$H$5:$O$104,"")))-$AA560)</f>
        <v>-</v>
      </c>
      <c r="AG560" s="375" t="str">
        <f t="array" ref="AG560">IF(COUNT(IF($P$5:$P$104=$AA560,IF($A$5:$A$104=AG$552,$P$5:$P$104,""),""))=0,"-",AVERAGE(IF($P$5:$P$104=$AA560,IF($A$5:$A$104=AG$552,$H$5:$O$104,"")))-$AA560)</f>
        <v>-</v>
      </c>
      <c r="AH560" s="375" t="str">
        <f t="array" ref="AH560">IF(COUNT(IF($P$5:$P$104=$AA560,IF($A$5:$A$104=AH$552,$P$5:$P$104,""),""))=0,"-",AVERAGE(IF($P$5:$P$104=$AA560,IF($A$5:$A$104=AH$552,$H$5:$O$104,"")))-$AA560)</f>
        <v>-</v>
      </c>
      <c r="AI560" s="375" t="str">
        <f t="array" ref="AI560">IF(COUNT(IF($P$5:$P$104=$AA560,IF($A$5:$A$104=AI$552,$P$5:$P$104,""),""))=0,"-",AVERAGE(IF($P$5:$P$104=$AA560,IF($A$5:$A$104=AI$552,$H$5:$O$104,"")))-$AA560)</f>
        <v>-</v>
      </c>
      <c r="AJ560" s="375" t="str">
        <f t="array" ref="AJ560">IF(COUNT(IF($P$5:$P$104=$AA560,IF($A$5:$A$104=AJ$552,$P$5:$P$104,""),""))=0,"-",AVERAGE(IF($P$5:$P$104=$AA560,IF($A$5:$A$104=AJ$552,$H$5:$O$104,"")))-$AA560)</f>
        <v>-</v>
      </c>
      <c r="AK560" s="375" t="str">
        <f t="array" ref="AK560">IF(COUNT(IF($P$5:$P$104=$AA560,IF($A$5:$A$104=AK$552,$P$5:$P$104,""),""))=0,"-",AVERAGE(IF($P$5:$P$104=$AA560,IF($A$5:$A$104=AK$552,$H$5:$O$104,"")))-$AA560)</f>
        <v>-</v>
      </c>
      <c r="AL560" s="375" t="str">
        <f t="array" ref="AL560">IF(COUNT(IF($P$5:$P$104=$AA560,IF($A$5:$A$104=AL$552,$P$5:$P$104,""),""))=0,"-",AVERAGE(IF($P$5:$P$104=$AA560,IF($A$5:$A$104=AL$552,$H$5:$O$104,"")))-$AA560)</f>
        <v>-</v>
      </c>
      <c r="AM560" s="375" t="str">
        <f t="array" ref="AM560">IF(COUNT(IF($P$5:$P$104=$AA560,IF($A$5:$A$104=AM$552,$P$5:$P$104,""),""))=0,"-",AVERAGE(IF($P$5:$P$104=$AA560,IF($A$5:$A$104=AM$552,$H$5:$O$104,"")))-$AA560)</f>
        <v>-</v>
      </c>
      <c r="AN560" s="377" t="str">
        <f t="array" ref="AN560">IF(COUNT(AB560:AM560)=0,"-",AVERAGE(IF($P$5:$P$104=$AA560,$H$5:$O$104,""))-$AA560)</f>
        <v>-</v>
      </c>
      <c r="AO560" s="18"/>
      <c r="AP560" s="7"/>
      <c r="AQ560" s="18"/>
      <c r="AR560" s="18"/>
      <c r="AS560" s="18"/>
      <c r="AT560" s="18"/>
      <c r="AU560" s="18"/>
      <c r="AV560" s="18"/>
      <c r="AW560" s="18"/>
      <c r="AX560" s="18"/>
      <c r="AY560" s="18"/>
      <c r="AZ560" s="18"/>
      <c r="BA560" s="18"/>
      <c r="BO560" s="11"/>
      <c r="BP560" s="11"/>
      <c r="BQ560" s="11"/>
      <c r="BR560" s="75"/>
      <c r="BS560" s="75"/>
    </row>
    <row r="561" spans="1:71">
      <c r="A561" s="18"/>
      <c r="B561" s="18"/>
      <c r="C561" s="18"/>
      <c r="E561" s="88"/>
      <c r="F561" s="88"/>
      <c r="G561" s="18"/>
      <c r="H561" s="89"/>
      <c r="I561" s="89"/>
      <c r="J561" s="89"/>
      <c r="K561" s="18"/>
      <c r="L561" s="18"/>
      <c r="M561" s="18"/>
      <c r="N561" s="18"/>
      <c r="O561" s="18"/>
      <c r="P561" s="138"/>
      <c r="Q561" s="138"/>
      <c r="R561" s="138"/>
      <c r="S561" s="138"/>
      <c r="T561" s="138"/>
      <c r="U561" s="138"/>
      <c r="V561" s="138"/>
      <c r="W561" s="138"/>
      <c r="X561" s="18"/>
      <c r="Y561" s="18"/>
      <c r="Z561" s="18"/>
      <c r="AA561" s="367">
        <v>8</v>
      </c>
      <c r="AB561" s="375" t="str">
        <f t="array" ref="AB561">IF(COUNT(IF($P$5:$P$104=$AA561,IF($A$5:$A$104=AB$552,$P$5:$P$104,""),""))=0,"-",AVERAGE(IF($P$5:$P$104=$AA561,IF($A$5:$A$104=AB$552,$H$5:$O$104,"")))-$AA561)</f>
        <v>-</v>
      </c>
      <c r="AC561" s="375" t="str">
        <f t="array" ref="AC561">IF(COUNT(IF($P$5:$P$104=$AA561,IF($A$5:$A$104=AC$552,$P$5:$P$104,""),""))=0,"-",AVERAGE(IF($P$5:$P$104=$AA561,IF($A$5:$A$104=AC$552,$H$5:$O$104,"")))-$AA561)</f>
        <v>-</v>
      </c>
      <c r="AD561" s="375" t="str">
        <f t="array" ref="AD561">IF(COUNT(IF($P$5:$P$104=$AA561,IF($A$5:$A$104=AD$552,$P$5:$P$104,""),""))=0,"-",AVERAGE(IF($P$5:$P$104=$AA561,IF($A$5:$A$104=AD$552,$H$5:$O$104,"")))-$AA561)</f>
        <v>-</v>
      </c>
      <c r="AE561" s="375" t="str">
        <f t="array" ref="AE561">IF(COUNT(IF($P$5:$P$104=$AA561,IF($A$5:$A$104=AE$552,$P$5:$P$104,""),""))=0,"-",AVERAGE(IF($P$5:$P$104=$AA561,IF($A$5:$A$104=AE$552,$H$5:$O$104,"")))-$AA561)</f>
        <v>-</v>
      </c>
      <c r="AF561" s="375" t="str">
        <f t="array" ref="AF561">IF(COUNT(IF($P$5:$P$104=$AA561,IF($A$5:$A$104=AF$552,$P$5:$P$104,""),""))=0,"-",AVERAGE(IF($P$5:$P$104=$AA561,IF($A$5:$A$104=AF$552,$H$5:$O$104,"")))-$AA561)</f>
        <v>-</v>
      </c>
      <c r="AG561" s="375" t="str">
        <f t="array" ref="AG561">IF(COUNT(IF($P$5:$P$104=$AA561,IF($A$5:$A$104=AG$552,$P$5:$P$104,""),""))=0,"-",AVERAGE(IF($P$5:$P$104=$AA561,IF($A$5:$A$104=AG$552,$H$5:$O$104,"")))-$AA561)</f>
        <v>-</v>
      </c>
      <c r="AH561" s="375" t="str">
        <f t="array" ref="AH561">IF(COUNT(IF($P$5:$P$104=$AA561,IF($A$5:$A$104=AH$552,$P$5:$P$104,""),""))=0,"-",AVERAGE(IF($P$5:$P$104=$AA561,IF($A$5:$A$104=AH$552,$H$5:$O$104,"")))-$AA561)</f>
        <v>-</v>
      </c>
      <c r="AI561" s="375" t="str">
        <f t="array" ref="AI561">IF(COUNT(IF($P$5:$P$104=$AA561,IF($A$5:$A$104=AI$552,$P$5:$P$104,""),""))=0,"-",AVERAGE(IF($P$5:$P$104=$AA561,IF($A$5:$A$104=AI$552,$H$5:$O$104,"")))-$AA561)</f>
        <v>-</v>
      </c>
      <c r="AJ561" s="375" t="str">
        <f t="array" ref="AJ561">IF(COUNT(IF($P$5:$P$104=$AA561,IF($A$5:$A$104=AJ$552,$P$5:$P$104,""),""))=0,"-",AVERAGE(IF($P$5:$P$104=$AA561,IF($A$5:$A$104=AJ$552,$H$5:$O$104,"")))-$AA561)</f>
        <v>-</v>
      </c>
      <c r="AK561" s="375" t="str">
        <f t="array" ref="AK561">IF(COUNT(IF($P$5:$P$104=$AA561,IF($A$5:$A$104=AK$552,$P$5:$P$104,""),""))=0,"-",AVERAGE(IF($P$5:$P$104=$AA561,IF($A$5:$A$104=AK$552,$H$5:$O$104,"")))-$AA561)</f>
        <v>-</v>
      </c>
      <c r="AL561" s="375" t="str">
        <f t="array" ref="AL561">IF(COUNT(IF($P$5:$P$104=$AA561,IF($A$5:$A$104=AL$552,$P$5:$P$104,""),""))=0,"-",AVERAGE(IF($P$5:$P$104=$AA561,IF($A$5:$A$104=AL$552,$H$5:$O$104,"")))-$AA561)</f>
        <v>-</v>
      </c>
      <c r="AM561" s="375" t="str">
        <f t="array" ref="AM561">IF(COUNT(IF($P$5:$P$104=$AA561,IF($A$5:$A$104=AM$552,$P$5:$P$104,""),""))=0,"-",AVERAGE(IF($P$5:$P$104=$AA561,IF($A$5:$A$104=AM$552,$H$5:$O$104,"")))-$AA561)</f>
        <v>-</v>
      </c>
      <c r="AN561" s="377" t="str">
        <f t="array" ref="AN561">IF(COUNT(AB561:AM561)=0,"-",AVERAGE(IF($P$5:$P$104=$AA561,$H$5:$O$104,""))-$AA561)</f>
        <v>-</v>
      </c>
      <c r="AO561" s="18"/>
      <c r="AP561" s="7"/>
      <c r="AQ561" s="18"/>
      <c r="AR561" s="18"/>
      <c r="AS561" s="18"/>
      <c r="AT561" s="18"/>
      <c r="AU561" s="18"/>
      <c r="AV561" s="18"/>
      <c r="AW561" s="18"/>
      <c r="AX561" s="18"/>
      <c r="AY561" s="18"/>
      <c r="AZ561" s="18"/>
      <c r="BA561" s="18"/>
      <c r="BO561" s="11"/>
      <c r="BP561" s="11"/>
      <c r="BQ561" s="11"/>
      <c r="BR561" s="75"/>
      <c r="BS561" s="75"/>
    </row>
    <row r="562" spans="1:71">
      <c r="A562" s="18"/>
      <c r="B562" s="18"/>
      <c r="C562" s="18"/>
      <c r="E562" s="88"/>
      <c r="F562" s="88"/>
      <c r="G562" s="18"/>
      <c r="H562" s="89"/>
      <c r="I562" s="89"/>
      <c r="J562" s="89"/>
      <c r="K562" s="18"/>
      <c r="L562" s="18"/>
      <c r="M562" s="18"/>
      <c r="N562" s="18"/>
      <c r="O562" s="18"/>
      <c r="P562" s="138"/>
      <c r="Q562" s="138"/>
      <c r="R562" s="138"/>
      <c r="S562" s="138"/>
      <c r="T562" s="138"/>
      <c r="U562" s="138"/>
      <c r="V562" s="138"/>
      <c r="W562" s="138"/>
      <c r="X562" s="18"/>
      <c r="Y562" s="18"/>
      <c r="Z562" s="18"/>
      <c r="AA562" s="367">
        <v>9</v>
      </c>
      <c r="AB562" s="375" t="str">
        <f t="array" ref="AB562">IF(COUNT(IF($P$5:$P$104=$AA562,IF($A$5:$A$104=AB$552,$P$5:$P$104,""),""))=0,"-",AVERAGE(IF($P$5:$P$104=$AA562,IF($A$5:$A$104=AB$552,$H$5:$O$104,"")))-$AA562)</f>
        <v>-</v>
      </c>
      <c r="AC562" s="375" t="str">
        <f t="array" ref="AC562">IF(COUNT(IF($P$5:$P$104=$AA562,IF($A$5:$A$104=AC$552,$P$5:$P$104,""),""))=0,"-",AVERAGE(IF($P$5:$P$104=$AA562,IF($A$5:$A$104=AC$552,$H$5:$O$104,"")))-$AA562)</f>
        <v>-</v>
      </c>
      <c r="AD562" s="375" t="str">
        <f t="array" ref="AD562">IF(COUNT(IF($P$5:$P$104=$AA562,IF($A$5:$A$104=AD$552,$P$5:$P$104,""),""))=0,"-",AVERAGE(IF($P$5:$P$104=$AA562,IF($A$5:$A$104=AD$552,$H$5:$O$104,"")))-$AA562)</f>
        <v>-</v>
      </c>
      <c r="AE562" s="375" t="str">
        <f t="array" ref="AE562">IF(COUNT(IF($P$5:$P$104=$AA562,IF($A$5:$A$104=AE$552,$P$5:$P$104,""),""))=0,"-",AVERAGE(IF($P$5:$P$104=$AA562,IF($A$5:$A$104=AE$552,$H$5:$O$104,"")))-$AA562)</f>
        <v>-</v>
      </c>
      <c r="AF562" s="375" t="str">
        <f t="array" ref="AF562">IF(COUNT(IF($P$5:$P$104=$AA562,IF($A$5:$A$104=AF$552,$P$5:$P$104,""),""))=0,"-",AVERAGE(IF($P$5:$P$104=$AA562,IF($A$5:$A$104=AF$552,$H$5:$O$104,"")))-$AA562)</f>
        <v>-</v>
      </c>
      <c r="AG562" s="375" t="str">
        <f t="array" ref="AG562">IF(COUNT(IF($P$5:$P$104=$AA562,IF($A$5:$A$104=AG$552,$P$5:$P$104,""),""))=0,"-",AVERAGE(IF($P$5:$P$104=$AA562,IF($A$5:$A$104=AG$552,$H$5:$O$104,"")))-$AA562)</f>
        <v>-</v>
      </c>
      <c r="AH562" s="375" t="str">
        <f t="array" ref="AH562">IF(COUNT(IF($P$5:$P$104=$AA562,IF($A$5:$A$104=AH$552,$P$5:$P$104,""),""))=0,"-",AVERAGE(IF($P$5:$P$104=$AA562,IF($A$5:$A$104=AH$552,$H$5:$O$104,"")))-$AA562)</f>
        <v>-</v>
      </c>
      <c r="AI562" s="375" t="str">
        <f t="array" ref="AI562">IF(COUNT(IF($P$5:$P$104=$AA562,IF($A$5:$A$104=AI$552,$P$5:$P$104,""),""))=0,"-",AVERAGE(IF($P$5:$P$104=$AA562,IF($A$5:$A$104=AI$552,$H$5:$O$104,"")))-$AA562)</f>
        <v>-</v>
      </c>
      <c r="AJ562" s="375" t="str">
        <f t="array" ref="AJ562">IF(COUNT(IF($P$5:$P$104=$AA562,IF($A$5:$A$104=AJ$552,$P$5:$P$104,""),""))=0,"-",AVERAGE(IF($P$5:$P$104=$AA562,IF($A$5:$A$104=AJ$552,$H$5:$O$104,"")))-$AA562)</f>
        <v>-</v>
      </c>
      <c r="AK562" s="375" t="str">
        <f t="array" ref="AK562">IF(COUNT(IF($P$5:$P$104=$AA562,IF($A$5:$A$104=AK$552,$P$5:$P$104,""),""))=0,"-",AVERAGE(IF($P$5:$P$104=$AA562,IF($A$5:$A$104=AK$552,$H$5:$O$104,"")))-$AA562)</f>
        <v>-</v>
      </c>
      <c r="AL562" s="375" t="str">
        <f t="array" ref="AL562">IF(COUNT(IF($P$5:$P$104=$AA562,IF($A$5:$A$104=AL$552,$P$5:$P$104,""),""))=0,"-",AVERAGE(IF($P$5:$P$104=$AA562,IF($A$5:$A$104=AL$552,$H$5:$O$104,"")))-$AA562)</f>
        <v>-</v>
      </c>
      <c r="AM562" s="375" t="str">
        <f t="array" ref="AM562">IF(COUNT(IF($P$5:$P$104=$AA562,IF($A$5:$A$104=AM$552,$P$5:$P$104,""),""))=0,"-",AVERAGE(IF($P$5:$P$104=$AA562,IF($A$5:$A$104=AM$552,$H$5:$O$104,"")))-$AA562)</f>
        <v>-</v>
      </c>
      <c r="AN562" s="377" t="str">
        <f t="array" ref="AN562">IF(COUNT(AB562:AM562)=0,"-",AVERAGE(IF($P$5:$P$104=$AA562,$H$5:$O$104,""))-$AA562)</f>
        <v>-</v>
      </c>
      <c r="AO562" s="18"/>
      <c r="AP562" s="7"/>
      <c r="AQ562" s="18"/>
      <c r="AR562" s="18"/>
      <c r="AS562" s="18"/>
      <c r="AT562" s="18"/>
      <c r="AU562" s="18"/>
      <c r="AV562" s="18"/>
      <c r="AW562" s="18"/>
      <c r="AX562" s="18"/>
      <c r="AY562" s="18"/>
      <c r="AZ562" s="18"/>
      <c r="BA562" s="18"/>
      <c r="BO562" s="11"/>
      <c r="BP562" s="11"/>
      <c r="BQ562" s="11"/>
      <c r="BR562" s="75"/>
      <c r="BS562" s="75"/>
    </row>
    <row r="563" spans="1:71">
      <c r="A563" s="18"/>
      <c r="B563" s="18"/>
      <c r="C563" s="18"/>
      <c r="E563" s="88"/>
      <c r="F563" s="88"/>
      <c r="G563" s="18"/>
      <c r="H563" s="89"/>
      <c r="I563" s="89"/>
      <c r="J563" s="89"/>
      <c r="K563" s="18"/>
      <c r="L563" s="18"/>
      <c r="M563" s="18"/>
      <c r="N563" s="18"/>
      <c r="O563" s="18"/>
      <c r="P563" s="138"/>
      <c r="Q563" s="138"/>
      <c r="R563" s="138"/>
      <c r="S563" s="138"/>
      <c r="T563" s="138"/>
      <c r="U563" s="138"/>
      <c r="V563" s="138"/>
      <c r="W563" s="138"/>
      <c r="X563" s="18"/>
      <c r="Y563" s="18"/>
      <c r="Z563" s="18"/>
      <c r="AA563" s="367">
        <v>10</v>
      </c>
      <c r="AB563" s="375" t="str">
        <f t="array" ref="AB563">IF(COUNT(IF($P$5:$P$104=$AA563,IF($A$5:$A$104=AB$552,$P$5:$P$104,""),""))=0,"-",AVERAGE(IF($P$5:$P$104=$AA563,IF($A$5:$A$104=AB$552,$H$5:$O$104,"")))-$AA563)</f>
        <v>-</v>
      </c>
      <c r="AC563" s="375" t="str">
        <f t="array" ref="AC563">IF(COUNT(IF($P$5:$P$104=$AA563,IF($A$5:$A$104=AC$552,$P$5:$P$104,""),""))=0,"-",AVERAGE(IF($P$5:$P$104=$AA563,IF($A$5:$A$104=AC$552,$H$5:$O$104,"")))-$AA563)</f>
        <v>-</v>
      </c>
      <c r="AD563" s="375" t="str">
        <f t="array" ref="AD563">IF(COUNT(IF($P$5:$P$104=$AA563,IF($A$5:$A$104=AD$552,$P$5:$P$104,""),""))=0,"-",AVERAGE(IF($P$5:$P$104=$AA563,IF($A$5:$A$104=AD$552,$H$5:$O$104,"")))-$AA563)</f>
        <v>-</v>
      </c>
      <c r="AE563" s="375" t="str">
        <f t="array" ref="AE563">IF(COUNT(IF($P$5:$P$104=$AA563,IF($A$5:$A$104=AE$552,$P$5:$P$104,""),""))=0,"-",AVERAGE(IF($P$5:$P$104=$AA563,IF($A$5:$A$104=AE$552,$H$5:$O$104,"")))-$AA563)</f>
        <v>-</v>
      </c>
      <c r="AF563" s="375" t="str">
        <f t="array" ref="AF563">IF(COUNT(IF($P$5:$P$104=$AA563,IF($A$5:$A$104=AF$552,$P$5:$P$104,""),""))=0,"-",AVERAGE(IF($P$5:$P$104=$AA563,IF($A$5:$A$104=AF$552,$H$5:$O$104,"")))-$AA563)</f>
        <v>-</v>
      </c>
      <c r="AG563" s="375" t="str">
        <f t="array" ref="AG563">IF(COUNT(IF($P$5:$P$104=$AA563,IF($A$5:$A$104=AG$552,$P$5:$P$104,""),""))=0,"-",AVERAGE(IF($P$5:$P$104=$AA563,IF($A$5:$A$104=AG$552,$H$5:$O$104,"")))-$AA563)</f>
        <v>-</v>
      </c>
      <c r="AH563" s="375" t="str">
        <f t="array" ref="AH563">IF(COUNT(IF($P$5:$P$104=$AA563,IF($A$5:$A$104=AH$552,$P$5:$P$104,""),""))=0,"-",AVERAGE(IF($P$5:$P$104=$AA563,IF($A$5:$A$104=AH$552,$H$5:$O$104,"")))-$AA563)</f>
        <v>-</v>
      </c>
      <c r="AI563" s="375" t="str">
        <f t="array" ref="AI563">IF(COUNT(IF($P$5:$P$104=$AA563,IF($A$5:$A$104=AI$552,$P$5:$P$104,""),""))=0,"-",AVERAGE(IF($P$5:$P$104=$AA563,IF($A$5:$A$104=AI$552,$H$5:$O$104,"")))-$AA563)</f>
        <v>-</v>
      </c>
      <c r="AJ563" s="375" t="str">
        <f t="array" ref="AJ563">IF(COUNT(IF($P$5:$P$104=$AA563,IF($A$5:$A$104=AJ$552,$P$5:$P$104,""),""))=0,"-",AVERAGE(IF($P$5:$P$104=$AA563,IF($A$5:$A$104=AJ$552,$H$5:$O$104,"")))-$AA563)</f>
        <v>-</v>
      </c>
      <c r="AK563" s="375" t="str">
        <f t="array" ref="AK563">IF(COUNT(IF($P$5:$P$104=$AA563,IF($A$5:$A$104=AK$552,$P$5:$P$104,""),""))=0,"-",AVERAGE(IF($P$5:$P$104=$AA563,IF($A$5:$A$104=AK$552,$H$5:$O$104,"")))-$AA563)</f>
        <v>-</v>
      </c>
      <c r="AL563" s="375" t="str">
        <f t="array" ref="AL563">IF(COUNT(IF($P$5:$P$104=$AA563,IF($A$5:$A$104=AL$552,$P$5:$P$104,""),""))=0,"-",AVERAGE(IF($P$5:$P$104=$AA563,IF($A$5:$A$104=AL$552,$H$5:$O$104,"")))-$AA563)</f>
        <v>-</v>
      </c>
      <c r="AM563" s="375" t="str">
        <f t="array" ref="AM563">IF(COUNT(IF($P$5:$P$104=$AA563,IF($A$5:$A$104=AM$552,$P$5:$P$104,""),""))=0,"-",AVERAGE(IF($P$5:$P$104=$AA563,IF($A$5:$A$104=AM$552,$H$5:$O$104,"")))-$AA563)</f>
        <v>-</v>
      </c>
      <c r="AN563" s="377" t="str">
        <f t="array" ref="AN563">IF(COUNT(AB563:AM563)=0,"-",AVERAGE(IF($P$5:$P$104=$AA563,$H$5:$O$104,""))-$AA563)</f>
        <v>-</v>
      </c>
      <c r="AO563" s="18"/>
      <c r="AP563" s="7"/>
      <c r="AQ563" s="18"/>
      <c r="AR563" s="18"/>
      <c r="AS563" s="18"/>
      <c r="AT563" s="18"/>
      <c r="AU563" s="18"/>
      <c r="AV563" s="18"/>
      <c r="AW563" s="18"/>
      <c r="AX563" s="18"/>
      <c r="AY563" s="18"/>
      <c r="AZ563" s="18"/>
      <c r="BA563" s="18"/>
      <c r="BO563" s="11"/>
      <c r="BP563" s="11"/>
      <c r="BQ563" s="11"/>
      <c r="BR563" s="75"/>
      <c r="BS563" s="75"/>
    </row>
    <row r="564" spans="1:71">
      <c r="A564" s="18"/>
      <c r="B564" s="18"/>
      <c r="C564" s="18"/>
      <c r="E564" s="88"/>
      <c r="F564" s="88"/>
      <c r="G564" s="18"/>
      <c r="H564" s="89"/>
      <c r="I564" s="89"/>
      <c r="J564" s="89"/>
      <c r="K564" s="18"/>
      <c r="L564" s="18"/>
      <c r="M564" s="18"/>
      <c r="N564" s="18"/>
      <c r="O564" s="18"/>
      <c r="P564" s="138"/>
      <c r="Q564" s="138"/>
      <c r="R564" s="138"/>
      <c r="S564" s="138"/>
      <c r="T564" s="138"/>
      <c r="U564" s="138"/>
      <c r="V564" s="138"/>
      <c r="W564" s="138"/>
      <c r="X564" s="18"/>
      <c r="Y564" s="18"/>
      <c r="Z564" s="18"/>
      <c r="AA564" s="367">
        <v>11</v>
      </c>
      <c r="AB564" s="375" t="str">
        <f t="array" ref="AB564">IF(COUNT(IF($P$5:$P$104=$AA564,IF($A$5:$A$104=AB$552,$P$5:$P$104,""),""))=0,"-",AVERAGE(IF($P$5:$P$104=$AA564,IF($A$5:$A$104=AB$552,$H$5:$O$104,"")))-$AA564)</f>
        <v>-</v>
      </c>
      <c r="AC564" s="375" t="str">
        <f t="array" ref="AC564">IF(COUNT(IF($P$5:$P$104=$AA564,IF($A$5:$A$104=AC$552,$P$5:$P$104,""),""))=0,"-",AVERAGE(IF($P$5:$P$104=$AA564,IF($A$5:$A$104=AC$552,$H$5:$O$104,"")))-$AA564)</f>
        <v>-</v>
      </c>
      <c r="AD564" s="375" t="str">
        <f t="array" ref="AD564">IF(COUNT(IF($P$5:$P$104=$AA564,IF($A$5:$A$104=AD$552,$P$5:$P$104,""),""))=0,"-",AVERAGE(IF($P$5:$P$104=$AA564,IF($A$5:$A$104=AD$552,$H$5:$O$104,"")))-$AA564)</f>
        <v>-</v>
      </c>
      <c r="AE564" s="375" t="str">
        <f t="array" ref="AE564">IF(COUNT(IF($P$5:$P$104=$AA564,IF($A$5:$A$104=AE$552,$P$5:$P$104,""),""))=0,"-",AVERAGE(IF($P$5:$P$104=$AA564,IF($A$5:$A$104=AE$552,$H$5:$O$104,"")))-$AA564)</f>
        <v>-</v>
      </c>
      <c r="AF564" s="375" t="str">
        <f t="array" ref="AF564">IF(COUNT(IF($P$5:$P$104=$AA564,IF($A$5:$A$104=AF$552,$P$5:$P$104,""),""))=0,"-",AVERAGE(IF($P$5:$P$104=$AA564,IF($A$5:$A$104=AF$552,$H$5:$O$104,"")))-$AA564)</f>
        <v>-</v>
      </c>
      <c r="AG564" s="375" t="str">
        <f t="array" ref="AG564">IF(COUNT(IF($P$5:$P$104=$AA564,IF($A$5:$A$104=AG$552,$P$5:$P$104,""),""))=0,"-",AVERAGE(IF($P$5:$P$104=$AA564,IF($A$5:$A$104=AG$552,$H$5:$O$104,"")))-$AA564)</f>
        <v>-</v>
      </c>
      <c r="AH564" s="375" t="str">
        <f t="array" ref="AH564">IF(COUNT(IF($P$5:$P$104=$AA564,IF($A$5:$A$104=AH$552,$P$5:$P$104,""),""))=0,"-",AVERAGE(IF($P$5:$P$104=$AA564,IF($A$5:$A$104=AH$552,$H$5:$O$104,"")))-$AA564)</f>
        <v>-</v>
      </c>
      <c r="AI564" s="375" t="str">
        <f t="array" ref="AI564">IF(COUNT(IF($P$5:$P$104=$AA564,IF($A$5:$A$104=AI$552,$P$5:$P$104,""),""))=0,"-",AVERAGE(IF($P$5:$P$104=$AA564,IF($A$5:$A$104=AI$552,$H$5:$O$104,"")))-$AA564)</f>
        <v>-</v>
      </c>
      <c r="AJ564" s="375" t="str">
        <f t="array" ref="AJ564">IF(COUNT(IF($P$5:$P$104=$AA564,IF($A$5:$A$104=AJ$552,$P$5:$P$104,""),""))=0,"-",AVERAGE(IF($P$5:$P$104=$AA564,IF($A$5:$A$104=AJ$552,$H$5:$O$104,"")))-$AA564)</f>
        <v>-</v>
      </c>
      <c r="AK564" s="375" t="str">
        <f t="array" ref="AK564">IF(COUNT(IF($P$5:$P$104=$AA564,IF($A$5:$A$104=AK$552,$P$5:$P$104,""),""))=0,"-",AVERAGE(IF($P$5:$P$104=$AA564,IF($A$5:$A$104=AK$552,$H$5:$O$104,"")))-$AA564)</f>
        <v>-</v>
      </c>
      <c r="AL564" s="375" t="str">
        <f t="array" ref="AL564">IF(COUNT(IF($P$5:$P$104=$AA564,IF($A$5:$A$104=AL$552,$P$5:$P$104,""),""))=0,"-",AVERAGE(IF($P$5:$P$104=$AA564,IF($A$5:$A$104=AL$552,$H$5:$O$104,"")))-$AA564)</f>
        <v>-</v>
      </c>
      <c r="AM564" s="375" t="str">
        <f t="array" ref="AM564">IF(COUNT(IF($P$5:$P$104=$AA564,IF($A$5:$A$104=AM$552,$P$5:$P$104,""),""))=0,"-",AVERAGE(IF($P$5:$P$104=$AA564,IF($A$5:$A$104=AM$552,$H$5:$O$104,"")))-$AA564)</f>
        <v>-</v>
      </c>
      <c r="AN564" s="377" t="str">
        <f t="array" ref="AN564">IF(COUNT(AB564:AM564)=0,"-",AVERAGE(IF($P$5:$P$104=$AA564,$H$5:$O$104,""))-$AA564)</f>
        <v>-</v>
      </c>
      <c r="AO564" s="18"/>
      <c r="AP564" s="7"/>
      <c r="AQ564" s="18"/>
      <c r="AR564" s="18"/>
      <c r="AS564" s="18"/>
      <c r="AT564" s="18"/>
      <c r="AU564" s="18"/>
      <c r="AV564" s="18"/>
      <c r="AW564" s="18"/>
      <c r="AX564" s="18"/>
      <c r="AY564" s="18"/>
      <c r="AZ564" s="18"/>
      <c r="BA564" s="18"/>
      <c r="BO564" s="11"/>
      <c r="BP564" s="11"/>
      <c r="BQ564" s="11"/>
      <c r="BR564" s="75"/>
      <c r="BS564" s="75"/>
    </row>
    <row r="565" spans="1:71">
      <c r="A565" s="18"/>
      <c r="B565" s="18"/>
      <c r="C565" s="18"/>
      <c r="E565" s="88"/>
      <c r="F565" s="88"/>
      <c r="G565" s="18"/>
      <c r="H565" s="89"/>
      <c r="I565" s="89"/>
      <c r="J565" s="89"/>
      <c r="K565" s="18"/>
      <c r="L565" s="18"/>
      <c r="M565" s="18"/>
      <c r="N565" s="18"/>
      <c r="O565" s="18"/>
      <c r="P565" s="138"/>
      <c r="Q565" s="138"/>
      <c r="R565" s="138"/>
      <c r="S565" s="138"/>
      <c r="T565" s="138"/>
      <c r="U565" s="138"/>
      <c r="V565" s="138"/>
      <c r="W565" s="138"/>
      <c r="X565" s="18"/>
      <c r="Y565" s="18"/>
      <c r="Z565" s="18"/>
      <c r="AA565" s="367">
        <v>12</v>
      </c>
      <c r="AB565" s="375" t="str">
        <f t="array" ref="AB565">IF(COUNT(IF($P$5:$P$104=$AA565,IF($A$5:$A$104=AB$552,$P$5:$P$104,""),""))=0,"-",AVERAGE(IF($P$5:$P$104=$AA565,IF($A$5:$A$104=AB$552,$H$5:$O$104,"")))-$AA565)</f>
        <v>-</v>
      </c>
      <c r="AC565" s="375" t="str">
        <f t="array" ref="AC565">IF(COUNT(IF($P$5:$P$104=$AA565,IF($A$5:$A$104=AC$552,$P$5:$P$104,""),""))=0,"-",AVERAGE(IF($P$5:$P$104=$AA565,IF($A$5:$A$104=AC$552,$H$5:$O$104,"")))-$AA565)</f>
        <v>-</v>
      </c>
      <c r="AD565" s="375" t="str">
        <f t="array" ref="AD565">IF(COUNT(IF($P$5:$P$104=$AA565,IF($A$5:$A$104=AD$552,$P$5:$P$104,""),""))=0,"-",AVERAGE(IF($P$5:$P$104=$AA565,IF($A$5:$A$104=AD$552,$H$5:$O$104,"")))-$AA565)</f>
        <v>-</v>
      </c>
      <c r="AE565" s="375" t="str">
        <f t="array" ref="AE565">IF(COUNT(IF($P$5:$P$104=$AA565,IF($A$5:$A$104=AE$552,$P$5:$P$104,""),""))=0,"-",AVERAGE(IF($P$5:$P$104=$AA565,IF($A$5:$A$104=AE$552,$H$5:$O$104,"")))-$AA565)</f>
        <v>-</v>
      </c>
      <c r="AF565" s="375" t="str">
        <f t="array" ref="AF565">IF(COUNT(IF($P$5:$P$104=$AA565,IF($A$5:$A$104=AF$552,$P$5:$P$104,""),""))=0,"-",AVERAGE(IF($P$5:$P$104=$AA565,IF($A$5:$A$104=AF$552,$H$5:$O$104,"")))-$AA565)</f>
        <v>-</v>
      </c>
      <c r="AG565" s="375" t="str">
        <f t="array" ref="AG565">IF(COUNT(IF($P$5:$P$104=$AA565,IF($A$5:$A$104=AG$552,$P$5:$P$104,""),""))=0,"-",AVERAGE(IF($P$5:$P$104=$AA565,IF($A$5:$A$104=AG$552,$H$5:$O$104,"")))-$AA565)</f>
        <v>-</v>
      </c>
      <c r="AH565" s="375" t="str">
        <f t="array" ref="AH565">IF(COUNT(IF($P$5:$P$104=$AA565,IF($A$5:$A$104=AH$552,$P$5:$P$104,""),""))=0,"-",AVERAGE(IF($P$5:$P$104=$AA565,IF($A$5:$A$104=AH$552,$H$5:$O$104,"")))-$AA565)</f>
        <v>-</v>
      </c>
      <c r="AI565" s="375" t="str">
        <f t="array" ref="AI565">IF(COUNT(IF($P$5:$P$104=$AA565,IF($A$5:$A$104=AI$552,$P$5:$P$104,""),""))=0,"-",AVERAGE(IF($P$5:$P$104=$AA565,IF($A$5:$A$104=AI$552,$H$5:$O$104,"")))-$AA565)</f>
        <v>-</v>
      </c>
      <c r="AJ565" s="375" t="str">
        <f t="array" ref="AJ565">IF(COUNT(IF($P$5:$P$104=$AA565,IF($A$5:$A$104=AJ$552,$P$5:$P$104,""),""))=0,"-",AVERAGE(IF($P$5:$P$104=$AA565,IF($A$5:$A$104=AJ$552,$H$5:$O$104,"")))-$AA565)</f>
        <v>-</v>
      </c>
      <c r="AK565" s="375" t="str">
        <f t="array" ref="AK565">IF(COUNT(IF($P$5:$P$104=$AA565,IF($A$5:$A$104=AK$552,$P$5:$P$104,""),""))=0,"-",AVERAGE(IF($P$5:$P$104=$AA565,IF($A$5:$A$104=AK$552,$H$5:$O$104,"")))-$AA565)</f>
        <v>-</v>
      </c>
      <c r="AL565" s="375" t="str">
        <f t="array" ref="AL565">IF(COUNT(IF($P$5:$P$104=$AA565,IF($A$5:$A$104=AL$552,$P$5:$P$104,""),""))=0,"-",AVERAGE(IF($P$5:$P$104=$AA565,IF($A$5:$A$104=AL$552,$H$5:$O$104,"")))-$AA565)</f>
        <v>-</v>
      </c>
      <c r="AM565" s="375" t="str">
        <f t="array" ref="AM565">IF(COUNT(IF($P$5:$P$104=$AA565,IF($A$5:$A$104=AM$552,$P$5:$P$104,""),""))=0,"-",AVERAGE(IF($P$5:$P$104=$AA565,IF($A$5:$A$104=AM$552,$H$5:$O$104,"")))-$AA565)</f>
        <v>-</v>
      </c>
      <c r="AN565" s="377" t="str">
        <f t="array" ref="AN565">IF(COUNT(AB565:AM565)=0,"-",AVERAGE(IF($P$5:$P$104=$AA565,$H$5:$O$104,""))-$AA565)</f>
        <v>-</v>
      </c>
      <c r="AO565" s="18"/>
      <c r="AP565" s="7"/>
      <c r="AQ565" s="18"/>
      <c r="AR565" s="18"/>
      <c r="AS565" s="18"/>
      <c r="AT565" s="18"/>
      <c r="AU565" s="18"/>
      <c r="AV565" s="18"/>
      <c r="AW565" s="18"/>
      <c r="AX565" s="18"/>
      <c r="AY565" s="18"/>
      <c r="AZ565" s="18"/>
      <c r="BA565" s="18"/>
      <c r="BO565" s="11"/>
      <c r="BP565" s="11"/>
      <c r="BQ565" s="11"/>
      <c r="BR565" s="75"/>
      <c r="BS565" s="75"/>
    </row>
    <row r="566" spans="1:71">
      <c r="A566" s="18"/>
      <c r="B566" s="18"/>
      <c r="C566" s="18"/>
      <c r="E566" s="88"/>
      <c r="F566" s="88"/>
      <c r="G566" s="18"/>
      <c r="H566" s="89"/>
      <c r="I566" s="89"/>
      <c r="J566" s="89"/>
      <c r="K566" s="18"/>
      <c r="L566" s="18"/>
      <c r="M566" s="18"/>
      <c r="N566" s="18"/>
      <c r="O566" s="18"/>
      <c r="P566" s="138"/>
      <c r="Q566" s="138"/>
      <c r="R566" s="138"/>
      <c r="S566" s="138"/>
      <c r="T566" s="138"/>
      <c r="U566" s="138"/>
      <c r="V566" s="138"/>
      <c r="W566" s="138"/>
      <c r="X566" s="18"/>
      <c r="Y566" s="18"/>
      <c r="Z566" s="18"/>
      <c r="AA566" s="367">
        <v>13</v>
      </c>
      <c r="AB566" s="375" t="str">
        <f t="array" ref="AB566">IF(COUNT(IF($P$5:$P$104=$AA566,IF($A$5:$A$104=AB$552,$P$5:$P$104,""),""))=0,"-",AVERAGE(IF($P$5:$P$104=$AA566,IF($A$5:$A$104=AB$552,$H$5:$O$104,"")))-$AA566)</f>
        <v>-</v>
      </c>
      <c r="AC566" s="375" t="str">
        <f t="array" ref="AC566">IF(COUNT(IF($P$5:$P$104=$AA566,IF($A$5:$A$104=AC$552,$P$5:$P$104,""),""))=0,"-",AVERAGE(IF($P$5:$P$104=$AA566,IF($A$5:$A$104=AC$552,$H$5:$O$104,"")))-$AA566)</f>
        <v>-</v>
      </c>
      <c r="AD566" s="375" t="str">
        <f t="array" ref="AD566">IF(COUNT(IF($P$5:$P$104=$AA566,IF($A$5:$A$104=AD$552,$P$5:$P$104,""),""))=0,"-",AVERAGE(IF($P$5:$P$104=$AA566,IF($A$5:$A$104=AD$552,$H$5:$O$104,"")))-$AA566)</f>
        <v>-</v>
      </c>
      <c r="AE566" s="375" t="str">
        <f t="array" ref="AE566">IF(COUNT(IF($P$5:$P$104=$AA566,IF($A$5:$A$104=AE$552,$P$5:$P$104,""),""))=0,"-",AVERAGE(IF($P$5:$P$104=$AA566,IF($A$5:$A$104=AE$552,$H$5:$O$104,"")))-$AA566)</f>
        <v>-</v>
      </c>
      <c r="AF566" s="375" t="str">
        <f t="array" ref="AF566">IF(COUNT(IF($P$5:$P$104=$AA566,IF($A$5:$A$104=AF$552,$P$5:$P$104,""),""))=0,"-",AVERAGE(IF($P$5:$P$104=$AA566,IF($A$5:$A$104=AF$552,$H$5:$O$104,"")))-$AA566)</f>
        <v>-</v>
      </c>
      <c r="AG566" s="375" t="str">
        <f t="array" ref="AG566">IF(COUNT(IF($P$5:$P$104=$AA566,IF($A$5:$A$104=AG$552,$P$5:$P$104,""),""))=0,"-",AVERAGE(IF($P$5:$P$104=$AA566,IF($A$5:$A$104=AG$552,$H$5:$O$104,"")))-$AA566)</f>
        <v>-</v>
      </c>
      <c r="AH566" s="375" t="str">
        <f t="array" ref="AH566">IF(COUNT(IF($P$5:$P$104=$AA566,IF($A$5:$A$104=AH$552,$P$5:$P$104,""),""))=0,"-",AVERAGE(IF($P$5:$P$104=$AA566,IF($A$5:$A$104=AH$552,$H$5:$O$104,"")))-$AA566)</f>
        <v>-</v>
      </c>
      <c r="AI566" s="375" t="str">
        <f t="array" ref="AI566">IF(COUNT(IF($P$5:$P$104=$AA566,IF($A$5:$A$104=AI$552,$P$5:$P$104,""),""))=0,"-",AVERAGE(IF($P$5:$P$104=$AA566,IF($A$5:$A$104=AI$552,$H$5:$O$104,"")))-$AA566)</f>
        <v>-</v>
      </c>
      <c r="AJ566" s="375" t="str">
        <f t="array" ref="AJ566">IF(COUNT(IF($P$5:$P$104=$AA566,IF($A$5:$A$104=AJ$552,$P$5:$P$104,""),""))=0,"-",AVERAGE(IF($P$5:$P$104=$AA566,IF($A$5:$A$104=AJ$552,$H$5:$O$104,"")))-$AA566)</f>
        <v>-</v>
      </c>
      <c r="AK566" s="375" t="str">
        <f t="array" ref="AK566">IF(COUNT(IF($P$5:$P$104=$AA566,IF($A$5:$A$104=AK$552,$P$5:$P$104,""),""))=0,"-",AVERAGE(IF($P$5:$P$104=$AA566,IF($A$5:$A$104=AK$552,$H$5:$O$104,"")))-$AA566)</f>
        <v>-</v>
      </c>
      <c r="AL566" s="375" t="str">
        <f t="array" ref="AL566">IF(COUNT(IF($P$5:$P$104=$AA566,IF($A$5:$A$104=AL$552,$P$5:$P$104,""),""))=0,"-",AVERAGE(IF($P$5:$P$104=$AA566,IF($A$5:$A$104=AL$552,$H$5:$O$104,"")))-$AA566)</f>
        <v>-</v>
      </c>
      <c r="AM566" s="375" t="str">
        <f t="array" ref="AM566">IF(COUNT(IF($P$5:$P$104=$AA566,IF($A$5:$A$104=AM$552,$P$5:$P$104,""),""))=0,"-",AVERAGE(IF($P$5:$P$104=$AA566,IF($A$5:$A$104=AM$552,$H$5:$O$104,"")))-$AA566)</f>
        <v>-</v>
      </c>
      <c r="AN566" s="377" t="str">
        <f t="array" ref="AN566">IF(COUNT(AB566:AM566)=0,"-",AVERAGE(IF($P$5:$P$104=$AA566,$H$5:$O$104,""))-$AA566)</f>
        <v>-</v>
      </c>
      <c r="AO566" s="18"/>
      <c r="AP566" s="7"/>
      <c r="AQ566" s="18"/>
      <c r="AR566" s="18"/>
      <c r="AS566" s="18"/>
      <c r="AT566" s="18"/>
      <c r="AU566" s="18"/>
      <c r="AV566" s="18"/>
      <c r="AW566" s="18"/>
      <c r="AX566" s="18"/>
      <c r="AY566" s="18"/>
      <c r="AZ566" s="18"/>
      <c r="BA566" s="18"/>
      <c r="BO566" s="11"/>
      <c r="BP566" s="11"/>
      <c r="BQ566" s="11"/>
      <c r="BR566" s="75"/>
      <c r="BS566" s="75"/>
    </row>
    <row r="567" spans="1:71">
      <c r="A567" s="18"/>
      <c r="B567" s="18"/>
      <c r="C567" s="18"/>
      <c r="E567" s="88"/>
      <c r="F567" s="88"/>
      <c r="G567" s="18"/>
      <c r="H567" s="89"/>
      <c r="I567" s="89"/>
      <c r="J567" s="89"/>
      <c r="K567" s="18"/>
      <c r="L567" s="18"/>
      <c r="M567" s="18"/>
      <c r="N567" s="18"/>
      <c r="O567" s="18"/>
      <c r="P567" s="138"/>
      <c r="Q567" s="138"/>
      <c r="R567" s="138"/>
      <c r="S567" s="138"/>
      <c r="T567" s="138"/>
      <c r="U567" s="138"/>
      <c r="V567" s="138"/>
      <c r="W567" s="138"/>
      <c r="X567" s="18"/>
      <c r="Y567" s="18"/>
      <c r="Z567" s="18"/>
      <c r="AA567" s="367">
        <v>14</v>
      </c>
      <c r="AB567" s="375" t="str">
        <f t="array" ref="AB567">IF(COUNT(IF($P$5:$P$104=$AA567,IF($A$5:$A$104=AB$552,$P$5:$P$104,""),""))=0,"-",AVERAGE(IF($P$5:$P$104=$AA567,IF($A$5:$A$104=AB$552,$H$5:$O$104,"")))-$AA567)</f>
        <v>-</v>
      </c>
      <c r="AC567" s="375" t="str">
        <f t="array" ref="AC567">IF(COUNT(IF($P$5:$P$104=$AA567,IF($A$5:$A$104=AC$552,$P$5:$P$104,""),""))=0,"-",AVERAGE(IF($P$5:$P$104=$AA567,IF($A$5:$A$104=AC$552,$H$5:$O$104,"")))-$AA567)</f>
        <v>-</v>
      </c>
      <c r="AD567" s="375" t="str">
        <f t="array" ref="AD567">IF(COUNT(IF($P$5:$P$104=$AA567,IF($A$5:$A$104=AD$552,$P$5:$P$104,""),""))=0,"-",AVERAGE(IF($P$5:$P$104=$AA567,IF($A$5:$A$104=AD$552,$H$5:$O$104,"")))-$AA567)</f>
        <v>-</v>
      </c>
      <c r="AE567" s="375" t="str">
        <f t="array" ref="AE567">IF(COUNT(IF($P$5:$P$104=$AA567,IF($A$5:$A$104=AE$552,$P$5:$P$104,""),""))=0,"-",AVERAGE(IF($P$5:$P$104=$AA567,IF($A$5:$A$104=AE$552,$H$5:$O$104,"")))-$AA567)</f>
        <v>-</v>
      </c>
      <c r="AF567" s="375" t="str">
        <f t="array" ref="AF567">IF(COUNT(IF($P$5:$P$104=$AA567,IF($A$5:$A$104=AF$552,$P$5:$P$104,""),""))=0,"-",AVERAGE(IF($P$5:$P$104=$AA567,IF($A$5:$A$104=AF$552,$H$5:$O$104,"")))-$AA567)</f>
        <v>-</v>
      </c>
      <c r="AG567" s="375" t="str">
        <f t="array" ref="AG567">IF(COUNT(IF($P$5:$P$104=$AA567,IF($A$5:$A$104=AG$552,$P$5:$P$104,""),""))=0,"-",AVERAGE(IF($P$5:$P$104=$AA567,IF($A$5:$A$104=AG$552,$H$5:$O$104,"")))-$AA567)</f>
        <v>-</v>
      </c>
      <c r="AH567" s="375" t="str">
        <f t="array" ref="AH567">IF(COUNT(IF($P$5:$P$104=$AA567,IF($A$5:$A$104=AH$552,$P$5:$P$104,""),""))=0,"-",AVERAGE(IF($P$5:$P$104=$AA567,IF($A$5:$A$104=AH$552,$H$5:$O$104,"")))-$AA567)</f>
        <v>-</v>
      </c>
      <c r="AI567" s="375" t="str">
        <f t="array" ref="AI567">IF(COUNT(IF($P$5:$P$104=$AA567,IF($A$5:$A$104=AI$552,$P$5:$P$104,""),""))=0,"-",AVERAGE(IF($P$5:$P$104=$AA567,IF($A$5:$A$104=AI$552,$H$5:$O$104,"")))-$AA567)</f>
        <v>-</v>
      </c>
      <c r="AJ567" s="375" t="str">
        <f t="array" ref="AJ567">IF(COUNT(IF($P$5:$P$104=$AA567,IF($A$5:$A$104=AJ$552,$P$5:$P$104,""),""))=0,"-",AVERAGE(IF($P$5:$P$104=$AA567,IF($A$5:$A$104=AJ$552,$H$5:$O$104,"")))-$AA567)</f>
        <v>-</v>
      </c>
      <c r="AK567" s="375" t="str">
        <f t="array" ref="AK567">IF(COUNT(IF($P$5:$P$104=$AA567,IF($A$5:$A$104=AK$552,$P$5:$P$104,""),""))=0,"-",AVERAGE(IF($P$5:$P$104=$AA567,IF($A$5:$A$104=AK$552,$H$5:$O$104,"")))-$AA567)</f>
        <v>-</v>
      </c>
      <c r="AL567" s="375" t="str">
        <f t="array" ref="AL567">IF(COUNT(IF($P$5:$P$104=$AA567,IF($A$5:$A$104=AL$552,$P$5:$P$104,""),""))=0,"-",AVERAGE(IF($P$5:$P$104=$AA567,IF($A$5:$A$104=AL$552,$H$5:$O$104,"")))-$AA567)</f>
        <v>-</v>
      </c>
      <c r="AM567" s="375" t="str">
        <f t="array" ref="AM567">IF(COUNT(IF($P$5:$P$104=$AA567,IF($A$5:$A$104=AM$552,$P$5:$P$104,""),""))=0,"-",AVERAGE(IF($P$5:$P$104=$AA567,IF($A$5:$A$104=AM$552,$H$5:$O$104,"")))-$AA567)</f>
        <v>-</v>
      </c>
      <c r="AN567" s="377" t="str">
        <f t="array" ref="AN567">IF(COUNT(AB567:AM567)=0,"-",AVERAGE(IF($P$5:$P$104=$AA567,$H$5:$O$104,""))-$AA567)</f>
        <v>-</v>
      </c>
      <c r="AO567" s="18"/>
      <c r="AP567" s="7"/>
      <c r="AQ567" s="18"/>
      <c r="AR567" s="18"/>
      <c r="AS567" s="18"/>
      <c r="AT567" s="18"/>
      <c r="AU567" s="18"/>
      <c r="AV567" s="18"/>
      <c r="AW567" s="18"/>
      <c r="AX567" s="18"/>
      <c r="AY567" s="18"/>
      <c r="AZ567" s="18"/>
      <c r="BA567" s="18"/>
      <c r="BO567" s="11"/>
      <c r="BP567" s="11"/>
      <c r="BQ567" s="11"/>
      <c r="BR567" s="75"/>
      <c r="BS567" s="75"/>
    </row>
    <row r="568" spans="1:71">
      <c r="A568" s="18"/>
      <c r="B568" s="18"/>
      <c r="C568" s="18"/>
      <c r="E568" s="88"/>
      <c r="F568" s="88"/>
      <c r="G568" s="18"/>
      <c r="H568" s="89"/>
      <c r="I568" s="89"/>
      <c r="J568" s="89"/>
      <c r="K568" s="18"/>
      <c r="L568" s="18"/>
      <c r="M568" s="18"/>
      <c r="N568" s="18"/>
      <c r="O568" s="18"/>
      <c r="P568" s="138"/>
      <c r="Q568" s="138"/>
      <c r="R568" s="138"/>
      <c r="S568" s="138"/>
      <c r="T568" s="138"/>
      <c r="U568" s="138"/>
      <c r="V568" s="138"/>
      <c r="W568" s="138"/>
      <c r="X568" s="18"/>
      <c r="Y568" s="18"/>
      <c r="Z568" s="18"/>
      <c r="AA568" s="367">
        <v>15</v>
      </c>
      <c r="AB568" s="375" t="str">
        <f t="array" ref="AB568">IF(COUNT(IF($P$5:$P$104=$AA568,IF($A$5:$A$104=AB$552,$P$5:$P$104,""),""))=0,"-",AVERAGE(IF($P$5:$P$104=$AA568,IF($A$5:$A$104=AB$552,$H$5:$O$104,"")))-$AA568)</f>
        <v>-</v>
      </c>
      <c r="AC568" s="375" t="str">
        <f t="array" ref="AC568">IF(COUNT(IF($P$5:$P$104=$AA568,IF($A$5:$A$104=AC$552,$P$5:$P$104,""),""))=0,"-",AVERAGE(IF($P$5:$P$104=$AA568,IF($A$5:$A$104=AC$552,$H$5:$O$104,"")))-$AA568)</f>
        <v>-</v>
      </c>
      <c r="AD568" s="375" t="str">
        <f t="array" ref="AD568">IF(COUNT(IF($P$5:$P$104=$AA568,IF($A$5:$A$104=AD$552,$P$5:$P$104,""),""))=0,"-",AVERAGE(IF($P$5:$P$104=$AA568,IF($A$5:$A$104=AD$552,$H$5:$O$104,"")))-$AA568)</f>
        <v>-</v>
      </c>
      <c r="AE568" s="375" t="str">
        <f t="array" ref="AE568">IF(COUNT(IF($P$5:$P$104=$AA568,IF($A$5:$A$104=AE$552,$P$5:$P$104,""),""))=0,"-",AVERAGE(IF($P$5:$P$104=$AA568,IF($A$5:$A$104=AE$552,$H$5:$O$104,"")))-$AA568)</f>
        <v>-</v>
      </c>
      <c r="AF568" s="375" t="str">
        <f t="array" ref="AF568">IF(COUNT(IF($P$5:$P$104=$AA568,IF($A$5:$A$104=AF$552,$P$5:$P$104,""),""))=0,"-",AVERAGE(IF($P$5:$P$104=$AA568,IF($A$5:$A$104=AF$552,$H$5:$O$104,"")))-$AA568)</f>
        <v>-</v>
      </c>
      <c r="AG568" s="375" t="str">
        <f t="array" ref="AG568">IF(COUNT(IF($P$5:$P$104=$AA568,IF($A$5:$A$104=AG$552,$P$5:$P$104,""),""))=0,"-",AVERAGE(IF($P$5:$P$104=$AA568,IF($A$5:$A$104=AG$552,$H$5:$O$104,"")))-$AA568)</f>
        <v>-</v>
      </c>
      <c r="AH568" s="375" t="str">
        <f t="array" ref="AH568">IF(COUNT(IF($P$5:$P$104=$AA568,IF($A$5:$A$104=AH$552,$P$5:$P$104,""),""))=0,"-",AVERAGE(IF($P$5:$P$104=$AA568,IF($A$5:$A$104=AH$552,$H$5:$O$104,"")))-$AA568)</f>
        <v>-</v>
      </c>
      <c r="AI568" s="375" t="str">
        <f t="array" ref="AI568">IF(COUNT(IF($P$5:$P$104=$AA568,IF($A$5:$A$104=AI$552,$P$5:$P$104,""),""))=0,"-",AVERAGE(IF($P$5:$P$104=$AA568,IF($A$5:$A$104=AI$552,$H$5:$O$104,"")))-$AA568)</f>
        <v>-</v>
      </c>
      <c r="AJ568" s="375" t="str">
        <f t="array" ref="AJ568">IF(COUNT(IF($P$5:$P$104=$AA568,IF($A$5:$A$104=AJ$552,$P$5:$P$104,""),""))=0,"-",AVERAGE(IF($P$5:$P$104=$AA568,IF($A$5:$A$104=AJ$552,$H$5:$O$104,"")))-$AA568)</f>
        <v>-</v>
      </c>
      <c r="AK568" s="375" t="str">
        <f t="array" ref="AK568">IF(COUNT(IF($P$5:$P$104=$AA568,IF($A$5:$A$104=AK$552,$P$5:$P$104,""),""))=0,"-",AVERAGE(IF($P$5:$P$104=$AA568,IF($A$5:$A$104=AK$552,$H$5:$O$104,"")))-$AA568)</f>
        <v>-</v>
      </c>
      <c r="AL568" s="375" t="str">
        <f t="array" ref="AL568">IF(COUNT(IF($P$5:$P$104=$AA568,IF($A$5:$A$104=AL$552,$P$5:$P$104,""),""))=0,"-",AVERAGE(IF($P$5:$P$104=$AA568,IF($A$5:$A$104=AL$552,$H$5:$O$104,"")))-$AA568)</f>
        <v>-</v>
      </c>
      <c r="AM568" s="375" t="str">
        <f t="array" ref="AM568">IF(COUNT(IF($P$5:$P$104=$AA568,IF($A$5:$A$104=AM$552,$P$5:$P$104,""),""))=0,"-",AVERAGE(IF($P$5:$P$104=$AA568,IF($A$5:$A$104=AM$552,$H$5:$O$104,"")))-$AA568)</f>
        <v>-</v>
      </c>
      <c r="AN568" s="378" t="str">
        <f t="array" ref="AN568">IF(COUNT(AB568:AM568)=0,"-",AVERAGE(IF($P$5:$P$104=$AA568,$H$5:$O$104,""))-$AA568)</f>
        <v>-</v>
      </c>
      <c r="AO568" s="18"/>
      <c r="AP568" s="7"/>
      <c r="AQ568" s="18"/>
      <c r="AR568" s="18"/>
      <c r="AS568" s="18"/>
      <c r="AT568" s="18"/>
      <c r="AU568" s="18"/>
      <c r="AV568" s="18"/>
      <c r="AW568" s="18"/>
      <c r="AX568" s="18"/>
      <c r="AY568" s="18"/>
      <c r="AZ568" s="18"/>
      <c r="BA568" s="18"/>
      <c r="BO568" s="11"/>
      <c r="BP568" s="11"/>
      <c r="BQ568" s="11"/>
      <c r="BR568" s="75"/>
      <c r="BS568" s="75"/>
    </row>
    <row r="569" spans="1:71">
      <c r="A569" s="18"/>
      <c r="B569" s="18"/>
      <c r="C569" s="18"/>
      <c r="E569" s="88"/>
      <c r="F569" s="88"/>
      <c r="G569" s="18"/>
      <c r="H569" s="89"/>
      <c r="I569" s="89"/>
      <c r="J569" s="89"/>
      <c r="K569" s="18"/>
      <c r="L569" s="18"/>
      <c r="M569" s="18"/>
      <c r="N569" s="18"/>
      <c r="O569" s="18"/>
      <c r="P569" s="138"/>
      <c r="Q569" s="138"/>
      <c r="R569" s="138"/>
      <c r="S569" s="138"/>
      <c r="T569" s="138"/>
      <c r="U569" s="138"/>
      <c r="V569" s="138"/>
      <c r="W569" s="138"/>
      <c r="X569" s="18"/>
      <c r="Y569" s="18"/>
      <c r="Z569" s="18"/>
      <c r="AA569" s="414" t="s">
        <v>4</v>
      </c>
      <c r="AB569" s="380" t="str">
        <f>IF(COUNT(AB553:AB568)=0,"-",SUMPRODUCT(AB553:AB568,AB487:AB502)/AB503)</f>
        <v>-</v>
      </c>
      <c r="AC569" s="381" t="str">
        <f t="shared" ref="AC569:AN569" si="238">IF(COUNT(AC553:AC568)=0,"-",SUMPRODUCT(AC553:AC568,AC487:AC502)/AC503)</f>
        <v>-</v>
      </c>
      <c r="AD569" s="381" t="str">
        <f t="shared" si="238"/>
        <v>-</v>
      </c>
      <c r="AE569" s="381" t="str">
        <f t="shared" si="238"/>
        <v>-</v>
      </c>
      <c r="AF569" s="381" t="str">
        <f t="shared" si="238"/>
        <v>-</v>
      </c>
      <c r="AG569" s="381" t="str">
        <f t="shared" si="238"/>
        <v>-</v>
      </c>
      <c r="AH569" s="381" t="str">
        <f t="shared" si="238"/>
        <v>-</v>
      </c>
      <c r="AI569" s="381" t="str">
        <f t="shared" si="238"/>
        <v>-</v>
      </c>
      <c r="AJ569" s="381" t="str">
        <f t="shared" si="238"/>
        <v>-</v>
      </c>
      <c r="AK569" s="381" t="str">
        <f t="shared" si="238"/>
        <v>-</v>
      </c>
      <c r="AL569" s="381" t="str">
        <f t="shared" si="238"/>
        <v>-</v>
      </c>
      <c r="AM569" s="382" t="str">
        <f t="shared" si="238"/>
        <v>-</v>
      </c>
      <c r="AN569" s="383" t="str">
        <f t="shared" si="238"/>
        <v>-</v>
      </c>
      <c r="AO569" s="18"/>
      <c r="AP569" s="7"/>
      <c r="AQ569" s="18"/>
      <c r="AR569" s="18"/>
      <c r="AS569" s="18"/>
      <c r="AT569" s="18"/>
      <c r="AU569" s="18"/>
      <c r="AV569" s="18"/>
      <c r="AW569" s="18"/>
      <c r="AX569" s="18"/>
      <c r="AY569" s="18"/>
      <c r="AZ569" s="18"/>
      <c r="BA569" s="18"/>
      <c r="BO569" s="11"/>
      <c r="BP569" s="11"/>
      <c r="BQ569" s="11"/>
      <c r="BR569" s="75"/>
      <c r="BS569" s="75"/>
    </row>
    <row r="570" spans="1:71">
      <c r="A570" s="18"/>
      <c r="B570" s="18"/>
      <c r="C570" s="18"/>
      <c r="E570" s="88"/>
      <c r="F570" s="88"/>
      <c r="G570" s="18"/>
      <c r="H570" s="89"/>
      <c r="I570" s="89"/>
      <c r="J570" s="89"/>
      <c r="K570" s="18"/>
      <c r="L570" s="18"/>
      <c r="M570" s="18"/>
      <c r="N570" s="18"/>
      <c r="O570" s="18"/>
      <c r="P570" s="138"/>
      <c r="Q570" s="138"/>
      <c r="R570" s="138"/>
      <c r="S570" s="138"/>
      <c r="T570" s="138"/>
      <c r="U570" s="138"/>
      <c r="V570" s="138"/>
      <c r="W570" s="138"/>
      <c r="X570" s="18"/>
      <c r="Y570" s="18"/>
      <c r="Z570" s="18"/>
      <c r="AA570" s="357" t="s">
        <v>84</v>
      </c>
      <c r="AB570" s="117"/>
      <c r="AC570" s="117"/>
      <c r="AD570" s="117"/>
      <c r="AE570" s="117"/>
      <c r="AF570" s="117"/>
      <c r="AG570" s="117"/>
      <c r="AH570" s="117"/>
      <c r="AI570" s="117"/>
      <c r="AJ570" s="117"/>
      <c r="AK570" s="117"/>
      <c r="AL570" s="117"/>
      <c r="AM570" s="117"/>
      <c r="AN570" s="117"/>
      <c r="AO570" s="18"/>
      <c r="AP570" s="7"/>
      <c r="AQ570" s="18"/>
      <c r="AR570" s="18"/>
      <c r="AS570" s="18"/>
      <c r="AT570" s="18"/>
      <c r="AU570" s="18"/>
      <c r="AV570" s="18"/>
      <c r="AW570" s="18"/>
      <c r="AX570" s="18"/>
      <c r="AY570" s="18"/>
      <c r="AZ570" s="18"/>
      <c r="BA570" s="18"/>
      <c r="BO570" s="11"/>
      <c r="BP570" s="11"/>
      <c r="BQ570" s="11"/>
      <c r="BR570" s="75"/>
      <c r="BS570" s="75"/>
    </row>
    <row r="571" spans="1:71">
      <c r="A571" s="18"/>
      <c r="B571" s="18"/>
      <c r="C571" s="18"/>
      <c r="E571" s="88"/>
      <c r="F571" s="88"/>
      <c r="G571" s="18"/>
      <c r="H571" s="89"/>
      <c r="I571" s="89"/>
      <c r="J571" s="89"/>
      <c r="K571" s="18"/>
      <c r="L571" s="18"/>
      <c r="M571" s="18"/>
      <c r="N571" s="18"/>
      <c r="O571" s="18"/>
      <c r="P571" s="138"/>
      <c r="Q571" s="138"/>
      <c r="R571" s="138"/>
      <c r="S571" s="138"/>
      <c r="T571" s="138"/>
      <c r="U571" s="138"/>
      <c r="V571" s="138"/>
      <c r="W571" s="138"/>
      <c r="X571" s="18"/>
      <c r="Y571" s="18"/>
      <c r="Z571" s="18"/>
      <c r="AA571" s="18"/>
      <c r="AB571" s="18"/>
      <c r="AC571" s="18"/>
      <c r="AD571" s="18"/>
      <c r="AE571" s="18"/>
      <c r="AF571" s="18"/>
      <c r="AG571" s="18"/>
      <c r="AH571" s="18"/>
      <c r="AI571" s="18"/>
      <c r="AJ571" s="18"/>
      <c r="AK571" s="18"/>
      <c r="AL571" s="18"/>
      <c r="AM571" s="18"/>
      <c r="AN571" s="18"/>
      <c r="AO571" s="18"/>
      <c r="AP571" s="7"/>
      <c r="AQ571" s="18"/>
      <c r="AR571" s="18"/>
      <c r="AS571" s="18"/>
      <c r="AT571" s="18"/>
      <c r="AU571" s="18"/>
      <c r="AV571" s="18"/>
      <c r="AW571" s="18"/>
      <c r="AX571" s="18"/>
      <c r="AY571" s="18"/>
      <c r="AZ571" s="18"/>
      <c r="BA571" s="18"/>
      <c r="BO571" s="11"/>
      <c r="BP571" s="11"/>
      <c r="BQ571" s="11"/>
      <c r="BR571" s="75"/>
      <c r="BS571" s="75"/>
    </row>
    <row r="572" spans="1:71">
      <c r="A572" s="18"/>
      <c r="B572" s="18"/>
      <c r="C572" s="18"/>
      <c r="E572" s="88"/>
      <c r="F572" s="88"/>
      <c r="G572" s="18"/>
      <c r="H572" s="89"/>
      <c r="I572" s="89"/>
      <c r="J572" s="89"/>
      <c r="K572" s="18"/>
      <c r="L572" s="18"/>
      <c r="M572" s="18"/>
      <c r="N572" s="18"/>
      <c r="O572" s="18"/>
      <c r="P572" s="138"/>
      <c r="Q572" s="138"/>
      <c r="R572" s="138"/>
      <c r="S572" s="138"/>
      <c r="T572" s="138"/>
      <c r="U572" s="138"/>
      <c r="V572" s="138"/>
      <c r="W572" s="13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O572" s="11"/>
      <c r="BP572" s="11"/>
      <c r="BQ572" s="11"/>
      <c r="BR572" s="75"/>
      <c r="BS572" s="75"/>
    </row>
    <row r="573" spans="1:71" ht="23.25">
      <c r="A573" s="18"/>
      <c r="B573" s="18"/>
      <c r="C573" s="18"/>
      <c r="E573" s="88"/>
      <c r="F573" s="88"/>
      <c r="G573" s="18"/>
      <c r="H573" s="89"/>
      <c r="I573" s="89"/>
      <c r="J573" s="89"/>
      <c r="K573" s="18"/>
      <c r="L573" s="18"/>
      <c r="M573" s="18"/>
      <c r="N573" s="18"/>
      <c r="O573" s="18"/>
      <c r="P573" s="138"/>
      <c r="Q573" s="138"/>
      <c r="R573" s="138"/>
      <c r="S573" s="138"/>
      <c r="T573" s="138"/>
      <c r="U573" s="138"/>
      <c r="V573" s="138"/>
      <c r="W573" s="138"/>
      <c r="X573" s="18"/>
      <c r="Y573" s="91" t="str">
        <f>H1</f>
        <v>Seilesing HI 2016, GYTEALDER</v>
      </c>
      <c r="Z573" s="257"/>
      <c r="AA573" s="257"/>
      <c r="AB573" s="257"/>
      <c r="AC573" s="257"/>
      <c r="AD573" s="257"/>
      <c r="AE573" s="257"/>
      <c r="AF573" s="257"/>
      <c r="AG573" s="257"/>
      <c r="AH573" s="257"/>
      <c r="AI573" s="257"/>
      <c r="AJ573" s="257"/>
      <c r="AK573" s="257"/>
      <c r="AL573" s="257"/>
      <c r="AM573" s="257"/>
      <c r="AN573" s="257"/>
      <c r="AO573" s="257"/>
      <c r="AP573" s="257"/>
      <c r="AQ573" s="257"/>
      <c r="AR573" s="257"/>
      <c r="AS573" s="257"/>
      <c r="AT573" s="257"/>
      <c r="AU573" s="117"/>
      <c r="AV573" s="117"/>
      <c r="AW573" s="117"/>
      <c r="AX573" s="117"/>
      <c r="AY573" s="117"/>
      <c r="AZ573" s="18"/>
      <c r="BA573" s="18"/>
      <c r="BO573" s="11"/>
      <c r="BP573" s="11"/>
      <c r="BQ573" s="11"/>
      <c r="BR573" s="75"/>
      <c r="BS573" s="75"/>
    </row>
    <row r="574" spans="1:71" ht="15.75">
      <c r="A574" s="18"/>
      <c r="B574" s="18"/>
      <c r="C574" s="18"/>
      <c r="E574" s="88"/>
      <c r="F574" s="88"/>
      <c r="G574" s="18"/>
      <c r="H574" s="89"/>
      <c r="I574" s="89"/>
      <c r="J574" s="89"/>
      <c r="K574" s="18"/>
      <c r="L574" s="18"/>
      <c r="M574" s="18"/>
      <c r="N574" s="18"/>
      <c r="O574" s="18"/>
      <c r="P574" s="138"/>
      <c r="Q574" s="138"/>
      <c r="R574" s="138"/>
      <c r="S574" s="138"/>
      <c r="T574" s="138"/>
      <c r="U574" s="138"/>
      <c r="V574" s="138"/>
      <c r="W574" s="138"/>
      <c r="X574" s="18"/>
      <c r="Y574" s="113"/>
      <c r="Z574" s="113"/>
      <c r="AA574" s="113"/>
      <c r="AB574" s="113"/>
      <c r="AC574" s="113"/>
      <c r="AD574" s="113"/>
      <c r="AE574" s="113"/>
      <c r="AF574" s="113"/>
      <c r="AG574" s="113"/>
      <c r="AH574" s="113"/>
      <c r="AI574" s="113"/>
      <c r="AJ574" s="113"/>
      <c r="AK574" s="113"/>
      <c r="AL574" s="113"/>
      <c r="AM574" s="113"/>
      <c r="AN574" s="113"/>
      <c r="AO574" s="113"/>
      <c r="AP574" s="113"/>
      <c r="AQ574" s="113"/>
      <c r="AR574" s="113"/>
      <c r="AS574" s="113"/>
      <c r="AT574" s="113"/>
      <c r="AU574" s="117"/>
      <c r="AV574" s="117"/>
      <c r="AW574" s="117"/>
      <c r="AX574" s="117"/>
      <c r="AY574" s="117"/>
      <c r="AZ574" s="18"/>
      <c r="BA574" s="18"/>
      <c r="BO574" s="11"/>
      <c r="BP574" s="11"/>
      <c r="BQ574" s="11"/>
      <c r="BR574" s="75"/>
      <c r="BS574" s="75"/>
    </row>
    <row r="575" spans="1:71" ht="18.75">
      <c r="A575" s="18"/>
      <c r="B575" s="18"/>
      <c r="C575" s="18"/>
      <c r="E575" s="88"/>
      <c r="F575" s="88"/>
      <c r="G575" s="18"/>
      <c r="H575" s="89"/>
      <c r="I575" s="89"/>
      <c r="J575" s="89"/>
      <c r="K575" s="18"/>
      <c r="L575" s="18"/>
      <c r="M575" s="18"/>
      <c r="N575" s="18"/>
      <c r="O575" s="18"/>
      <c r="P575" s="138"/>
      <c r="Q575" s="138"/>
      <c r="R575" s="138"/>
      <c r="S575" s="138"/>
      <c r="T575" s="138"/>
      <c r="U575" s="138"/>
      <c r="V575" s="138"/>
      <c r="W575" s="138"/>
      <c r="X575" s="18"/>
      <c r="Y575" s="215" t="s">
        <v>96</v>
      </c>
      <c r="Z575" s="536"/>
      <c r="AA575" s="536"/>
      <c r="AB575" s="416"/>
      <c r="AC575" s="95"/>
      <c r="AD575" s="417"/>
      <c r="AE575" s="93"/>
      <c r="AF575" s="93"/>
      <c r="AG575" s="93"/>
      <c r="AH575" s="93"/>
      <c r="AI575" s="93"/>
      <c r="AJ575" s="93"/>
      <c r="AK575" s="93"/>
      <c r="AL575" s="93"/>
      <c r="AM575" s="93"/>
      <c r="AN575" s="93"/>
      <c r="AO575" s="93"/>
      <c r="AP575" s="93"/>
      <c r="AQ575" s="93"/>
      <c r="AR575" s="93"/>
      <c r="AS575" s="93"/>
      <c r="AT575" s="93"/>
      <c r="AU575" s="95"/>
      <c r="AV575" s="117"/>
      <c r="AW575" s="117"/>
      <c r="AX575" s="117"/>
      <c r="AY575" s="117"/>
      <c r="AZ575" s="18"/>
      <c r="BA575" s="18"/>
      <c r="BO575" s="11"/>
      <c r="BP575" s="11"/>
      <c r="BQ575" s="11"/>
      <c r="BR575" s="75"/>
      <c r="BS575" s="75"/>
    </row>
    <row r="576" spans="1:71" ht="18.75">
      <c r="A576" s="209"/>
      <c r="B576" s="209"/>
      <c r="C576" s="209"/>
      <c r="E576" s="322"/>
      <c r="F576" s="322"/>
      <c r="G576" s="209"/>
      <c r="H576" s="323"/>
      <c r="I576" s="323"/>
      <c r="J576" s="323"/>
      <c r="K576" s="209"/>
      <c r="L576" s="209"/>
      <c r="M576" s="209"/>
      <c r="N576" s="209"/>
      <c r="O576" s="209"/>
      <c r="P576" s="241"/>
      <c r="Q576" s="241"/>
      <c r="R576" s="241"/>
      <c r="S576" s="241"/>
      <c r="T576" s="241"/>
      <c r="U576" s="241"/>
      <c r="V576" s="241"/>
      <c r="W576" s="241"/>
      <c r="X576" s="18"/>
      <c r="Y576" s="92"/>
      <c r="Z576" s="101"/>
      <c r="AA576" s="92"/>
      <c r="AB576" s="416"/>
      <c r="AC576" s="95"/>
      <c r="AD576" s="417"/>
      <c r="AE576" s="93"/>
      <c r="AF576" s="93"/>
      <c r="AG576" s="93"/>
      <c r="AH576" s="93"/>
      <c r="AI576" s="93"/>
      <c r="AJ576" s="93"/>
      <c r="AK576" s="93"/>
      <c r="AL576" s="93"/>
      <c r="AM576" s="93"/>
      <c r="AN576" s="93"/>
      <c r="AO576" s="93"/>
      <c r="AP576" s="93"/>
      <c r="AQ576" s="93"/>
      <c r="AR576" s="93"/>
      <c r="AS576" s="93"/>
      <c r="AT576" s="93"/>
      <c r="AU576" s="95"/>
      <c r="AV576" s="117"/>
      <c r="AW576" s="117"/>
      <c r="AX576" s="117"/>
      <c r="AY576" s="117"/>
      <c r="AZ576" s="18"/>
      <c r="BA576" s="18"/>
      <c r="BO576" s="11"/>
      <c r="BP576" s="11"/>
      <c r="BQ576" s="11"/>
      <c r="BR576" s="75"/>
      <c r="BS576" s="75"/>
    </row>
    <row r="577" spans="1:71" ht="18.75">
      <c r="A577" s="325" t="s">
        <v>97</v>
      </c>
      <c r="B577" s="326"/>
      <c r="C577" s="327"/>
      <c r="D577" s="637" t="s">
        <v>66</v>
      </c>
      <c r="E577" s="328"/>
      <c r="F577" s="326" t="s">
        <v>66</v>
      </c>
      <c r="G577" s="327"/>
      <c r="H577" s="326" t="s">
        <v>66</v>
      </c>
      <c r="I577" s="326"/>
      <c r="J577" s="326"/>
      <c r="K577" s="327"/>
      <c r="L577" s="327"/>
      <c r="M577" s="326"/>
      <c r="N577" s="327"/>
      <c r="O577" s="327"/>
      <c r="P577" s="329"/>
      <c r="Q577" s="326" t="s">
        <v>66</v>
      </c>
      <c r="R577" s="329"/>
      <c r="S577" s="326" t="s">
        <v>66</v>
      </c>
      <c r="T577" s="329"/>
      <c r="U577" s="326" t="s">
        <v>66</v>
      </c>
      <c r="V577" s="329"/>
      <c r="W577" s="329"/>
      <c r="X577" s="18"/>
      <c r="Y577" s="93"/>
      <c r="Z577" s="93"/>
      <c r="AA577" s="93"/>
      <c r="AB577" s="416"/>
      <c r="AC577" s="95"/>
      <c r="AD577" s="418"/>
      <c r="AE577" s="418"/>
      <c r="AF577" s="418"/>
      <c r="AG577" s="418"/>
      <c r="AH577" s="418"/>
      <c r="AI577" s="418"/>
      <c r="AJ577" s="418"/>
      <c r="AK577" s="418"/>
      <c r="AL577" s="418"/>
      <c r="AM577" s="418"/>
      <c r="AN577" s="418"/>
      <c r="AO577" s="418"/>
      <c r="AP577" s="418"/>
      <c r="AQ577" s="418"/>
      <c r="AR577" s="418"/>
      <c r="AS577" s="418"/>
      <c r="AT577" s="418"/>
      <c r="AU577" s="95"/>
      <c r="AV577" s="117"/>
      <c r="AW577" s="117"/>
      <c r="AX577" s="117"/>
      <c r="AY577" s="117"/>
      <c r="AZ577" s="18"/>
      <c r="BA577" s="18"/>
      <c r="BO577" s="11"/>
      <c r="BP577" s="11"/>
      <c r="BQ577" s="11"/>
      <c r="BR577" s="75"/>
      <c r="BS577" s="75"/>
    </row>
    <row r="578" spans="1:71" ht="15.75">
      <c r="A578" s="209"/>
      <c r="B578" s="209"/>
      <c r="C578" s="209"/>
      <c r="E578" s="322"/>
      <c r="F578" s="322"/>
      <c r="G578" s="209"/>
      <c r="H578" s="323"/>
      <c r="I578" s="323"/>
      <c r="J578" s="323"/>
      <c r="K578" s="209"/>
      <c r="L578" s="209"/>
      <c r="M578" s="209"/>
      <c r="N578" s="209"/>
      <c r="O578" s="209"/>
      <c r="P578" s="209"/>
      <c r="Q578" s="209"/>
      <c r="R578" s="209"/>
      <c r="S578" s="209"/>
      <c r="T578" s="209"/>
      <c r="U578" s="209"/>
      <c r="V578" s="209"/>
      <c r="W578" s="209"/>
      <c r="X578" s="18"/>
      <c r="Y578" s="113"/>
      <c r="Z578" s="113"/>
      <c r="AA578" s="113"/>
      <c r="AB578" s="110"/>
      <c r="AC578" s="110"/>
      <c r="AD578" s="110"/>
      <c r="AE578" s="110"/>
      <c r="AF578" s="110"/>
      <c r="AG578" s="110"/>
      <c r="AH578" s="110"/>
      <c r="AI578" s="110"/>
      <c r="AJ578" s="110"/>
      <c r="AK578" s="110"/>
      <c r="AL578" s="110"/>
      <c r="AM578" s="110"/>
      <c r="AN578" s="110"/>
      <c r="AO578" s="110"/>
      <c r="AP578" s="110"/>
      <c r="AQ578" s="110"/>
      <c r="AR578" s="110"/>
      <c r="AS578" s="110"/>
      <c r="AT578" s="110"/>
      <c r="AU578" s="117"/>
      <c r="AV578" s="117"/>
      <c r="AW578" s="117"/>
      <c r="AX578" s="117"/>
      <c r="AY578" s="117"/>
      <c r="AZ578" s="18"/>
      <c r="BA578" s="18"/>
      <c r="BO578" s="11"/>
      <c r="BP578" s="11"/>
      <c r="BQ578" s="11"/>
      <c r="BR578" s="75"/>
      <c r="BS578" s="75"/>
    </row>
    <row r="579" spans="1:71">
      <c r="A579" s="18"/>
      <c r="B579" s="18"/>
      <c r="C579" s="18"/>
      <c r="E579" s="88"/>
      <c r="F579" s="88"/>
      <c r="G579" s="18"/>
      <c r="H579" s="89"/>
      <c r="I579" s="89"/>
      <c r="J579" s="89"/>
      <c r="K579" s="18"/>
      <c r="L579" s="18"/>
      <c r="M579" s="18"/>
      <c r="N579" s="18"/>
      <c r="O579" s="18"/>
      <c r="P579" s="138"/>
      <c r="Q579" s="138"/>
      <c r="R579" s="138"/>
      <c r="S579" s="138"/>
      <c r="T579" s="138"/>
      <c r="U579" s="138"/>
      <c r="V579" s="138"/>
      <c r="W579" s="138"/>
      <c r="X579" s="18"/>
      <c r="Y579" s="117"/>
      <c r="Z579" s="117"/>
      <c r="AA579" s="133"/>
      <c r="AB579" s="117"/>
      <c r="AC579" s="117"/>
      <c r="AD579" s="117"/>
      <c r="AE579" s="117"/>
      <c r="AF579" s="117"/>
      <c r="AG579" s="117"/>
      <c r="AH579" s="117"/>
      <c r="AI579" s="117"/>
      <c r="AJ579" s="117"/>
      <c r="AK579" s="117"/>
      <c r="AL579" s="117"/>
      <c r="AM579" s="117"/>
      <c r="AN579" s="117"/>
      <c r="AO579" s="117"/>
      <c r="AP579" s="117"/>
      <c r="AQ579" s="117"/>
      <c r="AR579" s="117"/>
      <c r="AS579" s="117"/>
      <c r="AT579" s="117"/>
      <c r="AU579" s="117"/>
      <c r="AV579" s="117"/>
      <c r="AW579" s="117"/>
      <c r="AX579" s="117"/>
      <c r="AY579" s="117"/>
      <c r="AZ579" s="18"/>
      <c r="BA579" s="18"/>
      <c r="BO579" s="11"/>
      <c r="BP579" s="11"/>
      <c r="BQ579" s="11"/>
      <c r="BR579" s="75"/>
      <c r="BS579" s="75"/>
    </row>
    <row r="580" spans="1:71">
      <c r="A580" s="18"/>
      <c r="B580" s="18"/>
      <c r="C580" s="18"/>
      <c r="E580" s="88"/>
      <c r="F580" s="88"/>
      <c r="G580" s="18"/>
      <c r="H580" s="89"/>
      <c r="I580" s="89"/>
      <c r="J580" s="89"/>
      <c r="K580" s="18"/>
      <c r="L580" s="18"/>
      <c r="M580" s="18"/>
      <c r="N580" s="18"/>
      <c r="O580" s="18"/>
      <c r="P580" s="138"/>
      <c r="Q580" s="138"/>
      <c r="R580" s="138"/>
      <c r="S580" s="138"/>
      <c r="T580" s="138"/>
      <c r="U580" s="138"/>
      <c r="V580" s="138"/>
      <c r="W580" s="138"/>
      <c r="X580" s="18"/>
      <c r="Y580" s="117"/>
      <c r="Z580" s="117"/>
      <c r="AA580" s="133"/>
      <c r="AB580" s="117"/>
      <c r="AC580" s="117"/>
      <c r="AD580" s="117"/>
      <c r="AE580" s="117"/>
      <c r="AF580" s="117"/>
      <c r="AG580" s="117"/>
      <c r="AH580" s="117"/>
      <c r="AI580" s="117"/>
      <c r="AJ580" s="117"/>
      <c r="AK580" s="117"/>
      <c r="AL580" s="117"/>
      <c r="AM580" s="117"/>
      <c r="AN580" s="117"/>
      <c r="AO580" s="117"/>
      <c r="AP580" s="117"/>
      <c r="AQ580" s="117"/>
      <c r="AR580" s="117"/>
      <c r="AS580" s="117"/>
      <c r="AT580" s="117"/>
      <c r="AU580" s="117"/>
      <c r="AV580" s="117"/>
      <c r="AW580" s="117"/>
      <c r="AX580" s="117"/>
      <c r="AY580" s="117"/>
      <c r="AZ580" s="18"/>
      <c r="BA580" s="18"/>
      <c r="BO580" s="11"/>
      <c r="BP580" s="11"/>
      <c r="BQ580" s="11"/>
      <c r="BR580" s="75"/>
      <c r="BS580" s="75"/>
    </row>
    <row r="581" spans="1:71" ht="19.5">
      <c r="A581" s="18"/>
      <c r="B581" s="18"/>
      <c r="C581" s="18"/>
      <c r="E581" s="88"/>
      <c r="F581" s="88"/>
      <c r="G581" s="18"/>
      <c r="H581" s="89"/>
      <c r="I581" s="89"/>
      <c r="J581" s="89"/>
      <c r="K581" s="18"/>
      <c r="L581" s="18"/>
      <c r="M581" s="18"/>
      <c r="N581" s="18"/>
      <c r="O581" s="18"/>
      <c r="P581" s="138"/>
      <c r="Q581" s="138"/>
      <c r="R581" s="138"/>
      <c r="S581" s="138"/>
      <c r="T581" s="138"/>
      <c r="U581" s="138"/>
      <c r="V581" s="138"/>
      <c r="W581" s="138"/>
      <c r="X581" s="18"/>
      <c r="Y581" s="661" t="str">
        <f>H3</f>
        <v>Harald</v>
      </c>
      <c r="Z581" s="661"/>
      <c r="AA581" s="133"/>
      <c r="AB581" s="117"/>
      <c r="AC581" s="117"/>
      <c r="AD581" s="117"/>
      <c r="AE581" s="117"/>
      <c r="AF581" s="117"/>
      <c r="AG581" s="117"/>
      <c r="AH581" s="117"/>
      <c r="AI581" s="117"/>
      <c r="AJ581" s="117"/>
      <c r="AK581" s="117"/>
      <c r="AL581" s="117"/>
      <c r="AM581" s="117"/>
      <c r="AN581" s="117"/>
      <c r="AO581" s="117"/>
      <c r="AP581" s="117"/>
      <c r="AQ581" s="117"/>
      <c r="AR581" s="117"/>
      <c r="AS581" s="520" t="str">
        <f>K3</f>
        <v>Janicke</v>
      </c>
      <c r="AT581" s="419"/>
      <c r="AU581" s="117"/>
      <c r="AV581" s="117"/>
      <c r="AW581" s="117"/>
      <c r="AX581" s="117"/>
      <c r="AY581" s="117"/>
      <c r="AZ581" s="18"/>
      <c r="BA581" s="18"/>
      <c r="BO581" s="11"/>
      <c r="BP581" s="11"/>
      <c r="BQ581" s="11"/>
      <c r="BR581" s="75"/>
      <c r="BS581" s="75"/>
    </row>
    <row r="582" spans="1:71">
      <c r="A582" s="18"/>
      <c r="B582" s="18"/>
      <c r="C582" s="18"/>
      <c r="E582" s="88"/>
      <c r="F582" s="88"/>
      <c r="G582" s="18"/>
      <c r="H582" s="89"/>
      <c r="I582" s="89"/>
      <c r="J582" s="89"/>
      <c r="K582" s="18"/>
      <c r="L582" s="18"/>
      <c r="M582" s="18"/>
      <c r="N582" s="18"/>
      <c r="O582" s="18"/>
      <c r="P582" s="138"/>
      <c r="Q582" s="138"/>
      <c r="R582" s="138"/>
      <c r="S582" s="138"/>
      <c r="T582" s="138"/>
      <c r="U582" s="138"/>
      <c r="V582" s="138"/>
      <c r="W582" s="138"/>
      <c r="X582" s="18"/>
      <c r="Y582" s="647">
        <f>H4</f>
        <v>1</v>
      </c>
      <c r="Z582" s="647"/>
      <c r="AA582" s="133"/>
      <c r="AB582" s="117"/>
      <c r="AC582" s="117"/>
      <c r="AD582" s="117"/>
      <c r="AE582" s="117"/>
      <c r="AF582" s="117"/>
      <c r="AG582" s="117"/>
      <c r="AH582" s="117"/>
      <c r="AI582" s="117"/>
      <c r="AJ582" s="117"/>
      <c r="AK582" s="117"/>
      <c r="AL582" s="117"/>
      <c r="AM582" s="117"/>
      <c r="AN582" s="117"/>
      <c r="AO582" s="117"/>
      <c r="AP582" s="117"/>
      <c r="AQ582" s="117"/>
      <c r="AR582" s="117"/>
      <c r="AS582" s="647">
        <f>K4</f>
        <v>4</v>
      </c>
      <c r="AT582" s="647"/>
      <c r="AU582" s="117"/>
      <c r="AV582" s="117"/>
      <c r="AW582" s="117"/>
      <c r="AX582" s="117"/>
      <c r="AY582" s="117"/>
      <c r="AZ582" s="18"/>
      <c r="BA582" s="18"/>
      <c r="BO582" s="11"/>
      <c r="BP582" s="11"/>
      <c r="BQ582" s="11"/>
      <c r="BR582" s="75"/>
      <c r="BS582" s="75"/>
    </row>
    <row r="583" spans="1:71">
      <c r="A583" s="18"/>
      <c r="B583" s="18"/>
      <c r="C583" s="18"/>
      <c r="E583" s="88"/>
      <c r="F583" s="88"/>
      <c r="G583" s="18"/>
      <c r="H583" s="89"/>
      <c r="I583" s="89"/>
      <c r="J583" s="89"/>
      <c r="K583" s="18"/>
      <c r="L583" s="18"/>
      <c r="M583" s="18"/>
      <c r="N583" s="18"/>
      <c r="O583" s="18"/>
      <c r="P583" s="138"/>
      <c r="Q583" s="138"/>
      <c r="R583" s="138"/>
      <c r="S583" s="138"/>
      <c r="T583" s="138"/>
      <c r="U583" s="138"/>
      <c r="V583" s="138"/>
      <c r="W583" s="138"/>
      <c r="X583" s="18"/>
      <c r="Y583" s="647"/>
      <c r="Z583" s="647"/>
      <c r="AA583" s="133"/>
      <c r="AB583" s="117"/>
      <c r="AC583" s="117"/>
      <c r="AD583" s="117"/>
      <c r="AE583" s="117"/>
      <c r="AF583" s="117"/>
      <c r="AG583" s="117"/>
      <c r="AH583" s="117"/>
      <c r="AI583" s="117"/>
      <c r="AJ583" s="117"/>
      <c r="AK583" s="117"/>
      <c r="AL583" s="117"/>
      <c r="AM583" s="117"/>
      <c r="AN583" s="117"/>
      <c r="AO583" s="117"/>
      <c r="AP583" s="117"/>
      <c r="AQ583" s="117"/>
      <c r="AR583" s="117"/>
      <c r="AS583" s="647"/>
      <c r="AT583" s="647"/>
      <c r="AU583" s="117"/>
      <c r="AV583" s="117"/>
      <c r="AW583" s="117"/>
      <c r="AX583" s="117"/>
      <c r="AY583" s="117"/>
      <c r="AZ583" s="18"/>
      <c r="BA583" s="18"/>
      <c r="BO583" s="11"/>
      <c r="BP583" s="11"/>
      <c r="BQ583" s="11"/>
      <c r="BR583" s="75"/>
      <c r="BS583" s="75"/>
    </row>
    <row r="584" spans="1:71">
      <c r="A584" s="18"/>
      <c r="B584" s="18"/>
      <c r="C584" s="18"/>
      <c r="E584" s="88"/>
      <c r="F584" s="88"/>
      <c r="G584" s="18"/>
      <c r="H584" s="89"/>
      <c r="I584" s="89"/>
      <c r="J584" s="89"/>
      <c r="K584" s="18"/>
      <c r="L584" s="18"/>
      <c r="M584" s="18"/>
      <c r="N584" s="18"/>
      <c r="O584" s="18"/>
      <c r="P584" s="138"/>
      <c r="Q584" s="138"/>
      <c r="R584" s="138"/>
      <c r="S584" s="138"/>
      <c r="T584" s="138"/>
      <c r="U584" s="138"/>
      <c r="V584" s="138"/>
      <c r="W584" s="138"/>
      <c r="X584" s="18"/>
      <c r="Y584" s="647"/>
      <c r="Z584" s="647"/>
      <c r="AA584" s="133"/>
      <c r="AB584" s="117"/>
      <c r="AC584" s="117"/>
      <c r="AD584" s="117"/>
      <c r="AE584" s="117"/>
      <c r="AF584" s="117"/>
      <c r="AG584" s="117"/>
      <c r="AH584" s="117"/>
      <c r="AI584" s="117"/>
      <c r="AJ584" s="117"/>
      <c r="AK584" s="117"/>
      <c r="AL584" s="117"/>
      <c r="AM584" s="117"/>
      <c r="AN584" s="117"/>
      <c r="AO584" s="117"/>
      <c r="AP584" s="117"/>
      <c r="AQ584" s="117"/>
      <c r="AR584" s="117"/>
      <c r="AS584" s="647"/>
      <c r="AT584" s="647"/>
      <c r="AU584" s="117"/>
      <c r="AV584" s="117"/>
      <c r="AW584" s="117"/>
      <c r="AX584" s="117"/>
      <c r="AY584" s="117"/>
      <c r="AZ584" s="18"/>
      <c r="BA584" s="18"/>
      <c r="BO584" s="11"/>
      <c r="BP584" s="11"/>
      <c r="BQ584" s="11"/>
      <c r="BR584" s="75"/>
      <c r="BS584" s="75"/>
    </row>
    <row r="585" spans="1:71">
      <c r="A585" s="18"/>
      <c r="B585" s="18"/>
      <c r="C585" s="18"/>
      <c r="E585" s="88"/>
      <c r="F585" s="88"/>
      <c r="G585" s="18"/>
      <c r="H585" s="89"/>
      <c r="I585" s="89"/>
      <c r="J585" s="89"/>
      <c r="K585" s="18"/>
      <c r="L585" s="18"/>
      <c r="M585" s="18"/>
      <c r="N585" s="18"/>
      <c r="O585" s="18"/>
      <c r="P585" s="138"/>
      <c r="Q585" s="138"/>
      <c r="R585" s="138"/>
      <c r="S585" s="138"/>
      <c r="T585" s="138"/>
      <c r="U585" s="138"/>
      <c r="V585" s="138"/>
      <c r="W585" s="138"/>
      <c r="X585" s="18"/>
      <c r="Y585" s="647"/>
      <c r="Z585" s="647"/>
      <c r="AA585" s="133"/>
      <c r="AB585" s="117"/>
      <c r="AC585" s="117"/>
      <c r="AD585" s="117"/>
      <c r="AE585" s="117"/>
      <c r="AF585" s="117"/>
      <c r="AG585" s="117"/>
      <c r="AH585" s="117"/>
      <c r="AI585" s="117"/>
      <c r="AJ585" s="117"/>
      <c r="AK585" s="117"/>
      <c r="AL585" s="117"/>
      <c r="AM585" s="117"/>
      <c r="AN585" s="117"/>
      <c r="AO585" s="117"/>
      <c r="AP585" s="117"/>
      <c r="AQ585" s="117"/>
      <c r="AR585" s="117"/>
      <c r="AS585" s="647"/>
      <c r="AT585" s="647"/>
      <c r="AU585" s="117"/>
      <c r="AV585" s="117"/>
      <c r="AW585" s="117"/>
      <c r="AX585" s="117"/>
      <c r="AY585" s="117"/>
      <c r="AZ585" s="18"/>
      <c r="BA585" s="18"/>
      <c r="BO585" s="11"/>
      <c r="BP585" s="11"/>
      <c r="BQ585" s="11"/>
      <c r="BR585" s="75"/>
      <c r="BS585" s="75"/>
    </row>
    <row r="586" spans="1:71">
      <c r="A586" s="18"/>
      <c r="B586" s="18"/>
      <c r="C586" s="18"/>
      <c r="E586" s="88"/>
      <c r="F586" s="88"/>
      <c r="G586" s="18"/>
      <c r="H586" s="89"/>
      <c r="I586" s="89"/>
      <c r="J586" s="89"/>
      <c r="K586" s="18"/>
      <c r="L586" s="18"/>
      <c r="M586" s="18"/>
      <c r="N586" s="18"/>
      <c r="O586" s="18"/>
      <c r="P586" s="138"/>
      <c r="Q586" s="138"/>
      <c r="R586" s="138"/>
      <c r="S586" s="138"/>
      <c r="T586" s="138"/>
      <c r="U586" s="138"/>
      <c r="V586" s="138"/>
      <c r="W586" s="138"/>
      <c r="X586" s="18"/>
      <c r="Y586" s="647"/>
      <c r="Z586" s="647"/>
      <c r="AA586" s="133"/>
      <c r="AB586" s="117"/>
      <c r="AC586" s="117"/>
      <c r="AD586" s="117"/>
      <c r="AE586" s="117"/>
      <c r="AF586" s="117"/>
      <c r="AG586" s="117"/>
      <c r="AH586" s="117"/>
      <c r="AI586" s="117"/>
      <c r="AJ586" s="117"/>
      <c r="AK586" s="117"/>
      <c r="AL586" s="117"/>
      <c r="AM586" s="117"/>
      <c r="AN586" s="117"/>
      <c r="AO586" s="117"/>
      <c r="AP586" s="117"/>
      <c r="AQ586" s="117"/>
      <c r="AR586" s="117"/>
      <c r="AS586" s="647"/>
      <c r="AT586" s="647"/>
      <c r="AU586" s="117"/>
      <c r="AV586" s="117"/>
      <c r="AW586" s="117"/>
      <c r="AX586" s="117"/>
      <c r="AY586" s="117"/>
      <c r="AZ586" s="18"/>
      <c r="BA586" s="18"/>
      <c r="BO586" s="11"/>
      <c r="BP586" s="11"/>
      <c r="BQ586" s="11"/>
      <c r="BR586" s="75"/>
      <c r="BS586" s="75"/>
    </row>
    <row r="587" spans="1:71">
      <c r="A587" s="18"/>
      <c r="B587" s="18"/>
      <c r="C587" s="18"/>
      <c r="E587" s="88"/>
      <c r="F587" s="88"/>
      <c r="G587" s="18"/>
      <c r="H587" s="89"/>
      <c r="I587" s="89"/>
      <c r="J587" s="89"/>
      <c r="K587" s="18"/>
      <c r="L587" s="18"/>
      <c r="M587" s="18"/>
      <c r="N587" s="18"/>
      <c r="O587" s="18"/>
      <c r="P587" s="138"/>
      <c r="Q587" s="138"/>
      <c r="R587" s="138"/>
      <c r="S587" s="138"/>
      <c r="T587" s="138"/>
      <c r="U587" s="138"/>
      <c r="V587" s="138"/>
      <c r="W587" s="138"/>
      <c r="X587" s="18"/>
      <c r="Y587" s="647"/>
      <c r="Z587" s="647"/>
      <c r="AA587" s="133"/>
      <c r="AB587" s="117"/>
      <c r="AC587" s="117"/>
      <c r="AD587" s="117"/>
      <c r="AE587" s="117"/>
      <c r="AF587" s="117"/>
      <c r="AG587" s="117"/>
      <c r="AH587" s="117"/>
      <c r="AI587" s="117"/>
      <c r="AJ587" s="117"/>
      <c r="AK587" s="117"/>
      <c r="AL587" s="117"/>
      <c r="AM587" s="117"/>
      <c r="AN587" s="117"/>
      <c r="AO587" s="117"/>
      <c r="AP587" s="117"/>
      <c r="AQ587" s="117"/>
      <c r="AR587" s="117"/>
      <c r="AS587" s="647"/>
      <c r="AT587" s="647"/>
      <c r="AU587" s="117"/>
      <c r="AV587" s="117"/>
      <c r="AW587" s="117"/>
      <c r="AX587" s="117"/>
      <c r="AY587" s="117"/>
      <c r="AZ587" s="18"/>
      <c r="BA587" s="18"/>
      <c r="BO587" s="11"/>
      <c r="BP587" s="11"/>
      <c r="BQ587" s="11"/>
      <c r="BR587" s="75"/>
      <c r="BS587" s="75"/>
    </row>
    <row r="588" spans="1:71">
      <c r="A588" s="18"/>
      <c r="B588" s="18"/>
      <c r="C588" s="18"/>
      <c r="E588" s="88"/>
      <c r="F588" s="88"/>
      <c r="G588" s="18"/>
      <c r="H588" s="89"/>
      <c r="I588" s="89"/>
      <c r="J588" s="89"/>
      <c r="K588" s="18"/>
      <c r="L588" s="18"/>
      <c r="M588" s="18"/>
      <c r="N588" s="18"/>
      <c r="O588" s="18"/>
      <c r="P588" s="138"/>
      <c r="Q588" s="138"/>
      <c r="R588" s="138"/>
      <c r="S588" s="138"/>
      <c r="T588" s="138"/>
      <c r="U588" s="138"/>
      <c r="V588" s="138"/>
      <c r="W588" s="138"/>
      <c r="X588" s="18"/>
      <c r="Y588" s="647"/>
      <c r="Z588" s="647"/>
      <c r="AA588" s="133"/>
      <c r="AB588" s="117"/>
      <c r="AC588" s="117"/>
      <c r="AD588" s="117"/>
      <c r="AE588" s="117"/>
      <c r="AF588" s="117"/>
      <c r="AG588" s="117"/>
      <c r="AH588" s="117"/>
      <c r="AI588" s="117"/>
      <c r="AJ588" s="117"/>
      <c r="AK588" s="117"/>
      <c r="AL588" s="117"/>
      <c r="AM588" s="117"/>
      <c r="AN588" s="117"/>
      <c r="AO588" s="117"/>
      <c r="AP588" s="117"/>
      <c r="AQ588" s="117"/>
      <c r="AR588" s="117"/>
      <c r="AS588" s="647"/>
      <c r="AT588" s="647"/>
      <c r="AU588" s="117"/>
      <c r="AV588" s="117"/>
      <c r="AW588" s="117"/>
      <c r="AX588" s="117"/>
      <c r="AY588" s="117"/>
      <c r="AZ588" s="18"/>
      <c r="BA588" s="18"/>
      <c r="BO588" s="11"/>
      <c r="BP588" s="11"/>
      <c r="BQ588" s="11"/>
      <c r="BR588" s="75"/>
      <c r="BS588" s="75"/>
    </row>
    <row r="589" spans="1:71">
      <c r="A589" s="18"/>
      <c r="B589" s="18"/>
      <c r="C589" s="18"/>
      <c r="E589" s="88"/>
      <c r="F589" s="88"/>
      <c r="G589" s="18"/>
      <c r="H589" s="89"/>
      <c r="I589" s="89"/>
      <c r="J589" s="89"/>
      <c r="K589" s="18"/>
      <c r="L589" s="18"/>
      <c r="M589" s="18"/>
      <c r="N589" s="18"/>
      <c r="O589" s="18"/>
      <c r="P589" s="138"/>
      <c r="Q589" s="138"/>
      <c r="R589" s="138"/>
      <c r="S589" s="138"/>
      <c r="T589" s="138"/>
      <c r="U589" s="138"/>
      <c r="V589" s="138"/>
      <c r="W589" s="138"/>
      <c r="X589" s="18"/>
      <c r="Y589" s="647"/>
      <c r="Z589" s="647"/>
      <c r="AA589" s="117"/>
      <c r="AB589" s="117"/>
      <c r="AC589" s="117"/>
      <c r="AD589" s="117"/>
      <c r="AE589" s="117"/>
      <c r="AF589" s="117"/>
      <c r="AG589" s="117"/>
      <c r="AH589" s="117"/>
      <c r="AI589" s="117"/>
      <c r="AJ589" s="117"/>
      <c r="AK589" s="117"/>
      <c r="AL589" s="117"/>
      <c r="AM589" s="117"/>
      <c r="AN589" s="117"/>
      <c r="AO589" s="117"/>
      <c r="AP589" s="117"/>
      <c r="AQ589" s="117"/>
      <c r="AR589" s="117"/>
      <c r="AS589" s="647"/>
      <c r="AT589" s="647"/>
      <c r="AU589" s="117"/>
      <c r="AV589" s="117"/>
      <c r="AW589" s="117"/>
      <c r="AX589" s="117"/>
      <c r="AY589" s="117"/>
      <c r="AZ589" s="18"/>
      <c r="BA589" s="18"/>
      <c r="BO589" s="11"/>
      <c r="BP589" s="11"/>
      <c r="BQ589" s="11"/>
      <c r="BR589" s="75"/>
      <c r="BS589" s="75"/>
    </row>
    <row r="590" spans="1:71">
      <c r="A590" s="18"/>
      <c r="B590" s="18"/>
      <c r="C590" s="18"/>
      <c r="E590" s="88"/>
      <c r="F590" s="88"/>
      <c r="G590" s="18"/>
      <c r="H590" s="89"/>
      <c r="I590" s="89"/>
      <c r="J590" s="89"/>
      <c r="K590" s="18"/>
      <c r="L590" s="18"/>
      <c r="M590" s="18"/>
      <c r="N590" s="18"/>
      <c r="O590" s="18"/>
      <c r="P590" s="138"/>
      <c r="Q590" s="138"/>
      <c r="R590" s="138"/>
      <c r="S590" s="138"/>
      <c r="T590" s="138"/>
      <c r="U590" s="138"/>
      <c r="V590" s="138"/>
      <c r="W590" s="138"/>
      <c r="X590" s="18"/>
      <c r="Y590" s="647"/>
      <c r="Z590" s="647"/>
      <c r="AA590" s="117"/>
      <c r="AB590" s="117"/>
      <c r="AC590" s="117"/>
      <c r="AD590" s="117"/>
      <c r="AE590" s="117"/>
      <c r="AF590" s="117"/>
      <c r="AG590" s="117"/>
      <c r="AH590" s="117"/>
      <c r="AI590" s="117"/>
      <c r="AJ590" s="117"/>
      <c r="AK590" s="117"/>
      <c r="AL590" s="117"/>
      <c r="AM590" s="117"/>
      <c r="AN590" s="117"/>
      <c r="AO590" s="117"/>
      <c r="AP590" s="117"/>
      <c r="AQ590" s="117"/>
      <c r="AR590" s="117"/>
      <c r="AS590" s="647"/>
      <c r="AT590" s="647"/>
      <c r="AU590" s="117"/>
      <c r="AV590" s="117"/>
      <c r="AW590" s="117"/>
      <c r="AX590" s="117"/>
      <c r="AY590" s="117"/>
      <c r="AZ590" s="18"/>
      <c r="BA590" s="18"/>
      <c r="BO590" s="11"/>
      <c r="BP590" s="11"/>
      <c r="BQ590" s="11"/>
      <c r="BR590" s="75"/>
      <c r="BS590" s="75"/>
    </row>
    <row r="591" spans="1:71">
      <c r="A591" s="18"/>
      <c r="B591" s="18"/>
      <c r="C591" s="18"/>
      <c r="E591" s="88"/>
      <c r="F591" s="88"/>
      <c r="G591" s="18"/>
      <c r="H591" s="89"/>
      <c r="I591" s="89"/>
      <c r="J591" s="89"/>
      <c r="K591" s="18"/>
      <c r="L591" s="18"/>
      <c r="M591" s="18"/>
      <c r="N591" s="18"/>
      <c r="O591" s="18"/>
      <c r="P591" s="138"/>
      <c r="Q591" s="138"/>
      <c r="R591" s="138"/>
      <c r="S591" s="138"/>
      <c r="T591" s="138"/>
      <c r="U591" s="138"/>
      <c r="V591" s="138"/>
      <c r="W591" s="138"/>
      <c r="X591" s="18"/>
      <c r="Y591" s="647"/>
      <c r="Z591" s="647"/>
      <c r="AA591" s="117"/>
      <c r="AB591" s="117"/>
      <c r="AC591" s="117"/>
      <c r="AD591" s="117"/>
      <c r="AE591" s="117"/>
      <c r="AF591" s="117"/>
      <c r="AG591" s="117"/>
      <c r="AH591" s="117"/>
      <c r="AI591" s="117"/>
      <c r="AJ591" s="117"/>
      <c r="AK591" s="117"/>
      <c r="AL591" s="117"/>
      <c r="AM591" s="117"/>
      <c r="AN591" s="117"/>
      <c r="AO591" s="117"/>
      <c r="AP591" s="117"/>
      <c r="AQ591" s="117"/>
      <c r="AR591" s="117"/>
      <c r="AS591" s="647"/>
      <c r="AT591" s="647"/>
      <c r="AU591" s="117"/>
      <c r="AV591" s="117"/>
      <c r="AW591" s="117"/>
      <c r="AX591" s="117"/>
      <c r="AY591" s="117"/>
      <c r="AZ591" s="18"/>
      <c r="BA591" s="18"/>
      <c r="BO591" s="11"/>
      <c r="BP591" s="11"/>
      <c r="BQ591" s="11"/>
      <c r="BR591" s="75"/>
      <c r="BS591" s="75"/>
    </row>
    <row r="592" spans="1:71">
      <c r="A592" s="18"/>
      <c r="B592" s="18"/>
      <c r="C592" s="18"/>
      <c r="E592" s="88"/>
      <c r="F592" s="88"/>
      <c r="G592" s="18"/>
      <c r="H592" s="89"/>
      <c r="I592" s="89"/>
      <c r="J592" s="89"/>
      <c r="K592" s="18"/>
      <c r="L592" s="18"/>
      <c r="M592" s="18"/>
      <c r="N592" s="18"/>
      <c r="O592" s="18"/>
      <c r="P592" s="138"/>
      <c r="Q592" s="138"/>
      <c r="R592" s="138"/>
      <c r="S592" s="138"/>
      <c r="T592" s="138"/>
      <c r="U592" s="138"/>
      <c r="V592" s="138"/>
      <c r="W592" s="138"/>
      <c r="X592" s="18"/>
      <c r="Y592" s="117"/>
      <c r="Z592" s="117"/>
      <c r="AA592" s="117"/>
      <c r="AB592" s="117"/>
      <c r="AC592" s="117"/>
      <c r="AD592" s="117"/>
      <c r="AE592" s="117"/>
      <c r="AF592" s="117"/>
      <c r="AG592" s="117"/>
      <c r="AH592" s="117"/>
      <c r="AI592" s="117"/>
      <c r="AJ592" s="117"/>
      <c r="AK592" s="117"/>
      <c r="AL592" s="117"/>
      <c r="AM592" s="117"/>
      <c r="AN592" s="117"/>
      <c r="AO592" s="117"/>
      <c r="AP592" s="117"/>
      <c r="AQ592" s="117"/>
      <c r="AR592" s="117"/>
      <c r="AS592" s="117"/>
      <c r="AT592" s="117"/>
      <c r="AU592" s="117"/>
      <c r="AV592" s="117"/>
      <c r="AW592" s="117"/>
      <c r="AX592" s="117"/>
      <c r="AY592" s="117"/>
      <c r="AZ592" s="18"/>
      <c r="BA592" s="18"/>
      <c r="BO592" s="11"/>
      <c r="BP592" s="11"/>
      <c r="BQ592" s="11"/>
      <c r="BR592" s="75"/>
      <c r="BS592" s="75"/>
    </row>
    <row r="593" spans="1:71">
      <c r="A593" s="18"/>
      <c r="B593" s="18"/>
      <c r="C593" s="18"/>
      <c r="E593" s="88"/>
      <c r="F593" s="88"/>
      <c r="G593" s="18"/>
      <c r="H593" s="89"/>
      <c r="I593" s="89"/>
      <c r="J593" s="89"/>
      <c r="K593" s="18"/>
      <c r="L593" s="18"/>
      <c r="M593" s="18"/>
      <c r="N593" s="18"/>
      <c r="O593" s="18"/>
      <c r="P593" s="138"/>
      <c r="Q593" s="138"/>
      <c r="R593" s="138"/>
      <c r="S593" s="138"/>
      <c r="T593" s="138"/>
      <c r="U593" s="138"/>
      <c r="V593" s="138"/>
      <c r="W593" s="138"/>
      <c r="X593" s="18"/>
      <c r="Y593" s="117"/>
      <c r="Z593" s="117"/>
      <c r="AA593" s="117"/>
      <c r="AB593" s="117"/>
      <c r="AC593" s="117"/>
      <c r="AD593" s="117"/>
      <c r="AE593" s="117"/>
      <c r="AF593" s="117"/>
      <c r="AG593" s="117"/>
      <c r="AH593" s="117"/>
      <c r="AI593" s="117"/>
      <c r="AJ593" s="117"/>
      <c r="AK593" s="117"/>
      <c r="AL593" s="117"/>
      <c r="AM593" s="117"/>
      <c r="AN593" s="117"/>
      <c r="AO593" s="117"/>
      <c r="AP593" s="117"/>
      <c r="AQ593" s="117"/>
      <c r="AR593" s="117"/>
      <c r="AS593" s="117"/>
      <c r="AT593" s="117"/>
      <c r="AU593" s="117"/>
      <c r="AV593" s="117"/>
      <c r="AW593" s="117"/>
      <c r="AX593" s="117"/>
      <c r="AY593" s="117"/>
      <c r="AZ593" s="18"/>
      <c r="BA593" s="18"/>
      <c r="BO593" s="11"/>
      <c r="BP593" s="11"/>
      <c r="BQ593" s="11"/>
      <c r="BR593" s="75"/>
      <c r="BS593" s="75"/>
    </row>
    <row r="594" spans="1:71" ht="20.25">
      <c r="A594" s="18"/>
      <c r="B594" s="18"/>
      <c r="C594" s="18"/>
      <c r="E594" s="88"/>
      <c r="F594" s="88"/>
      <c r="G594" s="18"/>
      <c r="H594" s="89"/>
      <c r="I594" s="89"/>
      <c r="J594" s="89"/>
      <c r="K594" s="18"/>
      <c r="L594" s="18"/>
      <c r="M594" s="18"/>
      <c r="N594" s="18"/>
      <c r="O594" s="18"/>
      <c r="P594" s="138"/>
      <c r="Q594" s="138"/>
      <c r="R594" s="138"/>
      <c r="S594" s="138"/>
      <c r="T594" s="138"/>
      <c r="U594" s="138"/>
      <c r="V594" s="138"/>
      <c r="W594" s="138"/>
      <c r="X594" s="18"/>
      <c r="Y594" s="660" t="str">
        <f>I3</f>
        <v>Lisbet</v>
      </c>
      <c r="Z594" s="660"/>
      <c r="AA594" s="117"/>
      <c r="AB594" s="117"/>
      <c r="AC594" s="117"/>
      <c r="AD594" s="117"/>
      <c r="AE594" s="117"/>
      <c r="AF594" s="117"/>
      <c r="AG594" s="117"/>
      <c r="AH594" s="117"/>
      <c r="AI594" s="117"/>
      <c r="AJ594" s="117"/>
      <c r="AK594" s="117"/>
      <c r="AL594" s="117"/>
      <c r="AM594" s="117"/>
      <c r="AN594" s="117"/>
      <c r="AO594" s="117"/>
      <c r="AP594" s="117"/>
      <c r="AQ594" s="117"/>
      <c r="AR594" s="117"/>
      <c r="AS594" s="519" t="str">
        <f>N3</f>
        <v>Trine</v>
      </c>
      <c r="AT594" s="421"/>
      <c r="AU594" s="117"/>
      <c r="AV594" s="117"/>
      <c r="AW594" s="117"/>
      <c r="AX594" s="117"/>
      <c r="AY594" s="117"/>
      <c r="AZ594" s="18"/>
      <c r="BA594" s="18"/>
      <c r="BO594" s="11"/>
      <c r="BP594" s="11"/>
      <c r="BQ594" s="11"/>
      <c r="BR594" s="75"/>
      <c r="BS594" s="75"/>
    </row>
    <row r="595" spans="1:71">
      <c r="A595" s="18"/>
      <c r="B595" s="18"/>
      <c r="C595" s="18"/>
      <c r="E595" s="88"/>
      <c r="F595" s="88"/>
      <c r="G595" s="18"/>
      <c r="H595" s="89"/>
      <c r="I595" s="89"/>
      <c r="J595" s="89"/>
      <c r="K595" s="18"/>
      <c r="L595" s="18"/>
      <c r="M595" s="18"/>
      <c r="N595" s="18"/>
      <c r="O595" s="18"/>
      <c r="P595" s="138"/>
      <c r="Q595" s="138"/>
      <c r="R595" s="138"/>
      <c r="S595" s="138"/>
      <c r="T595" s="138"/>
      <c r="U595" s="138"/>
      <c r="V595" s="138"/>
      <c r="W595" s="138"/>
      <c r="X595" s="18"/>
      <c r="Y595" s="647">
        <f>I4</f>
        <v>2</v>
      </c>
      <c r="Z595" s="647"/>
      <c r="AA595" s="117"/>
      <c r="AB595" s="117"/>
      <c r="AC595" s="117"/>
      <c r="AD595" s="117"/>
      <c r="AE595" s="117"/>
      <c r="AF595" s="117"/>
      <c r="AG595" s="117"/>
      <c r="AH595" s="117"/>
      <c r="AI595" s="117"/>
      <c r="AJ595" s="117"/>
      <c r="AK595" s="117"/>
      <c r="AL595" s="117"/>
      <c r="AM595" s="117"/>
      <c r="AN595" s="117"/>
      <c r="AO595" s="117"/>
      <c r="AP595" s="117"/>
      <c r="AQ595" s="117"/>
      <c r="AR595" s="117"/>
      <c r="AS595" s="647">
        <f>N4</f>
        <v>7</v>
      </c>
      <c r="AT595" s="647"/>
      <c r="AU595" s="117"/>
      <c r="AV595" s="117"/>
      <c r="AW595" s="117"/>
      <c r="AX595" s="117"/>
      <c r="AY595" s="117"/>
      <c r="AZ595" s="18"/>
      <c r="BA595" s="18"/>
      <c r="BO595" s="11"/>
      <c r="BP595" s="11"/>
      <c r="BQ595" s="11"/>
      <c r="BR595" s="75"/>
      <c r="BS595" s="75"/>
    </row>
    <row r="596" spans="1:71">
      <c r="A596" s="18"/>
      <c r="B596" s="18"/>
      <c r="C596" s="18"/>
      <c r="E596" s="88"/>
      <c r="F596" s="88"/>
      <c r="G596" s="18"/>
      <c r="H596" s="89"/>
      <c r="I596" s="89"/>
      <c r="J596" s="89"/>
      <c r="K596" s="18"/>
      <c r="L596" s="18"/>
      <c r="M596" s="18"/>
      <c r="N596" s="18"/>
      <c r="O596" s="18"/>
      <c r="P596" s="138"/>
      <c r="Q596" s="138"/>
      <c r="R596" s="138"/>
      <c r="S596" s="138"/>
      <c r="T596" s="138"/>
      <c r="U596" s="138"/>
      <c r="V596" s="138"/>
      <c r="W596" s="138"/>
      <c r="X596" s="18"/>
      <c r="Y596" s="647"/>
      <c r="Z596" s="647"/>
      <c r="AA596" s="117"/>
      <c r="AB596" s="117"/>
      <c r="AC596" s="117"/>
      <c r="AD596" s="117"/>
      <c r="AE596" s="117"/>
      <c r="AF596" s="117"/>
      <c r="AG596" s="117"/>
      <c r="AH596" s="117"/>
      <c r="AI596" s="117"/>
      <c r="AJ596" s="117"/>
      <c r="AK596" s="117"/>
      <c r="AL596" s="117"/>
      <c r="AM596" s="117"/>
      <c r="AN596" s="117"/>
      <c r="AO596" s="117"/>
      <c r="AP596" s="117"/>
      <c r="AQ596" s="117"/>
      <c r="AR596" s="117"/>
      <c r="AS596" s="647"/>
      <c r="AT596" s="647"/>
      <c r="AU596" s="117"/>
      <c r="AV596" s="117"/>
      <c r="AW596" s="117"/>
      <c r="AX596" s="117"/>
      <c r="AY596" s="117"/>
      <c r="AZ596" s="18"/>
      <c r="BA596" s="18"/>
      <c r="BO596" s="11"/>
      <c r="BP596" s="11"/>
      <c r="BQ596" s="11"/>
      <c r="BR596" s="75"/>
      <c r="BS596" s="75"/>
    </row>
    <row r="597" spans="1:71">
      <c r="A597" s="18"/>
      <c r="B597" s="18"/>
      <c r="C597" s="18"/>
      <c r="E597" s="88"/>
      <c r="F597" s="88"/>
      <c r="G597" s="18"/>
      <c r="H597" s="89"/>
      <c r="I597" s="89"/>
      <c r="J597" s="89"/>
      <c r="K597" s="18"/>
      <c r="L597" s="18"/>
      <c r="M597" s="18"/>
      <c r="N597" s="18"/>
      <c r="O597" s="18"/>
      <c r="P597" s="138"/>
      <c r="Q597" s="138"/>
      <c r="R597" s="138"/>
      <c r="S597" s="138"/>
      <c r="T597" s="138"/>
      <c r="U597" s="138"/>
      <c r="V597" s="138"/>
      <c r="W597" s="138"/>
      <c r="X597" s="18"/>
      <c r="Y597" s="647"/>
      <c r="Z597" s="647"/>
      <c r="AA597" s="117"/>
      <c r="AB597" s="117"/>
      <c r="AC597" s="117"/>
      <c r="AD597" s="117"/>
      <c r="AE597" s="117"/>
      <c r="AF597" s="117"/>
      <c r="AG597" s="117"/>
      <c r="AH597" s="117"/>
      <c r="AI597" s="117"/>
      <c r="AJ597" s="117"/>
      <c r="AK597" s="117"/>
      <c r="AL597" s="117"/>
      <c r="AM597" s="117"/>
      <c r="AN597" s="117"/>
      <c r="AO597" s="117"/>
      <c r="AP597" s="117"/>
      <c r="AQ597" s="117"/>
      <c r="AR597" s="117"/>
      <c r="AS597" s="647"/>
      <c r="AT597" s="647"/>
      <c r="AU597" s="117"/>
      <c r="AV597" s="117"/>
      <c r="AW597" s="117"/>
      <c r="AX597" s="117"/>
      <c r="AY597" s="117"/>
      <c r="AZ597" s="18"/>
      <c r="BA597" s="18"/>
      <c r="BO597" s="11"/>
      <c r="BP597" s="11"/>
      <c r="BQ597" s="11"/>
      <c r="BR597" s="75"/>
      <c r="BS597" s="75"/>
    </row>
    <row r="598" spans="1:71">
      <c r="A598" s="18"/>
      <c r="B598" s="18"/>
      <c r="C598" s="18"/>
      <c r="E598" s="88"/>
      <c r="F598" s="88"/>
      <c r="G598" s="18"/>
      <c r="H598" s="89"/>
      <c r="I598" s="89"/>
      <c r="J598" s="89"/>
      <c r="K598" s="18"/>
      <c r="L598" s="18"/>
      <c r="M598" s="18"/>
      <c r="N598" s="18"/>
      <c r="O598" s="18"/>
      <c r="P598" s="138"/>
      <c r="Q598" s="138"/>
      <c r="R598" s="138"/>
      <c r="S598" s="138"/>
      <c r="T598" s="138"/>
      <c r="U598" s="138"/>
      <c r="V598" s="138"/>
      <c r="W598" s="138"/>
      <c r="X598" s="18"/>
      <c r="Y598" s="647"/>
      <c r="Z598" s="647"/>
      <c r="AA598" s="117"/>
      <c r="AB598" s="117"/>
      <c r="AC598" s="117"/>
      <c r="AD598" s="117"/>
      <c r="AE598" s="117"/>
      <c r="AF598" s="117"/>
      <c r="AG598" s="117"/>
      <c r="AH598" s="117"/>
      <c r="AI598" s="117"/>
      <c r="AJ598" s="117"/>
      <c r="AK598" s="117"/>
      <c r="AL598" s="117"/>
      <c r="AM598" s="117"/>
      <c r="AN598" s="117"/>
      <c r="AO598" s="117"/>
      <c r="AP598" s="117"/>
      <c r="AQ598" s="117"/>
      <c r="AR598" s="117"/>
      <c r="AS598" s="647"/>
      <c r="AT598" s="647"/>
      <c r="AU598" s="117"/>
      <c r="AV598" s="117"/>
      <c r="AW598" s="117"/>
      <c r="AX598" s="117"/>
      <c r="AY598" s="117"/>
      <c r="AZ598" s="18"/>
      <c r="BA598" s="18"/>
      <c r="BO598" s="11"/>
      <c r="BP598" s="11"/>
      <c r="BQ598" s="11"/>
      <c r="BR598" s="75"/>
      <c r="BS598" s="75"/>
    </row>
    <row r="599" spans="1:71">
      <c r="A599" s="18"/>
      <c r="B599" s="18"/>
      <c r="C599" s="18"/>
      <c r="E599" s="88"/>
      <c r="F599" s="88"/>
      <c r="G599" s="18"/>
      <c r="H599" s="89"/>
      <c r="I599" s="89"/>
      <c r="J599" s="89"/>
      <c r="K599" s="18"/>
      <c r="L599" s="18"/>
      <c r="M599" s="18"/>
      <c r="N599" s="18"/>
      <c r="O599" s="18"/>
      <c r="P599" s="138"/>
      <c r="Q599" s="138"/>
      <c r="R599" s="138"/>
      <c r="S599" s="138"/>
      <c r="T599" s="138"/>
      <c r="U599" s="138"/>
      <c r="V599" s="138"/>
      <c r="W599" s="138"/>
      <c r="X599" s="18"/>
      <c r="Y599" s="647"/>
      <c r="Z599" s="647"/>
      <c r="AA599" s="117"/>
      <c r="AB599" s="117"/>
      <c r="AC599" s="117"/>
      <c r="AD599" s="117"/>
      <c r="AE599" s="117"/>
      <c r="AF599" s="117"/>
      <c r="AG599" s="117"/>
      <c r="AH599" s="117"/>
      <c r="AI599" s="117"/>
      <c r="AJ599" s="117"/>
      <c r="AK599" s="117"/>
      <c r="AL599" s="117"/>
      <c r="AM599" s="117"/>
      <c r="AN599" s="117"/>
      <c r="AO599" s="117"/>
      <c r="AP599" s="117"/>
      <c r="AQ599" s="117"/>
      <c r="AR599" s="117"/>
      <c r="AS599" s="647"/>
      <c r="AT599" s="647"/>
      <c r="AU599" s="117"/>
      <c r="AV599" s="117"/>
      <c r="AW599" s="117"/>
      <c r="AX599" s="117"/>
      <c r="AY599" s="117"/>
      <c r="AZ599" s="18"/>
      <c r="BA599" s="18"/>
      <c r="BO599" s="11"/>
      <c r="BP599" s="11"/>
      <c r="BQ599" s="11"/>
      <c r="BR599" s="75"/>
      <c r="BS599" s="75"/>
    </row>
    <row r="600" spans="1:71">
      <c r="A600" s="18"/>
      <c r="B600" s="18"/>
      <c r="C600" s="18"/>
      <c r="E600" s="88"/>
      <c r="F600" s="88"/>
      <c r="G600" s="18"/>
      <c r="H600" s="89"/>
      <c r="I600" s="89"/>
      <c r="J600" s="89"/>
      <c r="K600" s="18"/>
      <c r="L600" s="18"/>
      <c r="M600" s="18"/>
      <c r="N600" s="18"/>
      <c r="O600" s="18"/>
      <c r="P600" s="138"/>
      <c r="Q600" s="138"/>
      <c r="R600" s="138"/>
      <c r="S600" s="138"/>
      <c r="T600" s="138"/>
      <c r="U600" s="138"/>
      <c r="V600" s="138"/>
      <c r="W600" s="138"/>
      <c r="X600" s="18"/>
      <c r="Y600" s="647"/>
      <c r="Z600" s="647"/>
      <c r="AA600" s="117"/>
      <c r="AB600" s="117"/>
      <c r="AC600" s="117"/>
      <c r="AD600" s="117"/>
      <c r="AE600" s="117"/>
      <c r="AF600" s="117"/>
      <c r="AG600" s="117"/>
      <c r="AH600" s="117"/>
      <c r="AI600" s="117"/>
      <c r="AJ600" s="117"/>
      <c r="AK600" s="117"/>
      <c r="AL600" s="117"/>
      <c r="AM600" s="117"/>
      <c r="AN600" s="117"/>
      <c r="AO600" s="117"/>
      <c r="AP600" s="117"/>
      <c r="AQ600" s="117"/>
      <c r="AR600" s="117"/>
      <c r="AS600" s="647"/>
      <c r="AT600" s="647"/>
      <c r="AU600" s="117"/>
      <c r="AV600" s="117"/>
      <c r="AW600" s="117"/>
      <c r="AX600" s="117"/>
      <c r="AY600" s="117"/>
      <c r="AZ600" s="18"/>
      <c r="BA600" s="18"/>
      <c r="BO600" s="11"/>
      <c r="BP600" s="11"/>
      <c r="BQ600" s="11"/>
      <c r="BR600" s="75"/>
      <c r="BS600" s="75"/>
    </row>
    <row r="601" spans="1:71">
      <c r="A601" s="18"/>
      <c r="B601" s="18"/>
      <c r="C601" s="18"/>
      <c r="E601" s="88"/>
      <c r="F601" s="88"/>
      <c r="G601" s="18"/>
      <c r="H601" s="89"/>
      <c r="I601" s="89"/>
      <c r="J601" s="89"/>
      <c r="K601" s="18"/>
      <c r="L601" s="18"/>
      <c r="M601" s="18"/>
      <c r="N601" s="18"/>
      <c r="O601" s="18"/>
      <c r="P601" s="138"/>
      <c r="Q601" s="138"/>
      <c r="R601" s="138"/>
      <c r="S601" s="138"/>
      <c r="T601" s="138"/>
      <c r="U601" s="138"/>
      <c r="V601" s="138"/>
      <c r="W601" s="138"/>
      <c r="X601" s="18"/>
      <c r="Y601" s="647"/>
      <c r="Z601" s="647"/>
      <c r="AA601" s="117"/>
      <c r="AB601" s="117"/>
      <c r="AC601" s="117"/>
      <c r="AD601" s="117"/>
      <c r="AE601" s="117"/>
      <c r="AF601" s="117"/>
      <c r="AG601" s="117"/>
      <c r="AH601" s="117"/>
      <c r="AI601" s="117"/>
      <c r="AJ601" s="117"/>
      <c r="AK601" s="117"/>
      <c r="AL601" s="117"/>
      <c r="AM601" s="117"/>
      <c r="AN601" s="117"/>
      <c r="AO601" s="117"/>
      <c r="AP601" s="117"/>
      <c r="AQ601" s="117"/>
      <c r="AR601" s="117"/>
      <c r="AS601" s="647"/>
      <c r="AT601" s="647"/>
      <c r="AU601" s="117"/>
      <c r="AV601" s="117"/>
      <c r="AW601" s="117"/>
      <c r="AX601" s="117"/>
      <c r="AY601" s="117"/>
      <c r="AZ601" s="18"/>
      <c r="BA601" s="18"/>
      <c r="BO601" s="11"/>
      <c r="BP601" s="11"/>
      <c r="BQ601" s="11"/>
      <c r="BR601" s="75"/>
      <c r="BS601" s="75"/>
    </row>
    <row r="602" spans="1:71" ht="18">
      <c r="A602" s="18"/>
      <c r="B602" s="18"/>
      <c r="C602" s="18"/>
      <c r="E602" s="88"/>
      <c r="F602" s="88"/>
      <c r="G602" s="18"/>
      <c r="H602" s="89"/>
      <c r="I602" s="89"/>
      <c r="J602" s="89"/>
      <c r="K602" s="18"/>
      <c r="L602" s="18"/>
      <c r="M602" s="18"/>
      <c r="N602" s="18"/>
      <c r="O602" s="18"/>
      <c r="P602" s="138"/>
      <c r="Q602" s="138"/>
      <c r="R602" s="138"/>
      <c r="S602" s="138"/>
      <c r="T602" s="138"/>
      <c r="U602" s="138"/>
      <c r="V602" s="138"/>
      <c r="W602" s="138"/>
      <c r="X602" s="18"/>
      <c r="Y602" s="647"/>
      <c r="Z602" s="647"/>
      <c r="AA602" s="95"/>
      <c r="AB602" s="95"/>
      <c r="AC602" s="95"/>
      <c r="AD602" s="95"/>
      <c r="AE602" s="95"/>
      <c r="AF602" s="95"/>
      <c r="AG602" s="95"/>
      <c r="AH602" s="95"/>
      <c r="AI602" s="95"/>
      <c r="AJ602" s="95"/>
      <c r="AK602" s="95"/>
      <c r="AL602" s="95"/>
      <c r="AM602" s="95"/>
      <c r="AN602" s="95"/>
      <c r="AO602" s="95"/>
      <c r="AP602" s="95"/>
      <c r="AQ602" s="95"/>
      <c r="AR602" s="95"/>
      <c r="AS602" s="647"/>
      <c r="AT602" s="647"/>
      <c r="AU602" s="117"/>
      <c r="AV602" s="117"/>
      <c r="AW602" s="117"/>
      <c r="AX602" s="117"/>
      <c r="AY602" s="117"/>
      <c r="AZ602" s="18"/>
      <c r="BA602" s="18"/>
      <c r="BO602" s="11"/>
      <c r="BP602" s="11"/>
      <c r="BQ602" s="11"/>
      <c r="BR602" s="75"/>
      <c r="BS602" s="75"/>
    </row>
    <row r="603" spans="1:71">
      <c r="A603" s="18"/>
      <c r="B603" s="18"/>
      <c r="C603" s="18"/>
      <c r="E603" s="88"/>
      <c r="F603" s="88"/>
      <c r="G603" s="18"/>
      <c r="H603" s="89"/>
      <c r="I603" s="89"/>
      <c r="J603" s="89"/>
      <c r="K603" s="18"/>
      <c r="L603" s="18"/>
      <c r="M603" s="18"/>
      <c r="N603" s="18"/>
      <c r="O603" s="18"/>
      <c r="P603" s="138"/>
      <c r="Q603" s="138"/>
      <c r="R603" s="138"/>
      <c r="S603" s="138"/>
      <c r="T603" s="138"/>
      <c r="U603" s="138"/>
      <c r="V603" s="138"/>
      <c r="W603" s="138"/>
      <c r="X603" s="18"/>
      <c r="Y603" s="647"/>
      <c r="Z603" s="647"/>
      <c r="AA603" s="117"/>
      <c r="AB603" s="117"/>
      <c r="AC603" s="117"/>
      <c r="AD603" s="117"/>
      <c r="AE603" s="117"/>
      <c r="AF603" s="117"/>
      <c r="AG603" s="117"/>
      <c r="AH603" s="117"/>
      <c r="AI603" s="117"/>
      <c r="AJ603" s="117"/>
      <c r="AK603" s="117"/>
      <c r="AL603" s="117"/>
      <c r="AM603" s="117"/>
      <c r="AN603" s="117"/>
      <c r="AO603" s="117"/>
      <c r="AP603" s="117"/>
      <c r="AQ603" s="117"/>
      <c r="AR603" s="117"/>
      <c r="AS603" s="647"/>
      <c r="AT603" s="647"/>
      <c r="AU603" s="117"/>
      <c r="AV603" s="117"/>
      <c r="AW603" s="117"/>
      <c r="AX603" s="117"/>
      <c r="AY603" s="117"/>
      <c r="AZ603" s="18"/>
      <c r="BA603" s="18"/>
      <c r="BO603" s="11"/>
      <c r="BP603" s="11"/>
      <c r="BQ603" s="11"/>
      <c r="BR603" s="75"/>
      <c r="BS603" s="75"/>
    </row>
    <row r="604" spans="1:71">
      <c r="A604" s="18"/>
      <c r="B604" s="18"/>
      <c r="C604" s="18"/>
      <c r="E604" s="88"/>
      <c r="F604" s="88"/>
      <c r="G604" s="18"/>
      <c r="H604" s="89"/>
      <c r="I604" s="89"/>
      <c r="J604" s="89"/>
      <c r="K604" s="18"/>
      <c r="L604" s="18"/>
      <c r="M604" s="18"/>
      <c r="N604" s="18"/>
      <c r="O604" s="18"/>
      <c r="P604" s="138"/>
      <c r="Q604" s="138"/>
      <c r="R604" s="138"/>
      <c r="S604" s="138"/>
      <c r="T604" s="138"/>
      <c r="U604" s="138"/>
      <c r="V604" s="138"/>
      <c r="W604" s="138"/>
      <c r="X604" s="18"/>
      <c r="Y604" s="647"/>
      <c r="Z604" s="647"/>
      <c r="AA604" s="117"/>
      <c r="AB604" s="117"/>
      <c r="AC604" s="117"/>
      <c r="AD604" s="117"/>
      <c r="AE604" s="117"/>
      <c r="AF604" s="117"/>
      <c r="AG604" s="117"/>
      <c r="AH604" s="117"/>
      <c r="AI604" s="117"/>
      <c r="AJ604" s="117"/>
      <c r="AK604" s="117"/>
      <c r="AL604" s="117"/>
      <c r="AM604" s="117"/>
      <c r="AN604" s="117"/>
      <c r="AO604" s="117"/>
      <c r="AP604" s="117"/>
      <c r="AQ604" s="117"/>
      <c r="AR604" s="117"/>
      <c r="AS604" s="647"/>
      <c r="AT604" s="647"/>
      <c r="AU604" s="117"/>
      <c r="AV604" s="117"/>
      <c r="AW604" s="117"/>
      <c r="AX604" s="117"/>
      <c r="AY604" s="117"/>
      <c r="AZ604" s="18"/>
      <c r="BA604" s="18"/>
      <c r="BO604" s="11"/>
      <c r="BP604" s="11"/>
      <c r="BQ604" s="11"/>
      <c r="BR604" s="75"/>
      <c r="BS604" s="75"/>
    </row>
    <row r="605" spans="1:71">
      <c r="A605" s="18"/>
      <c r="B605" s="18"/>
      <c r="C605" s="18"/>
      <c r="E605" s="88"/>
      <c r="F605" s="88"/>
      <c r="G605" s="18"/>
      <c r="H605" s="89"/>
      <c r="I605" s="89"/>
      <c r="J605" s="89"/>
      <c r="K605" s="18"/>
      <c r="L605" s="18"/>
      <c r="M605" s="18"/>
      <c r="N605" s="18"/>
      <c r="O605" s="18"/>
      <c r="P605" s="138"/>
      <c r="Q605" s="138"/>
      <c r="R605" s="138"/>
      <c r="S605" s="138"/>
      <c r="T605" s="138"/>
      <c r="U605" s="138"/>
      <c r="V605" s="138"/>
      <c r="W605" s="138"/>
      <c r="X605" s="18"/>
      <c r="Y605" s="117"/>
      <c r="Z605" s="117"/>
      <c r="AA605" s="117"/>
      <c r="AB605" s="117"/>
      <c r="AC605" s="117"/>
      <c r="AD605" s="117"/>
      <c r="AE605" s="117"/>
      <c r="AF605" s="117"/>
      <c r="AG605" s="117"/>
      <c r="AH605" s="117"/>
      <c r="AI605" s="117"/>
      <c r="AJ605" s="117"/>
      <c r="AK605" s="117"/>
      <c r="AL605" s="117"/>
      <c r="AM605" s="117"/>
      <c r="AN605" s="117"/>
      <c r="AO605" s="117"/>
      <c r="AP605" s="117"/>
      <c r="AQ605" s="117"/>
      <c r="AR605" s="117"/>
      <c r="AS605" s="117"/>
      <c r="AT605" s="117"/>
      <c r="AU605" s="117"/>
      <c r="AV605" s="117"/>
      <c r="AW605" s="117"/>
      <c r="AX605" s="117"/>
      <c r="AY605" s="117"/>
      <c r="AZ605" s="18"/>
      <c r="BA605" s="18"/>
      <c r="BO605" s="11"/>
      <c r="BP605" s="11"/>
      <c r="BQ605" s="11"/>
      <c r="BR605" s="75"/>
      <c r="BS605" s="75"/>
    </row>
    <row r="606" spans="1:71">
      <c r="A606" s="18"/>
      <c r="B606" s="18"/>
      <c r="C606" s="18"/>
      <c r="E606" s="88"/>
      <c r="F606" s="88"/>
      <c r="G606" s="18"/>
      <c r="H606" s="89"/>
      <c r="I606" s="89"/>
      <c r="J606" s="89"/>
      <c r="K606" s="18"/>
      <c r="L606" s="18"/>
      <c r="M606" s="18"/>
      <c r="N606" s="18"/>
      <c r="O606" s="18"/>
      <c r="P606" s="138"/>
      <c r="Q606" s="138"/>
      <c r="R606" s="138"/>
      <c r="S606" s="138"/>
      <c r="T606" s="138"/>
      <c r="U606" s="138"/>
      <c r="V606" s="138"/>
      <c r="W606" s="138"/>
      <c r="X606" s="18"/>
      <c r="Y606" s="117"/>
      <c r="Z606" s="117"/>
      <c r="AA606" s="117"/>
      <c r="AB606" s="117"/>
      <c r="AC606" s="117"/>
      <c r="AD606" s="117"/>
      <c r="AE606" s="117"/>
      <c r="AF606" s="117"/>
      <c r="AG606" s="117"/>
      <c r="AH606" s="117"/>
      <c r="AI606" s="117"/>
      <c r="AJ606" s="117"/>
      <c r="AK606" s="117"/>
      <c r="AL606" s="117"/>
      <c r="AM606" s="117"/>
      <c r="AN606" s="117"/>
      <c r="AO606" s="117"/>
      <c r="AP606" s="117"/>
      <c r="AQ606" s="117"/>
      <c r="AR606" s="117"/>
      <c r="AS606" s="117"/>
      <c r="AT606" s="117"/>
      <c r="AU606" s="117"/>
      <c r="AV606" s="117"/>
      <c r="AW606" s="117"/>
      <c r="AX606" s="117"/>
      <c r="AY606" s="117"/>
      <c r="AZ606" s="18"/>
      <c r="BA606" s="18"/>
      <c r="BO606" s="11"/>
      <c r="BP606" s="11"/>
      <c r="BQ606" s="11"/>
      <c r="BR606" s="75"/>
      <c r="BS606" s="75"/>
    </row>
    <row r="607" spans="1:71" ht="20.25">
      <c r="A607" s="18"/>
      <c r="B607" s="18"/>
      <c r="C607" s="18"/>
      <c r="E607" s="88"/>
      <c r="F607" s="88"/>
      <c r="G607" s="18"/>
      <c r="H607" s="89"/>
      <c r="I607" s="89"/>
      <c r="J607" s="89"/>
      <c r="K607" s="18"/>
      <c r="L607" s="18"/>
      <c r="M607" s="18"/>
      <c r="N607" s="18"/>
      <c r="O607" s="18"/>
      <c r="P607" s="138"/>
      <c r="Q607" s="138"/>
      <c r="R607" s="138"/>
      <c r="S607" s="138"/>
      <c r="T607" s="138"/>
      <c r="U607" s="138"/>
      <c r="V607" s="138"/>
      <c r="W607" s="138"/>
      <c r="X607" s="18"/>
      <c r="Y607" s="660" t="e">
        <f>#REF!</f>
        <v>#REF!</v>
      </c>
      <c r="Z607" s="660"/>
      <c r="AA607" s="117"/>
      <c r="AB607" s="117"/>
      <c r="AC607" s="117"/>
      <c r="AD607" s="117"/>
      <c r="AE607" s="117"/>
      <c r="AF607" s="117"/>
      <c r="AG607" s="117"/>
      <c r="AH607" s="117"/>
      <c r="AI607" s="117"/>
      <c r="AJ607" s="117"/>
      <c r="AK607" s="117"/>
      <c r="AL607" s="117"/>
      <c r="AM607" s="117"/>
      <c r="AN607" s="117"/>
      <c r="AO607" s="117"/>
      <c r="AP607" s="117"/>
      <c r="AQ607" s="117"/>
      <c r="AR607" s="117"/>
      <c r="AS607" s="519" t="e">
        <f>#REF!</f>
        <v>#REF!</v>
      </c>
      <c r="AT607" s="421"/>
      <c r="AU607" s="117"/>
      <c r="AV607" s="117"/>
      <c r="AW607" s="117"/>
      <c r="AX607" s="117"/>
      <c r="AY607" s="117"/>
      <c r="AZ607" s="18"/>
      <c r="BA607" s="18"/>
      <c r="BO607" s="11"/>
      <c r="BP607" s="11"/>
      <c r="BQ607" s="11"/>
      <c r="BR607" s="75"/>
      <c r="BS607" s="75"/>
    </row>
    <row r="608" spans="1:71">
      <c r="A608" s="18"/>
      <c r="B608" s="18"/>
      <c r="C608" s="18"/>
      <c r="E608" s="88"/>
      <c r="F608" s="88"/>
      <c r="G608" s="18"/>
      <c r="H608" s="89"/>
      <c r="I608" s="89"/>
      <c r="J608" s="89"/>
      <c r="K608" s="18"/>
      <c r="L608" s="18"/>
      <c r="M608" s="18"/>
      <c r="N608" s="18"/>
      <c r="O608" s="18"/>
      <c r="P608" s="138"/>
      <c r="Q608" s="138"/>
      <c r="R608" s="138"/>
      <c r="S608" s="138"/>
      <c r="T608" s="138"/>
      <c r="U608" s="138"/>
      <c r="V608" s="138"/>
      <c r="W608" s="138"/>
      <c r="X608" s="18"/>
      <c r="Y608" s="647" t="e">
        <f>#REF!</f>
        <v>#REF!</v>
      </c>
      <c r="Z608" s="647"/>
      <c r="AA608" s="117"/>
      <c r="AB608" s="117"/>
      <c r="AC608" s="117"/>
      <c r="AD608" s="117"/>
      <c r="AE608" s="117"/>
      <c r="AF608" s="117"/>
      <c r="AG608" s="117"/>
      <c r="AH608" s="117"/>
      <c r="AI608" s="117"/>
      <c r="AJ608" s="117"/>
      <c r="AK608" s="117"/>
      <c r="AL608" s="117"/>
      <c r="AM608" s="117"/>
      <c r="AN608" s="117"/>
      <c r="AO608" s="117"/>
      <c r="AP608" s="117"/>
      <c r="AQ608" s="117"/>
      <c r="AR608" s="117"/>
      <c r="AS608" s="647" t="e">
        <f>#REF!</f>
        <v>#REF!</v>
      </c>
      <c r="AT608" s="647"/>
      <c r="AU608" s="117"/>
      <c r="AV608" s="117"/>
      <c r="AW608" s="117"/>
      <c r="AX608" s="117"/>
      <c r="AY608" s="117"/>
      <c r="AZ608" s="18"/>
      <c r="BA608" s="18"/>
      <c r="BO608" s="11"/>
      <c r="BP608" s="11"/>
      <c r="BQ608" s="11"/>
      <c r="BR608" s="75"/>
      <c r="BS608" s="75"/>
    </row>
    <row r="609" spans="1:71">
      <c r="A609" s="18"/>
      <c r="B609" s="18"/>
      <c r="C609" s="18"/>
      <c r="E609" s="88"/>
      <c r="F609" s="88"/>
      <c r="G609" s="18"/>
      <c r="H609" s="89"/>
      <c r="I609" s="89"/>
      <c r="J609" s="89"/>
      <c r="K609" s="18"/>
      <c r="L609" s="18"/>
      <c r="M609" s="18"/>
      <c r="N609" s="18"/>
      <c r="O609" s="18"/>
      <c r="P609" s="138"/>
      <c r="Q609" s="138"/>
      <c r="R609" s="138"/>
      <c r="S609" s="138"/>
      <c r="T609" s="138"/>
      <c r="U609" s="138"/>
      <c r="V609" s="138"/>
      <c r="W609" s="138"/>
      <c r="X609" s="18"/>
      <c r="Y609" s="647"/>
      <c r="Z609" s="647"/>
      <c r="AA609" s="117"/>
      <c r="AB609" s="117"/>
      <c r="AC609" s="117"/>
      <c r="AD609" s="117"/>
      <c r="AE609" s="117"/>
      <c r="AF609" s="117"/>
      <c r="AG609" s="117"/>
      <c r="AH609" s="117"/>
      <c r="AI609" s="117"/>
      <c r="AJ609" s="117"/>
      <c r="AK609" s="117"/>
      <c r="AL609" s="117"/>
      <c r="AM609" s="117"/>
      <c r="AN609" s="117"/>
      <c r="AO609" s="117"/>
      <c r="AP609" s="117"/>
      <c r="AQ609" s="117"/>
      <c r="AR609" s="117"/>
      <c r="AS609" s="647"/>
      <c r="AT609" s="647"/>
      <c r="AU609" s="117"/>
      <c r="AV609" s="117"/>
      <c r="AW609" s="117"/>
      <c r="AX609" s="117"/>
      <c r="AY609" s="117"/>
      <c r="AZ609" s="18"/>
      <c r="BA609" s="18"/>
      <c r="BO609" s="11"/>
      <c r="BP609" s="11"/>
      <c r="BQ609" s="11"/>
      <c r="BR609" s="75"/>
      <c r="BS609" s="75"/>
    </row>
    <row r="610" spans="1:71">
      <c r="A610" s="18"/>
      <c r="B610" s="18"/>
      <c r="C610" s="18"/>
      <c r="E610" s="88"/>
      <c r="F610" s="88"/>
      <c r="G610" s="18"/>
      <c r="H610" s="89"/>
      <c r="I610" s="89"/>
      <c r="J610" s="89"/>
      <c r="K610" s="18"/>
      <c r="L610" s="18"/>
      <c r="M610" s="18"/>
      <c r="N610" s="18"/>
      <c r="O610" s="18"/>
      <c r="P610" s="138"/>
      <c r="Q610" s="138"/>
      <c r="R610" s="138"/>
      <c r="S610" s="138"/>
      <c r="T610" s="138"/>
      <c r="U610" s="138"/>
      <c r="V610" s="138"/>
      <c r="W610" s="138"/>
      <c r="X610" s="18"/>
      <c r="Y610" s="647"/>
      <c r="Z610" s="647"/>
      <c r="AA610" s="117"/>
      <c r="AB610" s="117"/>
      <c r="AC610" s="117"/>
      <c r="AD610" s="117"/>
      <c r="AE610" s="117"/>
      <c r="AF610" s="117"/>
      <c r="AG610" s="117"/>
      <c r="AH610" s="117"/>
      <c r="AI610" s="117"/>
      <c r="AJ610" s="117"/>
      <c r="AK610" s="117"/>
      <c r="AL610" s="117"/>
      <c r="AM610" s="117"/>
      <c r="AN610" s="117"/>
      <c r="AO610" s="117"/>
      <c r="AP610" s="117"/>
      <c r="AQ610" s="117"/>
      <c r="AR610" s="117"/>
      <c r="AS610" s="647"/>
      <c r="AT610" s="647"/>
      <c r="AU610" s="117"/>
      <c r="AV610" s="117"/>
      <c r="AW610" s="117"/>
      <c r="AX610" s="117"/>
      <c r="AY610" s="117"/>
      <c r="AZ610" s="18"/>
      <c r="BA610" s="18"/>
      <c r="BO610" s="11"/>
      <c r="BP610" s="11"/>
      <c r="BQ610" s="11"/>
      <c r="BR610" s="75"/>
      <c r="BS610" s="75"/>
    </row>
    <row r="611" spans="1:71">
      <c r="A611" s="18"/>
      <c r="B611" s="18"/>
      <c r="C611" s="18"/>
      <c r="E611" s="88"/>
      <c r="F611" s="88"/>
      <c r="G611" s="18"/>
      <c r="H611" s="89"/>
      <c r="I611" s="89"/>
      <c r="J611" s="89"/>
      <c r="K611" s="18"/>
      <c r="L611" s="18"/>
      <c r="M611" s="18"/>
      <c r="N611" s="18"/>
      <c r="O611" s="18"/>
      <c r="P611" s="138"/>
      <c r="Q611" s="138"/>
      <c r="R611" s="138"/>
      <c r="S611" s="138"/>
      <c r="T611" s="138"/>
      <c r="U611" s="138"/>
      <c r="V611" s="138"/>
      <c r="W611" s="138"/>
      <c r="X611" s="18"/>
      <c r="Y611" s="647"/>
      <c r="Z611" s="647"/>
      <c r="AA611" s="117"/>
      <c r="AB611" s="117"/>
      <c r="AC611" s="117"/>
      <c r="AD611" s="117"/>
      <c r="AE611" s="117"/>
      <c r="AF611" s="117"/>
      <c r="AG611" s="117"/>
      <c r="AH611" s="117"/>
      <c r="AI611" s="117"/>
      <c r="AJ611" s="117"/>
      <c r="AK611" s="117"/>
      <c r="AL611" s="117"/>
      <c r="AM611" s="117"/>
      <c r="AN611" s="117"/>
      <c r="AO611" s="117"/>
      <c r="AP611" s="117"/>
      <c r="AQ611" s="117"/>
      <c r="AR611" s="117"/>
      <c r="AS611" s="647"/>
      <c r="AT611" s="647"/>
      <c r="AU611" s="117"/>
      <c r="AV611" s="117"/>
      <c r="AW611" s="117"/>
      <c r="AX611" s="117"/>
      <c r="AY611" s="117"/>
      <c r="AZ611" s="18"/>
      <c r="BA611" s="18"/>
      <c r="BO611" s="11"/>
      <c r="BP611" s="11"/>
      <c r="BQ611" s="11"/>
      <c r="BR611" s="75"/>
      <c r="BS611" s="75"/>
    </row>
    <row r="612" spans="1:71">
      <c r="A612" s="18"/>
      <c r="B612" s="18"/>
      <c r="C612" s="18"/>
      <c r="E612" s="88"/>
      <c r="F612" s="88"/>
      <c r="G612" s="18"/>
      <c r="H612" s="89"/>
      <c r="I612" s="89"/>
      <c r="J612" s="89"/>
      <c r="K612" s="18"/>
      <c r="L612" s="18"/>
      <c r="M612" s="18"/>
      <c r="N612" s="18"/>
      <c r="O612" s="18"/>
      <c r="P612" s="138"/>
      <c r="Q612" s="138"/>
      <c r="R612" s="138"/>
      <c r="S612" s="138"/>
      <c r="T612" s="138"/>
      <c r="U612" s="138"/>
      <c r="V612" s="138"/>
      <c r="W612" s="138"/>
      <c r="X612" s="18"/>
      <c r="Y612" s="647"/>
      <c r="Z612" s="647"/>
      <c r="AA612" s="117"/>
      <c r="AB612" s="117"/>
      <c r="AC612" s="117"/>
      <c r="AD612" s="117"/>
      <c r="AE612" s="117"/>
      <c r="AF612" s="117"/>
      <c r="AG612" s="117"/>
      <c r="AH612" s="117"/>
      <c r="AI612" s="117"/>
      <c r="AJ612" s="117"/>
      <c r="AK612" s="117"/>
      <c r="AL612" s="117"/>
      <c r="AM612" s="117"/>
      <c r="AN612" s="117"/>
      <c r="AO612" s="117"/>
      <c r="AP612" s="117"/>
      <c r="AQ612" s="117"/>
      <c r="AR612" s="117"/>
      <c r="AS612" s="647"/>
      <c r="AT612" s="647"/>
      <c r="AU612" s="117"/>
      <c r="AV612" s="117"/>
      <c r="AW612" s="117"/>
      <c r="AX612" s="117"/>
      <c r="AY612" s="117"/>
      <c r="AZ612" s="18"/>
      <c r="BA612" s="18"/>
      <c r="BO612" s="11"/>
      <c r="BP612" s="11"/>
      <c r="BQ612" s="11"/>
      <c r="BR612" s="75"/>
      <c r="BS612" s="75"/>
    </row>
    <row r="613" spans="1:71">
      <c r="A613" s="18"/>
      <c r="B613" s="18"/>
      <c r="C613" s="18"/>
      <c r="E613" s="88"/>
      <c r="F613" s="88"/>
      <c r="G613" s="18"/>
      <c r="H613" s="89"/>
      <c r="I613" s="89"/>
      <c r="J613" s="89"/>
      <c r="K613" s="18"/>
      <c r="L613" s="18"/>
      <c r="M613" s="18"/>
      <c r="N613" s="18"/>
      <c r="O613" s="18"/>
      <c r="P613" s="138"/>
      <c r="Q613" s="138"/>
      <c r="R613" s="138"/>
      <c r="S613" s="138"/>
      <c r="T613" s="138"/>
      <c r="U613" s="138"/>
      <c r="V613" s="138"/>
      <c r="W613" s="138"/>
      <c r="X613" s="18"/>
      <c r="Y613" s="647"/>
      <c r="Z613" s="647"/>
      <c r="AA613" s="117"/>
      <c r="AB613" s="117"/>
      <c r="AC613" s="117"/>
      <c r="AD613" s="117"/>
      <c r="AE613" s="117"/>
      <c r="AF613" s="117"/>
      <c r="AG613" s="117"/>
      <c r="AH613" s="117"/>
      <c r="AI613" s="117"/>
      <c r="AJ613" s="117"/>
      <c r="AK613" s="117"/>
      <c r="AL613" s="117"/>
      <c r="AM613" s="117"/>
      <c r="AN613" s="117"/>
      <c r="AO613" s="117"/>
      <c r="AP613" s="117"/>
      <c r="AQ613" s="117"/>
      <c r="AR613" s="117"/>
      <c r="AS613" s="647"/>
      <c r="AT613" s="647"/>
      <c r="AU613" s="117"/>
      <c r="AV613" s="117"/>
      <c r="AW613" s="117"/>
      <c r="AX613" s="117"/>
      <c r="AY613" s="117"/>
      <c r="AZ613" s="18"/>
      <c r="BA613" s="18"/>
      <c r="BO613" s="11"/>
      <c r="BP613" s="11"/>
      <c r="BQ613" s="11"/>
      <c r="BR613" s="75"/>
      <c r="BS613" s="75"/>
    </row>
    <row r="614" spans="1:71">
      <c r="A614" s="18"/>
      <c r="B614" s="18"/>
      <c r="C614" s="18"/>
      <c r="E614" s="88"/>
      <c r="F614" s="88"/>
      <c r="G614" s="18"/>
      <c r="H614" s="89"/>
      <c r="I614" s="89"/>
      <c r="J614" s="89"/>
      <c r="K614" s="18"/>
      <c r="L614" s="18"/>
      <c r="M614" s="18"/>
      <c r="N614" s="18"/>
      <c r="O614" s="18"/>
      <c r="P614" s="138"/>
      <c r="Q614" s="138"/>
      <c r="R614" s="138"/>
      <c r="S614" s="138"/>
      <c r="T614" s="138"/>
      <c r="U614" s="138"/>
      <c r="V614" s="138"/>
      <c r="W614" s="138"/>
      <c r="X614" s="18"/>
      <c r="Y614" s="647"/>
      <c r="Z614" s="647"/>
      <c r="AA614" s="117"/>
      <c r="AB614" s="117"/>
      <c r="AC614" s="117"/>
      <c r="AD614" s="117"/>
      <c r="AE614" s="117"/>
      <c r="AF614" s="117"/>
      <c r="AG614" s="117"/>
      <c r="AH614" s="117"/>
      <c r="AI614" s="117"/>
      <c r="AJ614" s="117"/>
      <c r="AK614" s="117"/>
      <c r="AL614" s="117"/>
      <c r="AM614" s="117"/>
      <c r="AN614" s="117"/>
      <c r="AO614" s="117"/>
      <c r="AP614" s="117"/>
      <c r="AQ614" s="117"/>
      <c r="AR614" s="117"/>
      <c r="AS614" s="647"/>
      <c r="AT614" s="647"/>
      <c r="AU614" s="117"/>
      <c r="AV614" s="117"/>
      <c r="AW614" s="117"/>
      <c r="AX614" s="117"/>
      <c r="AY614" s="117"/>
      <c r="AZ614" s="18"/>
      <c r="BA614" s="18"/>
      <c r="BO614" s="11"/>
      <c r="BP614" s="11"/>
      <c r="BQ614" s="11"/>
      <c r="BR614" s="75"/>
      <c r="BS614" s="75"/>
    </row>
    <row r="615" spans="1:71">
      <c r="A615" s="18"/>
      <c r="B615" s="18"/>
      <c r="C615" s="18"/>
      <c r="E615" s="88"/>
      <c r="F615" s="88"/>
      <c r="G615" s="18"/>
      <c r="H615" s="89"/>
      <c r="I615" s="89"/>
      <c r="J615" s="89"/>
      <c r="K615" s="18"/>
      <c r="L615" s="18"/>
      <c r="M615" s="18"/>
      <c r="N615" s="18"/>
      <c r="O615" s="18"/>
      <c r="P615" s="138"/>
      <c r="Q615" s="138"/>
      <c r="R615" s="138"/>
      <c r="S615" s="138"/>
      <c r="T615" s="138"/>
      <c r="U615" s="138"/>
      <c r="V615" s="138"/>
      <c r="W615" s="138"/>
      <c r="X615" s="18"/>
      <c r="Y615" s="647"/>
      <c r="Z615" s="647"/>
      <c r="AA615" s="117"/>
      <c r="AB615" s="117"/>
      <c r="AC615" s="117"/>
      <c r="AD615" s="117"/>
      <c r="AE615" s="117"/>
      <c r="AF615" s="117"/>
      <c r="AG615" s="117"/>
      <c r="AH615" s="117"/>
      <c r="AI615" s="117"/>
      <c r="AJ615" s="117"/>
      <c r="AK615" s="117"/>
      <c r="AL615" s="117"/>
      <c r="AM615" s="117"/>
      <c r="AN615" s="117"/>
      <c r="AO615" s="117"/>
      <c r="AP615" s="117"/>
      <c r="AQ615" s="117"/>
      <c r="AR615" s="117"/>
      <c r="AS615" s="647"/>
      <c r="AT615" s="647"/>
      <c r="AU615" s="117"/>
      <c r="AV615" s="117"/>
      <c r="AW615" s="117"/>
      <c r="AX615" s="117"/>
      <c r="AY615" s="117"/>
      <c r="AZ615" s="18"/>
      <c r="BA615" s="18"/>
      <c r="BO615" s="11"/>
      <c r="BP615" s="11"/>
      <c r="BQ615" s="11"/>
      <c r="BR615" s="75"/>
      <c r="BS615" s="75"/>
    </row>
    <row r="616" spans="1:71">
      <c r="A616" s="18"/>
      <c r="B616" s="18"/>
      <c r="C616" s="18"/>
      <c r="E616" s="88"/>
      <c r="F616" s="88"/>
      <c r="G616" s="18"/>
      <c r="H616" s="89"/>
      <c r="I616" s="89"/>
      <c r="J616" s="89"/>
      <c r="K616" s="18"/>
      <c r="L616" s="18"/>
      <c r="M616" s="18"/>
      <c r="N616" s="18"/>
      <c r="O616" s="18"/>
      <c r="P616" s="138"/>
      <c r="Q616" s="138"/>
      <c r="R616" s="138"/>
      <c r="S616" s="138"/>
      <c r="T616" s="138"/>
      <c r="U616" s="138"/>
      <c r="V616" s="138"/>
      <c r="W616" s="138"/>
      <c r="X616" s="18"/>
      <c r="Y616" s="647"/>
      <c r="Z616" s="647"/>
      <c r="AA616" s="117"/>
      <c r="AB616" s="117"/>
      <c r="AC616" s="117"/>
      <c r="AD616" s="117"/>
      <c r="AE616" s="117"/>
      <c r="AF616" s="117"/>
      <c r="AG616" s="117"/>
      <c r="AH616" s="117"/>
      <c r="AI616" s="117"/>
      <c r="AJ616" s="117"/>
      <c r="AK616" s="117"/>
      <c r="AL616" s="117"/>
      <c r="AM616" s="117"/>
      <c r="AN616" s="117"/>
      <c r="AO616" s="117"/>
      <c r="AP616" s="117"/>
      <c r="AQ616" s="117"/>
      <c r="AR616" s="117"/>
      <c r="AS616" s="647"/>
      <c r="AT616" s="647"/>
      <c r="AU616" s="117"/>
      <c r="AV616" s="117"/>
      <c r="AW616" s="117"/>
      <c r="AX616" s="117"/>
      <c r="AY616" s="117"/>
      <c r="AZ616" s="18"/>
      <c r="BA616" s="18"/>
      <c r="BO616" s="11"/>
      <c r="BP616" s="11"/>
      <c r="BQ616" s="11"/>
      <c r="BR616" s="75"/>
      <c r="BS616" s="75"/>
    </row>
    <row r="617" spans="1:71">
      <c r="A617" s="18"/>
      <c r="B617" s="18"/>
      <c r="C617" s="18"/>
      <c r="E617" s="88"/>
      <c r="F617" s="88"/>
      <c r="G617" s="18"/>
      <c r="H617" s="89"/>
      <c r="I617" s="89"/>
      <c r="J617" s="89"/>
      <c r="K617" s="18"/>
      <c r="L617" s="18"/>
      <c r="M617" s="18"/>
      <c r="N617" s="18"/>
      <c r="O617" s="18"/>
      <c r="P617" s="138"/>
      <c r="Q617" s="138"/>
      <c r="R617" s="138"/>
      <c r="S617" s="138"/>
      <c r="T617" s="138"/>
      <c r="U617" s="138"/>
      <c r="V617" s="138"/>
      <c r="W617" s="138"/>
      <c r="X617" s="18"/>
      <c r="Y617" s="647"/>
      <c r="Z617" s="647"/>
      <c r="AA617" s="117"/>
      <c r="AB617" s="117"/>
      <c r="AC617" s="117"/>
      <c r="AD617" s="117"/>
      <c r="AE617" s="117"/>
      <c r="AF617" s="117"/>
      <c r="AG617" s="117"/>
      <c r="AH617" s="117"/>
      <c r="AI617" s="117"/>
      <c r="AJ617" s="117"/>
      <c r="AK617" s="117"/>
      <c r="AL617" s="117"/>
      <c r="AM617" s="117"/>
      <c r="AN617" s="117"/>
      <c r="AO617" s="117"/>
      <c r="AP617" s="117"/>
      <c r="AQ617" s="117"/>
      <c r="AR617" s="117"/>
      <c r="AS617" s="647"/>
      <c r="AT617" s="647"/>
      <c r="AU617" s="117"/>
      <c r="AV617" s="117"/>
      <c r="AW617" s="117"/>
      <c r="AX617" s="117"/>
      <c r="AY617" s="117"/>
      <c r="AZ617" s="18"/>
      <c r="BA617" s="18"/>
      <c r="BO617" s="11"/>
      <c r="BP617" s="11"/>
      <c r="BQ617" s="11"/>
      <c r="BR617" s="75"/>
      <c r="BS617" s="75"/>
    </row>
    <row r="618" spans="1:71" ht="20.25">
      <c r="A618" s="18"/>
      <c r="B618" s="18"/>
      <c r="C618" s="18"/>
      <c r="E618" s="88"/>
      <c r="F618" s="88"/>
      <c r="G618" s="18"/>
      <c r="H618" s="89"/>
      <c r="I618" s="89"/>
      <c r="J618" s="89"/>
      <c r="K618" s="18"/>
      <c r="L618" s="18"/>
      <c r="M618" s="18"/>
      <c r="N618" s="18"/>
      <c r="O618" s="18"/>
      <c r="P618" s="138"/>
      <c r="Q618" s="138"/>
      <c r="R618" s="138"/>
      <c r="S618" s="138"/>
      <c r="T618" s="138"/>
      <c r="U618" s="138"/>
      <c r="V618" s="138"/>
      <c r="W618" s="138"/>
      <c r="X618" s="18"/>
      <c r="Y618" s="530"/>
      <c r="Z618" s="530"/>
      <c r="AA618" s="117"/>
      <c r="AB618" s="117"/>
      <c r="AC618" s="117"/>
      <c r="AD618" s="117"/>
      <c r="AE618" s="117"/>
      <c r="AF618" s="117"/>
      <c r="AG618" s="117"/>
      <c r="AH618" s="117"/>
      <c r="AI618" s="117"/>
      <c r="AJ618" s="117"/>
      <c r="AK618" s="117"/>
      <c r="AL618" s="117"/>
      <c r="AM618" s="117"/>
      <c r="AN618" s="117"/>
      <c r="AO618" s="117"/>
      <c r="AP618" s="117"/>
      <c r="AQ618" s="117"/>
      <c r="AR618" s="117"/>
      <c r="AS618" s="519" t="str">
        <f>O3</f>
        <v>Else</v>
      </c>
      <c r="AT618" s="421"/>
      <c r="AU618" s="117"/>
      <c r="AV618" s="117"/>
      <c r="AW618" s="117"/>
      <c r="AX618" s="117"/>
      <c r="AY618" s="117"/>
      <c r="AZ618" s="18"/>
      <c r="BA618" s="18"/>
      <c r="BO618" s="11"/>
      <c r="BP618" s="11"/>
      <c r="BQ618" s="11"/>
      <c r="BR618" s="75"/>
      <c r="BS618" s="75"/>
    </row>
    <row r="619" spans="1:71" ht="20.25">
      <c r="A619" s="18"/>
      <c r="B619" s="18"/>
      <c r="C619" s="18"/>
      <c r="E619" s="88"/>
      <c r="F619" s="88"/>
      <c r="G619" s="18"/>
      <c r="H619" s="89"/>
      <c r="I619" s="89"/>
      <c r="J619" s="89"/>
      <c r="K619" s="18"/>
      <c r="L619" s="18"/>
      <c r="M619" s="18"/>
      <c r="N619" s="18"/>
      <c r="O619" s="18"/>
      <c r="P619" s="138"/>
      <c r="Q619" s="138"/>
      <c r="R619" s="138"/>
      <c r="S619" s="138"/>
      <c r="T619" s="138"/>
      <c r="U619" s="138"/>
      <c r="V619" s="138"/>
      <c r="W619" s="138"/>
      <c r="X619" s="18"/>
      <c r="Y619" s="660" t="e">
        <f>#REF!</f>
        <v>#REF!</v>
      </c>
      <c r="Z619" s="660"/>
      <c r="AA619" s="117"/>
      <c r="AB619" s="117"/>
      <c r="AC619" s="117"/>
      <c r="AD619" s="117"/>
      <c r="AE619" s="117"/>
      <c r="AF619" s="117"/>
      <c r="AG619" s="117"/>
      <c r="AH619" s="117"/>
      <c r="AI619" s="117"/>
      <c r="AJ619" s="117"/>
      <c r="AK619" s="117"/>
      <c r="AL619" s="117"/>
      <c r="AM619" s="117"/>
      <c r="AN619" s="117"/>
      <c r="AO619" s="117"/>
      <c r="AP619" s="117"/>
      <c r="AQ619" s="117"/>
      <c r="AR619" s="117"/>
      <c r="AS619" s="647">
        <f>O4</f>
        <v>8</v>
      </c>
      <c r="AT619" s="647"/>
      <c r="AU619" s="117"/>
      <c r="AV619" s="117"/>
      <c r="AW619" s="117"/>
      <c r="AX619" s="117"/>
      <c r="AY619" s="117"/>
      <c r="AZ619" s="18"/>
      <c r="BA619" s="18"/>
      <c r="BO619" s="11"/>
      <c r="BP619" s="11"/>
      <c r="BQ619" s="11"/>
      <c r="BR619" s="75"/>
      <c r="BS619" s="75"/>
    </row>
    <row r="620" spans="1:71">
      <c r="A620" s="18"/>
      <c r="B620" s="18"/>
      <c r="C620" s="18"/>
      <c r="E620" s="88"/>
      <c r="F620" s="88"/>
      <c r="G620" s="18"/>
      <c r="H620" s="89"/>
      <c r="I620" s="89"/>
      <c r="J620" s="89"/>
      <c r="K620" s="18"/>
      <c r="L620" s="18"/>
      <c r="M620" s="18"/>
      <c r="N620" s="18"/>
      <c r="O620" s="18"/>
      <c r="P620" s="138"/>
      <c r="Q620" s="138"/>
      <c r="R620" s="138"/>
      <c r="S620" s="138"/>
      <c r="T620" s="138"/>
      <c r="U620" s="138"/>
      <c r="V620" s="138"/>
      <c r="W620" s="138"/>
      <c r="X620" s="18"/>
      <c r="Y620" s="647" t="e">
        <f>#REF!</f>
        <v>#REF!</v>
      </c>
      <c r="Z620" s="647"/>
      <c r="AA620" s="117"/>
      <c r="AB620" s="117"/>
      <c r="AC620" s="117"/>
      <c r="AD620" s="117"/>
      <c r="AE620" s="117"/>
      <c r="AF620" s="117"/>
      <c r="AG620" s="117"/>
      <c r="AH620" s="117"/>
      <c r="AI620" s="117"/>
      <c r="AJ620" s="117"/>
      <c r="AK620" s="117"/>
      <c r="AL620" s="117"/>
      <c r="AM620" s="117"/>
      <c r="AN620" s="117"/>
      <c r="AO620" s="117"/>
      <c r="AP620" s="117"/>
      <c r="AQ620" s="117"/>
      <c r="AR620" s="117"/>
      <c r="AS620" s="647"/>
      <c r="AT620" s="647"/>
      <c r="AU620" s="117"/>
      <c r="AV620" s="117"/>
      <c r="AW620" s="117"/>
      <c r="AX620" s="117"/>
      <c r="AY620" s="117"/>
      <c r="AZ620" s="18"/>
      <c r="BA620" s="18"/>
      <c r="BO620" s="11"/>
      <c r="BP620" s="11"/>
      <c r="BQ620" s="11"/>
      <c r="BR620" s="75"/>
      <c r="BS620" s="75"/>
    </row>
    <row r="621" spans="1:71">
      <c r="A621" s="18"/>
      <c r="B621" s="18"/>
      <c r="C621" s="18"/>
      <c r="E621" s="88"/>
      <c r="F621" s="88"/>
      <c r="G621" s="18"/>
      <c r="H621" s="89"/>
      <c r="I621" s="89"/>
      <c r="J621" s="89"/>
      <c r="K621" s="18"/>
      <c r="L621" s="18"/>
      <c r="M621" s="18"/>
      <c r="N621" s="18"/>
      <c r="O621" s="18"/>
      <c r="P621" s="138"/>
      <c r="Q621" s="138"/>
      <c r="R621" s="138"/>
      <c r="S621" s="138"/>
      <c r="T621" s="138"/>
      <c r="U621" s="138"/>
      <c r="V621" s="138"/>
      <c r="W621" s="138"/>
      <c r="X621" s="18"/>
      <c r="Y621" s="647"/>
      <c r="Z621" s="647"/>
      <c r="AA621" s="117"/>
      <c r="AB621" s="117"/>
      <c r="AC621" s="117"/>
      <c r="AD621" s="117"/>
      <c r="AE621" s="117"/>
      <c r="AF621" s="117"/>
      <c r="AG621" s="117"/>
      <c r="AH621" s="117"/>
      <c r="AI621" s="117"/>
      <c r="AJ621" s="117"/>
      <c r="AK621" s="117"/>
      <c r="AL621" s="117"/>
      <c r="AM621" s="117"/>
      <c r="AN621" s="117"/>
      <c r="AO621" s="117"/>
      <c r="AP621" s="117"/>
      <c r="AQ621" s="117"/>
      <c r="AR621" s="117"/>
      <c r="AS621" s="647"/>
      <c r="AT621" s="647"/>
      <c r="AU621" s="117"/>
      <c r="AV621" s="117"/>
      <c r="AW621" s="117"/>
      <c r="AX621" s="117"/>
      <c r="AY621" s="117"/>
      <c r="AZ621" s="18"/>
      <c r="BA621" s="18"/>
      <c r="BO621" s="11"/>
      <c r="BP621" s="11"/>
      <c r="BQ621" s="11"/>
      <c r="BR621" s="75"/>
      <c r="BS621" s="75"/>
    </row>
    <row r="622" spans="1:71">
      <c r="A622" s="18"/>
      <c r="B622" s="18"/>
      <c r="C622" s="18"/>
      <c r="E622" s="88"/>
      <c r="F622" s="88"/>
      <c r="G622" s="18"/>
      <c r="H622" s="89"/>
      <c r="I622" s="89"/>
      <c r="J622" s="89"/>
      <c r="K622" s="18"/>
      <c r="L622" s="18"/>
      <c r="M622" s="18"/>
      <c r="N622" s="18"/>
      <c r="O622" s="18"/>
      <c r="P622" s="138"/>
      <c r="Q622" s="138"/>
      <c r="R622" s="138"/>
      <c r="S622" s="138"/>
      <c r="T622" s="138"/>
      <c r="U622" s="138"/>
      <c r="V622" s="138"/>
      <c r="W622" s="138"/>
      <c r="X622" s="18"/>
      <c r="Y622" s="647"/>
      <c r="Z622" s="647"/>
      <c r="AA622" s="117"/>
      <c r="AB622" s="117"/>
      <c r="AC622" s="117"/>
      <c r="AD622" s="117"/>
      <c r="AE622" s="117"/>
      <c r="AF622" s="117"/>
      <c r="AG622" s="117"/>
      <c r="AH622" s="117"/>
      <c r="AI622" s="117"/>
      <c r="AJ622" s="117"/>
      <c r="AK622" s="117"/>
      <c r="AL622" s="117"/>
      <c r="AM622" s="117"/>
      <c r="AN622" s="117"/>
      <c r="AO622" s="117"/>
      <c r="AP622" s="117"/>
      <c r="AQ622" s="117"/>
      <c r="AR622" s="117"/>
      <c r="AS622" s="647"/>
      <c r="AT622" s="647"/>
      <c r="AU622" s="117"/>
      <c r="AV622" s="117"/>
      <c r="AW622" s="117"/>
      <c r="AX622" s="117"/>
      <c r="AY622" s="117"/>
      <c r="AZ622" s="18"/>
      <c r="BA622" s="18"/>
      <c r="BO622" s="11"/>
      <c r="BP622" s="11"/>
      <c r="BQ622" s="11"/>
      <c r="BR622" s="75"/>
      <c r="BS622" s="75"/>
    </row>
    <row r="623" spans="1:71">
      <c r="A623" s="18"/>
      <c r="B623" s="18"/>
      <c r="C623" s="18"/>
      <c r="E623" s="88"/>
      <c r="F623" s="88"/>
      <c r="G623" s="18"/>
      <c r="H623" s="89"/>
      <c r="I623" s="89"/>
      <c r="J623" s="89"/>
      <c r="K623" s="18"/>
      <c r="L623" s="18"/>
      <c r="M623" s="18"/>
      <c r="N623" s="18"/>
      <c r="O623" s="18"/>
      <c r="P623" s="138"/>
      <c r="Q623" s="138"/>
      <c r="R623" s="138"/>
      <c r="S623" s="138"/>
      <c r="T623" s="138"/>
      <c r="U623" s="138"/>
      <c r="V623" s="138"/>
      <c r="W623" s="138"/>
      <c r="X623" s="18"/>
      <c r="Y623" s="647"/>
      <c r="Z623" s="647"/>
      <c r="AA623" s="117"/>
      <c r="AB623" s="117"/>
      <c r="AC623" s="117"/>
      <c r="AD623" s="117"/>
      <c r="AE623" s="117"/>
      <c r="AF623" s="117"/>
      <c r="AG623" s="117"/>
      <c r="AH623" s="117"/>
      <c r="AI623" s="117"/>
      <c r="AJ623" s="117"/>
      <c r="AK623" s="117"/>
      <c r="AL623" s="117"/>
      <c r="AM623" s="117"/>
      <c r="AN623" s="117"/>
      <c r="AO623" s="117"/>
      <c r="AP623" s="117"/>
      <c r="AQ623" s="117"/>
      <c r="AR623" s="117"/>
      <c r="AS623" s="647"/>
      <c r="AT623" s="647"/>
      <c r="AU623" s="117"/>
      <c r="AV623" s="117"/>
      <c r="AW623" s="117"/>
      <c r="AX623" s="117"/>
      <c r="AY623" s="117"/>
      <c r="AZ623" s="18"/>
      <c r="BA623" s="18"/>
      <c r="BO623" s="11"/>
      <c r="BP623" s="11"/>
      <c r="BQ623" s="11"/>
      <c r="BR623" s="75"/>
      <c r="BS623" s="75"/>
    </row>
    <row r="624" spans="1:71">
      <c r="A624" s="18"/>
      <c r="B624" s="18"/>
      <c r="C624" s="18"/>
      <c r="E624" s="88"/>
      <c r="F624" s="88"/>
      <c r="G624" s="18"/>
      <c r="H624" s="89"/>
      <c r="I624" s="89"/>
      <c r="J624" s="89"/>
      <c r="K624" s="18"/>
      <c r="L624" s="18"/>
      <c r="M624" s="18"/>
      <c r="N624" s="18"/>
      <c r="O624" s="18"/>
      <c r="P624" s="138"/>
      <c r="Q624" s="138"/>
      <c r="R624" s="138"/>
      <c r="S624" s="138"/>
      <c r="T624" s="138"/>
      <c r="U624" s="138"/>
      <c r="V624" s="138"/>
      <c r="W624" s="138"/>
      <c r="X624" s="18"/>
      <c r="Y624" s="647"/>
      <c r="Z624" s="647"/>
      <c r="AA624" s="117"/>
      <c r="AB624" s="117"/>
      <c r="AC624" s="117"/>
      <c r="AD624" s="117"/>
      <c r="AE624" s="117"/>
      <c r="AF624" s="117"/>
      <c r="AG624" s="117"/>
      <c r="AH624" s="117"/>
      <c r="AI624" s="117"/>
      <c r="AJ624" s="117"/>
      <c r="AK624" s="117"/>
      <c r="AL624" s="117"/>
      <c r="AM624" s="117"/>
      <c r="AN624" s="117"/>
      <c r="AO624" s="117"/>
      <c r="AP624" s="117"/>
      <c r="AQ624" s="117"/>
      <c r="AR624" s="117"/>
      <c r="AS624" s="647"/>
      <c r="AT624" s="647"/>
      <c r="AU624" s="117"/>
      <c r="AV624" s="117"/>
      <c r="AW624" s="117"/>
      <c r="AX624" s="117"/>
      <c r="AY624" s="117"/>
      <c r="AZ624" s="18"/>
      <c r="BA624" s="18"/>
      <c r="BO624" s="11"/>
      <c r="BP624" s="11"/>
      <c r="BQ624" s="11"/>
      <c r="BR624" s="75"/>
      <c r="BS624" s="75"/>
    </row>
    <row r="625" spans="1:71">
      <c r="A625" s="18"/>
      <c r="B625" s="18"/>
      <c r="C625" s="18"/>
      <c r="E625" s="88"/>
      <c r="F625" s="88"/>
      <c r="G625" s="18"/>
      <c r="H625" s="89"/>
      <c r="I625" s="89"/>
      <c r="J625" s="89"/>
      <c r="K625" s="18"/>
      <c r="L625" s="18"/>
      <c r="M625" s="18"/>
      <c r="N625" s="18"/>
      <c r="O625" s="18"/>
      <c r="P625" s="138"/>
      <c r="Q625" s="138"/>
      <c r="R625" s="138"/>
      <c r="S625" s="138"/>
      <c r="T625" s="138"/>
      <c r="U625" s="138"/>
      <c r="V625" s="138"/>
      <c r="W625" s="138"/>
      <c r="X625" s="18"/>
      <c r="Y625" s="647"/>
      <c r="Z625" s="647"/>
      <c r="AA625" s="117"/>
      <c r="AB625" s="117"/>
      <c r="AC625" s="117"/>
      <c r="AD625" s="117"/>
      <c r="AE625" s="117"/>
      <c r="AF625" s="117"/>
      <c r="AG625" s="117"/>
      <c r="AH625" s="117"/>
      <c r="AI625" s="117"/>
      <c r="AJ625" s="117"/>
      <c r="AK625" s="117"/>
      <c r="AL625" s="117"/>
      <c r="AM625" s="117"/>
      <c r="AN625" s="117"/>
      <c r="AO625" s="117"/>
      <c r="AP625" s="117"/>
      <c r="AQ625" s="117"/>
      <c r="AR625" s="117"/>
      <c r="AS625" s="647"/>
      <c r="AT625" s="647"/>
      <c r="AU625" s="117"/>
      <c r="AV625" s="117"/>
      <c r="AW625" s="117"/>
      <c r="AX625" s="117"/>
      <c r="AY625" s="117"/>
      <c r="AZ625" s="18"/>
      <c r="BA625" s="18"/>
      <c r="BO625" s="11"/>
      <c r="BP625" s="11"/>
      <c r="BQ625" s="11"/>
      <c r="BR625" s="75"/>
      <c r="BS625" s="75"/>
    </row>
    <row r="626" spans="1:71">
      <c r="A626" s="18"/>
      <c r="B626" s="18"/>
      <c r="C626" s="18"/>
      <c r="E626" s="88"/>
      <c r="F626" s="88"/>
      <c r="G626" s="18"/>
      <c r="H626" s="89"/>
      <c r="I626" s="89"/>
      <c r="J626" s="89"/>
      <c r="K626" s="18"/>
      <c r="L626" s="18"/>
      <c r="M626" s="18"/>
      <c r="N626" s="18"/>
      <c r="O626" s="18"/>
      <c r="P626" s="138"/>
      <c r="Q626" s="138"/>
      <c r="R626" s="138"/>
      <c r="S626" s="138"/>
      <c r="T626" s="138"/>
      <c r="U626" s="138"/>
      <c r="V626" s="138"/>
      <c r="W626" s="138"/>
      <c r="X626" s="18"/>
      <c r="Y626" s="647"/>
      <c r="Z626" s="647"/>
      <c r="AA626" s="117"/>
      <c r="AB626" s="117"/>
      <c r="AC626" s="117"/>
      <c r="AD626" s="117"/>
      <c r="AE626" s="117"/>
      <c r="AF626" s="117"/>
      <c r="AG626" s="117"/>
      <c r="AH626" s="117"/>
      <c r="AI626" s="117"/>
      <c r="AJ626" s="117"/>
      <c r="AK626" s="117"/>
      <c r="AL626" s="117"/>
      <c r="AM626" s="117"/>
      <c r="AN626" s="117"/>
      <c r="AO626" s="117"/>
      <c r="AP626" s="117"/>
      <c r="AQ626" s="117"/>
      <c r="AR626" s="117"/>
      <c r="AS626" s="647"/>
      <c r="AT626" s="647"/>
      <c r="AU626" s="117"/>
      <c r="AV626" s="117"/>
      <c r="AW626" s="117"/>
      <c r="AX626" s="117"/>
      <c r="AY626" s="117"/>
      <c r="AZ626" s="18"/>
      <c r="BA626" s="18"/>
      <c r="BO626" s="11"/>
      <c r="BP626" s="11"/>
      <c r="BQ626" s="11"/>
      <c r="BR626" s="75"/>
      <c r="BS626" s="75"/>
    </row>
    <row r="627" spans="1:71">
      <c r="A627" s="18"/>
      <c r="B627" s="18"/>
      <c r="C627" s="18"/>
      <c r="E627" s="88"/>
      <c r="F627" s="88"/>
      <c r="G627" s="18"/>
      <c r="H627" s="89"/>
      <c r="I627" s="89"/>
      <c r="J627" s="89"/>
      <c r="K627" s="18"/>
      <c r="L627" s="18"/>
      <c r="M627" s="18"/>
      <c r="N627" s="18"/>
      <c r="O627" s="18"/>
      <c r="P627" s="138"/>
      <c r="Q627" s="138"/>
      <c r="R627" s="138"/>
      <c r="S627" s="138"/>
      <c r="T627" s="138"/>
      <c r="U627" s="138"/>
      <c r="V627" s="138"/>
      <c r="W627" s="138"/>
      <c r="X627" s="18"/>
      <c r="Y627" s="647"/>
      <c r="Z627" s="647"/>
      <c r="AA627" s="117"/>
      <c r="AB627" s="117"/>
      <c r="AC627" s="117"/>
      <c r="AD627" s="117"/>
      <c r="AE627" s="117"/>
      <c r="AF627" s="117"/>
      <c r="AG627" s="117"/>
      <c r="AH627" s="117"/>
      <c r="AI627" s="117"/>
      <c r="AJ627" s="117"/>
      <c r="AK627" s="117"/>
      <c r="AL627" s="117"/>
      <c r="AM627" s="117"/>
      <c r="AN627" s="117"/>
      <c r="AO627" s="117"/>
      <c r="AP627" s="117"/>
      <c r="AQ627" s="117"/>
      <c r="AR627" s="117"/>
      <c r="AS627" s="647"/>
      <c r="AT627" s="647"/>
      <c r="AU627" s="117"/>
      <c r="AV627" s="117"/>
      <c r="AW627" s="117"/>
      <c r="AX627" s="117"/>
      <c r="AY627" s="117"/>
      <c r="AZ627" s="18"/>
      <c r="BA627" s="18"/>
      <c r="BO627" s="11"/>
      <c r="BP627" s="11"/>
      <c r="BQ627" s="11"/>
      <c r="BR627" s="75"/>
      <c r="BS627" s="75"/>
    </row>
    <row r="628" spans="1:71">
      <c r="A628" s="18"/>
      <c r="B628" s="18"/>
      <c r="C628" s="18"/>
      <c r="E628" s="88"/>
      <c r="F628" s="88"/>
      <c r="G628" s="18"/>
      <c r="H628" s="89"/>
      <c r="I628" s="89"/>
      <c r="J628" s="89"/>
      <c r="K628" s="18"/>
      <c r="L628" s="18"/>
      <c r="M628" s="18"/>
      <c r="N628" s="18"/>
      <c r="O628" s="18"/>
      <c r="P628" s="138"/>
      <c r="Q628" s="138"/>
      <c r="R628" s="138"/>
      <c r="S628" s="138"/>
      <c r="T628" s="138"/>
      <c r="U628" s="138"/>
      <c r="V628" s="138"/>
      <c r="W628" s="138"/>
      <c r="X628" s="18"/>
      <c r="Y628" s="647"/>
      <c r="Z628" s="647"/>
      <c r="AA628" s="117"/>
      <c r="AB628" s="117"/>
      <c r="AC628" s="117"/>
      <c r="AD628" s="117"/>
      <c r="AE628" s="117"/>
      <c r="AF628" s="117"/>
      <c r="AG628" s="117"/>
      <c r="AH628" s="117"/>
      <c r="AI628" s="117"/>
      <c r="AJ628" s="117"/>
      <c r="AK628" s="117"/>
      <c r="AL628" s="117"/>
      <c r="AM628" s="117"/>
      <c r="AN628" s="117"/>
      <c r="AO628" s="117"/>
      <c r="AP628" s="117"/>
      <c r="AQ628" s="117"/>
      <c r="AR628" s="117"/>
      <c r="AS628" s="647"/>
      <c r="AT628" s="647"/>
      <c r="AU628" s="117"/>
      <c r="AV628" s="117"/>
      <c r="AW628" s="117"/>
      <c r="AX628" s="117"/>
      <c r="AY628" s="117"/>
      <c r="AZ628" s="18"/>
      <c r="BA628" s="18"/>
      <c r="BO628" s="11"/>
      <c r="BP628" s="11"/>
      <c r="BQ628" s="11"/>
      <c r="BR628" s="75"/>
      <c r="BS628" s="75"/>
    </row>
    <row r="629" spans="1:71">
      <c r="A629" s="18"/>
      <c r="B629" s="18"/>
      <c r="C629" s="18"/>
      <c r="E629" s="88"/>
      <c r="F629" s="88"/>
      <c r="G629" s="18"/>
      <c r="H629" s="89"/>
      <c r="I629" s="89"/>
      <c r="J629" s="89"/>
      <c r="K629" s="18"/>
      <c r="L629" s="18"/>
      <c r="M629" s="18"/>
      <c r="N629" s="18"/>
      <c r="O629" s="18"/>
      <c r="P629" s="138"/>
      <c r="Q629" s="138"/>
      <c r="R629" s="138"/>
      <c r="S629" s="138"/>
      <c r="T629" s="138"/>
      <c r="U629" s="138"/>
      <c r="V629" s="138"/>
      <c r="W629" s="138"/>
      <c r="X629" s="18"/>
      <c r="Y629" s="647"/>
      <c r="Z629" s="647"/>
      <c r="AA629" s="117"/>
      <c r="AB629" s="117"/>
      <c r="AC629" s="117"/>
      <c r="AD629" s="117"/>
      <c r="AE629" s="117"/>
      <c r="AF629" s="117"/>
      <c r="AG629" s="117"/>
      <c r="AH629" s="117"/>
      <c r="AI629" s="117"/>
      <c r="AJ629" s="117"/>
      <c r="AK629" s="117"/>
      <c r="AL629" s="117"/>
      <c r="AM629" s="117"/>
      <c r="AN629" s="117"/>
      <c r="AO629" s="117"/>
      <c r="AP629" s="117"/>
      <c r="AQ629" s="117"/>
      <c r="AR629" s="117"/>
      <c r="AS629" s="530"/>
      <c r="AT629" s="530"/>
      <c r="AU629" s="117"/>
      <c r="AV629" s="117"/>
      <c r="AW629" s="117"/>
      <c r="AX629" s="117"/>
      <c r="AY629" s="117"/>
      <c r="AZ629" s="18"/>
      <c r="BA629" s="18"/>
      <c r="BO629" s="11"/>
      <c r="BP629" s="11"/>
      <c r="BQ629" s="11"/>
      <c r="BR629" s="75"/>
      <c r="BS629" s="75"/>
    </row>
    <row r="630" spans="1:71">
      <c r="A630" s="18"/>
      <c r="B630" s="18"/>
      <c r="C630" s="18"/>
      <c r="E630" s="88"/>
      <c r="F630" s="88"/>
      <c r="G630" s="18"/>
      <c r="H630" s="89"/>
      <c r="I630" s="89"/>
      <c r="J630" s="89"/>
      <c r="K630" s="18"/>
      <c r="L630" s="18"/>
      <c r="M630" s="18"/>
      <c r="N630" s="18"/>
      <c r="O630" s="18"/>
      <c r="P630" s="138"/>
      <c r="Q630" s="138"/>
      <c r="R630" s="138"/>
      <c r="S630" s="138"/>
      <c r="T630" s="138"/>
      <c r="U630" s="138"/>
      <c r="V630" s="138"/>
      <c r="W630" s="138"/>
      <c r="X630" s="18"/>
      <c r="Y630" s="530"/>
      <c r="Z630" s="530"/>
      <c r="AA630" s="117"/>
      <c r="AB630" s="117"/>
      <c r="AC630" s="117"/>
      <c r="AD630" s="117"/>
      <c r="AE630" s="117"/>
      <c r="AF630" s="117"/>
      <c r="AG630" s="117"/>
      <c r="AH630" s="117"/>
      <c r="AI630" s="117"/>
      <c r="AJ630" s="117"/>
      <c r="AK630" s="117"/>
      <c r="AL630" s="117"/>
      <c r="AM630" s="117"/>
      <c r="AN630" s="117"/>
      <c r="AO630" s="117"/>
      <c r="AP630" s="117"/>
      <c r="AQ630" s="117"/>
      <c r="AR630" s="117"/>
      <c r="AS630" s="530"/>
      <c r="AT630" s="530"/>
      <c r="AU630" s="117"/>
      <c r="AV630" s="117"/>
      <c r="AW630" s="117"/>
      <c r="AX630" s="117"/>
      <c r="AY630" s="117"/>
      <c r="AZ630" s="18"/>
      <c r="BA630" s="18"/>
      <c r="BO630" s="11"/>
      <c r="BP630" s="11"/>
      <c r="BQ630" s="11"/>
      <c r="BR630" s="75"/>
      <c r="BS630" s="75"/>
    </row>
    <row r="631" spans="1:71">
      <c r="A631" s="18"/>
      <c r="B631" s="18"/>
      <c r="C631" s="18"/>
      <c r="E631" s="88"/>
      <c r="F631" s="88"/>
      <c r="G631" s="18"/>
      <c r="H631" s="89"/>
      <c r="I631" s="89"/>
      <c r="J631" s="89"/>
      <c r="K631" s="18"/>
      <c r="L631" s="18"/>
      <c r="M631" s="18"/>
      <c r="N631" s="18"/>
      <c r="O631" s="18"/>
      <c r="P631" s="138"/>
      <c r="Q631" s="138"/>
      <c r="R631" s="138"/>
      <c r="S631" s="138"/>
      <c r="T631" s="138"/>
      <c r="U631" s="138"/>
      <c r="V631" s="138"/>
      <c r="W631" s="138"/>
      <c r="X631" s="18"/>
      <c r="Y631" s="530"/>
      <c r="Z631" s="530"/>
      <c r="AA631" s="117"/>
      <c r="AB631" s="117"/>
      <c r="AC631" s="117"/>
      <c r="AD631" s="117"/>
      <c r="AE631" s="117"/>
      <c r="AF631" s="117"/>
      <c r="AG631" s="117"/>
      <c r="AH631" s="117"/>
      <c r="AI631" s="117"/>
      <c r="AJ631" s="117"/>
      <c r="AK631" s="117"/>
      <c r="AL631" s="117"/>
      <c r="AM631" s="117"/>
      <c r="AN631" s="117"/>
      <c r="AO631" s="117"/>
      <c r="AP631" s="117"/>
      <c r="AQ631" s="117"/>
      <c r="AR631" s="117"/>
      <c r="AS631" s="530"/>
      <c r="AT631" s="530"/>
      <c r="AU631" s="117"/>
      <c r="AV631" s="117"/>
      <c r="AW631" s="117"/>
      <c r="AX631" s="117"/>
      <c r="AY631" s="117"/>
      <c r="AZ631" s="18"/>
      <c r="BA631" s="18"/>
      <c r="BO631" s="11"/>
      <c r="BP631" s="11"/>
      <c r="BQ631" s="11"/>
      <c r="BR631" s="75"/>
      <c r="BS631" s="75"/>
    </row>
    <row r="632" spans="1:71" ht="12.75" customHeight="1">
      <c r="A632" s="18"/>
      <c r="B632" s="18"/>
      <c r="C632" s="18"/>
      <c r="E632" s="88"/>
      <c r="F632" s="88"/>
      <c r="G632" s="18"/>
      <c r="H632" s="89"/>
      <c r="I632" s="89"/>
      <c r="J632" s="89"/>
      <c r="K632" s="18"/>
      <c r="L632" s="18"/>
      <c r="M632" s="18"/>
      <c r="N632" s="18"/>
      <c r="O632" s="18"/>
      <c r="P632" s="138"/>
      <c r="Q632" s="138"/>
      <c r="R632" s="138"/>
      <c r="S632" s="138"/>
      <c r="T632" s="138"/>
      <c r="U632" s="138"/>
      <c r="V632" s="138"/>
      <c r="W632" s="138"/>
      <c r="X632" s="18"/>
      <c r="Y632" s="530"/>
      <c r="Z632" s="521" t="e">
        <f>#REF!</f>
        <v>#REF!</v>
      </c>
      <c r="AA632" s="117"/>
      <c r="AB632" s="117"/>
      <c r="AC632" s="117"/>
      <c r="AD632" s="117"/>
      <c r="AE632" s="117"/>
      <c r="AF632" s="117"/>
      <c r="AG632" s="117"/>
      <c r="AH632" s="117"/>
      <c r="AI632" s="117"/>
      <c r="AJ632" s="117"/>
      <c r="AK632" s="117"/>
      <c r="AL632" s="117"/>
      <c r="AM632" s="117"/>
      <c r="AN632" s="117"/>
      <c r="AO632" s="117"/>
      <c r="AP632" s="117"/>
      <c r="AQ632" s="117"/>
      <c r="AR632" s="117"/>
      <c r="AS632" s="530"/>
      <c r="AT632" s="530"/>
      <c r="AU632" s="117"/>
      <c r="AV632" s="117"/>
      <c r="AW632" s="117"/>
      <c r="AX632" s="117"/>
      <c r="AY632" s="117"/>
      <c r="AZ632" s="18"/>
      <c r="BA632" s="18"/>
      <c r="BO632" s="11"/>
      <c r="BP632" s="11"/>
      <c r="BQ632" s="11"/>
      <c r="BR632" s="75"/>
      <c r="BS632" s="75"/>
    </row>
    <row r="633" spans="1:71">
      <c r="A633" s="18"/>
      <c r="B633" s="18"/>
      <c r="C633" s="18"/>
      <c r="E633" s="88"/>
      <c r="F633" s="88"/>
      <c r="G633" s="18"/>
      <c r="H633" s="89"/>
      <c r="I633" s="89"/>
      <c r="J633" s="89"/>
      <c r="K633" s="18"/>
      <c r="L633" s="18"/>
      <c r="M633" s="18"/>
      <c r="N633" s="18"/>
      <c r="O633" s="18"/>
      <c r="P633" s="138"/>
      <c r="Q633" s="138"/>
      <c r="R633" s="138"/>
      <c r="S633" s="138"/>
      <c r="T633" s="138"/>
      <c r="U633" s="138"/>
      <c r="V633" s="138"/>
      <c r="W633" s="138"/>
      <c r="X633" s="18"/>
      <c r="Y633" s="647" t="e">
        <f>#REF!</f>
        <v>#REF!</v>
      </c>
      <c r="Z633" s="647"/>
      <c r="AA633" s="117"/>
      <c r="AB633" s="117"/>
      <c r="AC633" s="117"/>
      <c r="AD633" s="117"/>
      <c r="AE633" s="117"/>
      <c r="AF633" s="117"/>
      <c r="AG633" s="117"/>
      <c r="AH633" s="117"/>
      <c r="AI633" s="117"/>
      <c r="AJ633" s="117"/>
      <c r="AK633" s="117"/>
      <c r="AL633" s="117"/>
      <c r="AM633" s="117"/>
      <c r="AN633" s="117"/>
      <c r="AO633" s="117"/>
      <c r="AP633" s="117"/>
      <c r="AQ633" s="117"/>
      <c r="AR633" s="117"/>
      <c r="AS633" s="518"/>
      <c r="AT633" s="530"/>
      <c r="AU633" s="117"/>
      <c r="AV633" s="117"/>
      <c r="AW633" s="117"/>
      <c r="AX633" s="117"/>
      <c r="AY633" s="117"/>
      <c r="AZ633" s="18"/>
      <c r="BA633" s="18"/>
      <c r="BO633" s="11"/>
      <c r="BP633" s="11"/>
      <c r="BQ633" s="11"/>
      <c r="BR633" s="75"/>
      <c r="BS633" s="75"/>
    </row>
    <row r="634" spans="1:71">
      <c r="A634" s="18"/>
      <c r="B634" s="18"/>
      <c r="C634" s="18"/>
      <c r="E634" s="88"/>
      <c r="F634" s="88"/>
      <c r="G634" s="18"/>
      <c r="H634" s="89"/>
      <c r="I634" s="89"/>
      <c r="J634" s="89"/>
      <c r="K634" s="18"/>
      <c r="L634" s="18"/>
      <c r="M634" s="18"/>
      <c r="N634" s="18"/>
      <c r="O634" s="18"/>
      <c r="P634" s="138"/>
      <c r="Q634" s="138"/>
      <c r="R634" s="138"/>
      <c r="S634" s="138"/>
      <c r="T634" s="138"/>
      <c r="U634" s="138"/>
      <c r="V634" s="138"/>
      <c r="W634" s="138"/>
      <c r="X634" s="18"/>
      <c r="Y634" s="647"/>
      <c r="Z634" s="647"/>
      <c r="AA634" s="117"/>
      <c r="AB634" s="117"/>
      <c r="AC634" s="117"/>
      <c r="AD634" s="117"/>
      <c r="AE634" s="117"/>
      <c r="AF634" s="117"/>
      <c r="AG634" s="117"/>
      <c r="AH634" s="117"/>
      <c r="AI634" s="117"/>
      <c r="AJ634" s="117"/>
      <c r="AK634" s="117"/>
      <c r="AL634" s="117"/>
      <c r="AM634" s="117"/>
      <c r="AN634" s="117"/>
      <c r="AO634" s="117"/>
      <c r="AP634" s="117"/>
      <c r="AQ634" s="117"/>
      <c r="AR634" s="117"/>
      <c r="AS634" s="530"/>
      <c r="AT634" s="530"/>
      <c r="AU634" s="117"/>
      <c r="AV634" s="117"/>
      <c r="AW634" s="117"/>
      <c r="AX634" s="117"/>
      <c r="AY634" s="117"/>
      <c r="AZ634" s="18"/>
      <c r="BA634" s="18"/>
      <c r="BO634" s="11"/>
      <c r="BP634" s="11"/>
      <c r="BQ634" s="11"/>
      <c r="BR634" s="75"/>
      <c r="BS634" s="75"/>
    </row>
    <row r="635" spans="1:71">
      <c r="A635" s="18"/>
      <c r="B635" s="18"/>
      <c r="C635" s="18"/>
      <c r="E635" s="88"/>
      <c r="F635" s="88"/>
      <c r="G635" s="18"/>
      <c r="H635" s="89"/>
      <c r="I635" s="89"/>
      <c r="J635" s="89"/>
      <c r="K635" s="18"/>
      <c r="L635" s="18"/>
      <c r="M635" s="18"/>
      <c r="N635" s="18"/>
      <c r="O635" s="18"/>
      <c r="P635" s="138"/>
      <c r="Q635" s="138"/>
      <c r="R635" s="138"/>
      <c r="S635" s="138"/>
      <c r="T635" s="138"/>
      <c r="U635" s="138"/>
      <c r="V635" s="138"/>
      <c r="W635" s="138"/>
      <c r="X635" s="18"/>
      <c r="Y635" s="647"/>
      <c r="Z635" s="647"/>
      <c r="AA635" s="117"/>
      <c r="AB635" s="117"/>
      <c r="AC635" s="117"/>
      <c r="AD635" s="117"/>
      <c r="AE635" s="117"/>
      <c r="AF635" s="117"/>
      <c r="AG635" s="117"/>
      <c r="AH635" s="117"/>
      <c r="AI635" s="117"/>
      <c r="AJ635" s="117"/>
      <c r="AK635" s="117"/>
      <c r="AL635" s="117"/>
      <c r="AM635" s="117"/>
      <c r="AN635" s="117"/>
      <c r="AO635" s="117"/>
      <c r="AP635" s="117"/>
      <c r="AQ635" s="117"/>
      <c r="AR635" s="117"/>
      <c r="AS635" s="647" t="s">
        <v>121</v>
      </c>
      <c r="AT635" s="647"/>
      <c r="AU635" s="117"/>
      <c r="AV635" s="117"/>
      <c r="AW635" s="117"/>
      <c r="AX635" s="117"/>
      <c r="AY635" s="117"/>
      <c r="AZ635" s="18"/>
      <c r="BA635" s="18"/>
      <c r="BD635" s="517"/>
      <c r="BO635" s="11"/>
      <c r="BP635" s="11"/>
      <c r="BQ635" s="11"/>
      <c r="BR635" s="75"/>
      <c r="BS635" s="75"/>
    </row>
    <row r="636" spans="1:71">
      <c r="A636" s="18"/>
      <c r="B636" s="18"/>
      <c r="C636" s="18"/>
      <c r="E636" s="88"/>
      <c r="F636" s="88"/>
      <c r="G636" s="18"/>
      <c r="H636" s="89"/>
      <c r="I636" s="89"/>
      <c r="J636" s="89"/>
      <c r="K636" s="18"/>
      <c r="L636" s="18"/>
      <c r="M636" s="18"/>
      <c r="N636" s="18"/>
      <c r="O636" s="18"/>
      <c r="P636" s="138"/>
      <c r="Q636" s="138"/>
      <c r="R636" s="138"/>
      <c r="S636" s="138"/>
      <c r="T636" s="138"/>
      <c r="U636" s="138"/>
      <c r="V636" s="138"/>
      <c r="W636" s="138"/>
      <c r="X636" s="18"/>
      <c r="Y636" s="647"/>
      <c r="Z636" s="647"/>
      <c r="AA636" s="117"/>
      <c r="AB636" s="117"/>
      <c r="AC636" s="117"/>
      <c r="AD636" s="117"/>
      <c r="AE636" s="117"/>
      <c r="AF636" s="117"/>
      <c r="AG636" s="117"/>
      <c r="AH636" s="117"/>
      <c r="AI636" s="117"/>
      <c r="AJ636" s="117"/>
      <c r="AK636" s="117"/>
      <c r="AL636" s="117"/>
      <c r="AM636" s="117"/>
      <c r="AN636" s="117"/>
      <c r="AO636" s="117"/>
      <c r="AP636" s="117"/>
      <c r="AQ636" s="117"/>
      <c r="AR636" s="117"/>
      <c r="AS636" s="647"/>
      <c r="AT636" s="647"/>
      <c r="AU636" s="117"/>
      <c r="AV636" s="117"/>
      <c r="AW636" s="117"/>
      <c r="AX636" s="117"/>
      <c r="AY636" s="117"/>
      <c r="AZ636" s="18"/>
      <c r="BA636" s="18"/>
      <c r="BO636" s="11"/>
      <c r="BP636" s="11"/>
      <c r="BQ636" s="11"/>
      <c r="BR636" s="75"/>
      <c r="BS636" s="75"/>
    </row>
    <row r="637" spans="1:71">
      <c r="A637" s="18"/>
      <c r="B637" s="18"/>
      <c r="C637" s="18"/>
      <c r="E637" s="88"/>
      <c r="F637" s="88"/>
      <c r="G637" s="18"/>
      <c r="H637" s="89"/>
      <c r="I637" s="89"/>
      <c r="J637" s="89"/>
      <c r="K637" s="18"/>
      <c r="L637" s="18"/>
      <c r="M637" s="18"/>
      <c r="N637" s="18"/>
      <c r="O637" s="18"/>
      <c r="P637" s="138"/>
      <c r="Q637" s="138"/>
      <c r="R637" s="138"/>
      <c r="S637" s="138"/>
      <c r="T637" s="138"/>
      <c r="U637" s="138"/>
      <c r="V637" s="138"/>
      <c r="W637" s="138"/>
      <c r="X637" s="18"/>
      <c r="Y637" s="647"/>
      <c r="Z637" s="647"/>
      <c r="AA637" s="117"/>
      <c r="AB637" s="117"/>
      <c r="AC637" s="117"/>
      <c r="AD637" s="117"/>
      <c r="AE637" s="117"/>
      <c r="AF637" s="117"/>
      <c r="AG637" s="117"/>
      <c r="AH637" s="117"/>
      <c r="AI637" s="117"/>
      <c r="AJ637" s="117"/>
      <c r="AK637" s="117"/>
      <c r="AL637" s="117"/>
      <c r="AM637" s="117"/>
      <c r="AN637" s="117"/>
      <c r="AO637" s="117"/>
      <c r="AP637" s="117"/>
      <c r="AQ637" s="117"/>
      <c r="AR637" s="117"/>
      <c r="AS637" s="647"/>
      <c r="AT637" s="647"/>
      <c r="AU637" s="117"/>
      <c r="AV637" s="117"/>
      <c r="AW637" s="117"/>
      <c r="AX637" s="117"/>
      <c r="AY637" s="117"/>
      <c r="AZ637" s="18"/>
      <c r="BA637" s="18"/>
      <c r="BO637" s="11"/>
      <c r="BP637" s="11"/>
      <c r="BQ637" s="11"/>
      <c r="BR637" s="75"/>
      <c r="BS637" s="75"/>
    </row>
    <row r="638" spans="1:71">
      <c r="A638" s="18"/>
      <c r="B638" s="18"/>
      <c r="C638" s="18"/>
      <c r="E638" s="88"/>
      <c r="F638" s="88"/>
      <c r="G638" s="18"/>
      <c r="H638" s="89"/>
      <c r="I638" s="89"/>
      <c r="J638" s="89"/>
      <c r="K638" s="18"/>
      <c r="L638" s="18"/>
      <c r="M638" s="18"/>
      <c r="N638" s="18"/>
      <c r="O638" s="18"/>
      <c r="P638" s="138"/>
      <c r="Q638" s="138"/>
      <c r="R638" s="138"/>
      <c r="S638" s="138"/>
      <c r="T638" s="138"/>
      <c r="U638" s="138"/>
      <c r="V638" s="138"/>
      <c r="W638" s="138"/>
      <c r="X638" s="18"/>
      <c r="Y638" s="647"/>
      <c r="Z638" s="647"/>
      <c r="AA638" s="117"/>
      <c r="AB638" s="117"/>
      <c r="AC638" s="117"/>
      <c r="AD638" s="117"/>
      <c r="AE638" s="117"/>
      <c r="AF638" s="117"/>
      <c r="AG638" s="117"/>
      <c r="AH638" s="117"/>
      <c r="AI638" s="117"/>
      <c r="AJ638" s="117"/>
      <c r="AK638" s="117"/>
      <c r="AL638" s="117"/>
      <c r="AM638" s="117"/>
      <c r="AN638" s="117"/>
      <c r="AO638" s="117"/>
      <c r="AP638" s="117"/>
      <c r="AQ638" s="117"/>
      <c r="AR638" s="117"/>
      <c r="AS638" s="647"/>
      <c r="AT638" s="647"/>
      <c r="AU638" s="117"/>
      <c r="AV638" s="117"/>
      <c r="AW638" s="117"/>
      <c r="AX638" s="117"/>
      <c r="AY638" s="117"/>
      <c r="AZ638" s="18"/>
      <c r="BA638" s="18"/>
      <c r="BO638" s="11"/>
      <c r="BP638" s="11"/>
      <c r="BQ638" s="11"/>
      <c r="BR638" s="75"/>
      <c r="BS638" s="75"/>
    </row>
    <row r="639" spans="1:71">
      <c r="A639" s="18"/>
      <c r="B639" s="18"/>
      <c r="C639" s="18"/>
      <c r="E639" s="88"/>
      <c r="F639" s="88"/>
      <c r="G639" s="18"/>
      <c r="H639" s="89"/>
      <c r="I639" s="89"/>
      <c r="J639" s="89"/>
      <c r="K639" s="18"/>
      <c r="L639" s="18"/>
      <c r="M639" s="18"/>
      <c r="N639" s="18"/>
      <c r="O639" s="18"/>
      <c r="P639" s="138"/>
      <c r="Q639" s="138"/>
      <c r="R639" s="138"/>
      <c r="S639" s="138"/>
      <c r="T639" s="138"/>
      <c r="U639" s="138"/>
      <c r="V639" s="138"/>
      <c r="W639" s="138"/>
      <c r="X639" s="18"/>
      <c r="Y639" s="647"/>
      <c r="Z639" s="647"/>
      <c r="AA639" s="117"/>
      <c r="AB639" s="117"/>
      <c r="AC639" s="117"/>
      <c r="AD639" s="117"/>
      <c r="AE639" s="117"/>
      <c r="AF639" s="117"/>
      <c r="AG639" s="117"/>
      <c r="AH639" s="117"/>
      <c r="AI639" s="117"/>
      <c r="AJ639" s="117"/>
      <c r="AK639" s="117"/>
      <c r="AL639" s="117"/>
      <c r="AM639" s="117"/>
      <c r="AN639" s="117"/>
      <c r="AO639" s="117"/>
      <c r="AP639" s="117"/>
      <c r="AQ639" s="117"/>
      <c r="AR639" s="117"/>
      <c r="AS639" s="647"/>
      <c r="AT639" s="647"/>
      <c r="AU639" s="117"/>
      <c r="AV639" s="117"/>
      <c r="AW639" s="117"/>
      <c r="AX639" s="117"/>
      <c r="AY639" s="117"/>
      <c r="AZ639" s="18"/>
      <c r="BA639" s="18"/>
      <c r="BO639" s="11"/>
      <c r="BP639" s="11"/>
      <c r="BQ639" s="11"/>
      <c r="BR639" s="75"/>
      <c r="BS639" s="75"/>
    </row>
    <row r="640" spans="1:71">
      <c r="A640" s="18"/>
      <c r="B640" s="18"/>
      <c r="C640" s="18"/>
      <c r="E640" s="88"/>
      <c r="F640" s="88"/>
      <c r="G640" s="18"/>
      <c r="H640" s="89"/>
      <c r="I640" s="89"/>
      <c r="J640" s="89"/>
      <c r="K640" s="18"/>
      <c r="L640" s="18"/>
      <c r="M640" s="18"/>
      <c r="N640" s="18"/>
      <c r="O640" s="18"/>
      <c r="P640" s="138"/>
      <c r="Q640" s="138"/>
      <c r="R640" s="138"/>
      <c r="S640" s="138"/>
      <c r="T640" s="138"/>
      <c r="U640" s="138"/>
      <c r="V640" s="138"/>
      <c r="W640" s="138"/>
      <c r="X640" s="18"/>
      <c r="Y640" s="647"/>
      <c r="Z640" s="647"/>
      <c r="AA640" s="117"/>
      <c r="AB640" s="117"/>
      <c r="AC640" s="117"/>
      <c r="AD640" s="117"/>
      <c r="AE640" s="117"/>
      <c r="AF640" s="117"/>
      <c r="AG640" s="117"/>
      <c r="AH640" s="117"/>
      <c r="AI640" s="117"/>
      <c r="AJ640" s="117"/>
      <c r="AK640" s="117"/>
      <c r="AL640" s="117"/>
      <c r="AM640" s="117"/>
      <c r="AN640" s="117"/>
      <c r="AO640" s="117"/>
      <c r="AP640" s="117"/>
      <c r="AQ640" s="117"/>
      <c r="AR640" s="117"/>
      <c r="AS640" s="647"/>
      <c r="AT640" s="647"/>
      <c r="AU640" s="117"/>
      <c r="AV640" s="117"/>
      <c r="AW640" s="117"/>
      <c r="AX640" s="117"/>
      <c r="AY640" s="117"/>
      <c r="AZ640" s="18"/>
      <c r="BA640" s="18"/>
      <c r="BO640" s="11"/>
      <c r="BP640" s="11"/>
      <c r="BQ640" s="11"/>
      <c r="BR640" s="75"/>
      <c r="BS640" s="75"/>
    </row>
    <row r="641" spans="1:71">
      <c r="A641" s="18"/>
      <c r="B641" s="18"/>
      <c r="C641" s="18"/>
      <c r="E641" s="88"/>
      <c r="F641" s="88"/>
      <c r="G641" s="18"/>
      <c r="H641" s="89"/>
      <c r="I641" s="89"/>
      <c r="J641" s="89"/>
      <c r="K641" s="18"/>
      <c r="L641" s="18"/>
      <c r="M641" s="18"/>
      <c r="N641" s="18"/>
      <c r="O641" s="18"/>
      <c r="P641" s="138"/>
      <c r="Q641" s="138"/>
      <c r="R641" s="138"/>
      <c r="S641" s="138"/>
      <c r="T641" s="138"/>
      <c r="U641" s="138"/>
      <c r="V641" s="138"/>
      <c r="W641" s="138"/>
      <c r="X641" s="18"/>
      <c r="Y641" s="647"/>
      <c r="Z641" s="647"/>
      <c r="AA641" s="117"/>
      <c r="AB641" s="117"/>
      <c r="AC641" s="117"/>
      <c r="AD641" s="117"/>
      <c r="AE641" s="117"/>
      <c r="AF641" s="117"/>
      <c r="AG641" s="117"/>
      <c r="AH641" s="117"/>
      <c r="AI641" s="117"/>
      <c r="AJ641" s="117"/>
      <c r="AK641" s="117"/>
      <c r="AL641" s="117"/>
      <c r="AM641" s="117"/>
      <c r="AN641" s="117"/>
      <c r="AO641" s="117"/>
      <c r="AP641" s="117"/>
      <c r="AQ641" s="117"/>
      <c r="AR641" s="117"/>
      <c r="AS641" s="647"/>
      <c r="AT641" s="647"/>
      <c r="AU641" s="117"/>
      <c r="AV641" s="117"/>
      <c r="AW641" s="117"/>
      <c r="AX641" s="117"/>
      <c r="AY641" s="117"/>
      <c r="AZ641" s="18"/>
      <c r="BA641" s="18"/>
      <c r="BO641" s="11"/>
      <c r="BP641" s="11"/>
      <c r="BQ641" s="11"/>
      <c r="BR641" s="75"/>
      <c r="BS641" s="75"/>
    </row>
    <row r="642" spans="1:71" ht="12.75" customHeight="1">
      <c r="A642" s="18"/>
      <c r="B642" s="18"/>
      <c r="C642" s="18"/>
      <c r="E642" s="88"/>
      <c r="F642" s="88"/>
      <c r="G642" s="18"/>
      <c r="H642" s="89"/>
      <c r="I642" s="89"/>
      <c r="J642" s="89"/>
      <c r="K642" s="18"/>
      <c r="L642" s="18"/>
      <c r="M642" s="18"/>
      <c r="N642" s="18"/>
      <c r="O642" s="18"/>
      <c r="P642" s="138"/>
      <c r="Q642" s="138"/>
      <c r="R642" s="138"/>
      <c r="S642" s="138"/>
      <c r="T642" s="138"/>
      <c r="U642" s="138"/>
      <c r="V642" s="138"/>
      <c r="W642" s="138"/>
      <c r="X642" s="18"/>
      <c r="Y642" s="647"/>
      <c r="Z642" s="647"/>
      <c r="AA642" s="117"/>
      <c r="AB642" s="117"/>
      <c r="AC642" s="117"/>
      <c r="AD642" s="117"/>
      <c r="AE642" s="117"/>
      <c r="AF642" s="117"/>
      <c r="AG642" s="117"/>
      <c r="AH642" s="117"/>
      <c r="AI642" s="117"/>
      <c r="AJ642" s="117"/>
      <c r="AK642" s="117"/>
      <c r="AL642" s="117"/>
      <c r="AM642" s="117"/>
      <c r="AN642" s="117"/>
      <c r="AO642" s="117"/>
      <c r="AP642" s="117"/>
      <c r="AQ642" s="117"/>
      <c r="AR642" s="117"/>
      <c r="AS642" s="647"/>
      <c r="AT642" s="647"/>
      <c r="AU642" s="117"/>
      <c r="AV642" s="117"/>
      <c r="AW642" s="117"/>
      <c r="AX642" s="117"/>
      <c r="AY642" s="117"/>
      <c r="AZ642" s="18"/>
      <c r="BA642" s="18"/>
      <c r="BO642" s="11"/>
      <c r="BP642" s="11"/>
      <c r="BQ642" s="11"/>
      <c r="BR642" s="75"/>
      <c r="BS642" s="75"/>
    </row>
    <row r="643" spans="1:71" ht="12.75" customHeight="1">
      <c r="A643" s="18"/>
      <c r="B643" s="18"/>
      <c r="C643" s="18"/>
      <c r="E643" s="88"/>
      <c r="F643" s="88"/>
      <c r="G643" s="18"/>
      <c r="H643" s="89"/>
      <c r="I643" s="89"/>
      <c r="J643" s="89"/>
      <c r="K643" s="18"/>
      <c r="L643" s="18"/>
      <c r="M643" s="18"/>
      <c r="N643" s="18"/>
      <c r="O643" s="18"/>
      <c r="P643" s="138"/>
      <c r="Q643" s="138"/>
      <c r="R643" s="138"/>
      <c r="S643" s="138"/>
      <c r="T643" s="138"/>
      <c r="U643" s="138"/>
      <c r="V643" s="138"/>
      <c r="W643" s="138"/>
      <c r="X643" s="18"/>
      <c r="Y643" s="530"/>
      <c r="Z643" s="530"/>
      <c r="AA643" s="117"/>
      <c r="AB643" s="117"/>
      <c r="AC643" s="117"/>
      <c r="AD643" s="117"/>
      <c r="AE643" s="117"/>
      <c r="AF643" s="117"/>
      <c r="AG643" s="117"/>
      <c r="AH643" s="117"/>
      <c r="AI643" s="117"/>
      <c r="AJ643" s="117"/>
      <c r="AK643" s="117"/>
      <c r="AL643" s="117"/>
      <c r="AM643" s="117"/>
      <c r="AN643" s="117"/>
      <c r="AO643" s="117"/>
      <c r="AP643" s="117"/>
      <c r="AQ643" s="117"/>
      <c r="AR643" s="117"/>
      <c r="AS643" s="647"/>
      <c r="AT643" s="647"/>
      <c r="AU643" s="117"/>
      <c r="AV643" s="117"/>
      <c r="AW643" s="117"/>
      <c r="AX643" s="117"/>
      <c r="AY643" s="117"/>
      <c r="AZ643" s="18"/>
      <c r="BA643" s="18"/>
      <c r="BO643" s="11"/>
      <c r="BP643" s="11"/>
      <c r="BQ643" s="11"/>
      <c r="BR643" s="75"/>
      <c r="BS643" s="75"/>
    </row>
    <row r="644" spans="1:71">
      <c r="A644" s="18"/>
      <c r="B644" s="18"/>
      <c r="C644" s="18"/>
      <c r="E644" s="88"/>
      <c r="F644" s="88"/>
      <c r="G644" s="18"/>
      <c r="H644" s="89"/>
      <c r="I644" s="89"/>
      <c r="J644" s="89"/>
      <c r="K644" s="18"/>
      <c r="L644" s="18"/>
      <c r="M644" s="18"/>
      <c r="N644" s="18"/>
      <c r="O644" s="18"/>
      <c r="P644" s="138"/>
      <c r="Q644" s="138"/>
      <c r="R644" s="138"/>
      <c r="S644" s="138"/>
      <c r="T644" s="138"/>
      <c r="U644" s="138"/>
      <c r="V644" s="138"/>
      <c r="W644" s="138"/>
      <c r="X644" s="18"/>
      <c r="Y644" s="530"/>
      <c r="Z644" s="530"/>
      <c r="AA644" s="117"/>
      <c r="AB644" s="117"/>
      <c r="AC644" s="117"/>
      <c r="AD644" s="117"/>
      <c r="AE644" s="117"/>
      <c r="AF644" s="117"/>
      <c r="AG644" s="117"/>
      <c r="AH644" s="117"/>
      <c r="AI644" s="117"/>
      <c r="AJ644" s="117"/>
      <c r="AK644" s="117"/>
      <c r="AL644" s="117"/>
      <c r="AM644" s="117"/>
      <c r="AN644" s="117"/>
      <c r="AO644" s="117"/>
      <c r="AP644" s="117"/>
      <c r="AQ644" s="117"/>
      <c r="AR644" s="117"/>
      <c r="AS644" s="647"/>
      <c r="AT644" s="647"/>
      <c r="AU644" s="117"/>
      <c r="AV644" s="117"/>
      <c r="AW644" s="117"/>
      <c r="AX644" s="117"/>
      <c r="AY644" s="117"/>
      <c r="AZ644" s="18"/>
      <c r="BA644" s="18"/>
      <c r="BO644" s="11"/>
      <c r="BP644" s="11"/>
      <c r="BQ644" s="11"/>
      <c r="BR644" s="75"/>
      <c r="BS644" s="75"/>
    </row>
    <row r="645" spans="1:71" ht="20.25">
      <c r="A645" s="18"/>
      <c r="B645" s="18"/>
      <c r="C645" s="18"/>
      <c r="E645" s="88"/>
      <c r="F645" s="88"/>
      <c r="G645" s="18"/>
      <c r="H645" s="89"/>
      <c r="I645" s="89"/>
      <c r="J645" s="89"/>
      <c r="K645" s="18"/>
      <c r="L645" s="18"/>
      <c r="M645" s="18"/>
      <c r="N645" s="18"/>
      <c r="O645" s="18"/>
      <c r="P645" s="138"/>
      <c r="Q645" s="138"/>
      <c r="R645" s="138"/>
      <c r="S645" s="138"/>
      <c r="T645" s="138"/>
      <c r="U645" s="138"/>
      <c r="V645" s="138"/>
      <c r="W645" s="138"/>
      <c r="X645" s="18"/>
      <c r="Y645" s="530"/>
      <c r="Z645" s="521"/>
      <c r="AA645" s="117"/>
      <c r="AB645" s="117"/>
      <c r="AC645" s="117"/>
      <c r="AD645" s="117"/>
      <c r="AE645" s="117"/>
      <c r="AF645" s="117"/>
      <c r="AG645" s="117"/>
      <c r="AH645" s="117"/>
      <c r="AI645" s="117"/>
      <c r="AJ645" s="117"/>
      <c r="AK645" s="117"/>
      <c r="AL645" s="117"/>
      <c r="AM645" s="117"/>
      <c r="AN645" s="117"/>
      <c r="AO645" s="117"/>
      <c r="AP645" s="117"/>
      <c r="AQ645" s="117"/>
      <c r="AR645" s="117"/>
      <c r="AS645" s="530"/>
      <c r="AT645" s="530"/>
      <c r="AU645" s="117"/>
      <c r="AV645" s="117"/>
      <c r="AW645" s="117"/>
      <c r="AX645" s="117"/>
      <c r="AY645" s="117"/>
      <c r="AZ645" s="18"/>
      <c r="BA645" s="18"/>
      <c r="BO645" s="11"/>
      <c r="BP645" s="11"/>
      <c r="BQ645" s="11"/>
      <c r="BR645" s="75"/>
      <c r="BS645" s="75"/>
    </row>
    <row r="646" spans="1:71">
      <c r="A646" s="18"/>
      <c r="B646" s="18"/>
      <c r="C646" s="18"/>
      <c r="E646" s="88"/>
      <c r="F646" s="88"/>
      <c r="G646" s="18"/>
      <c r="H646" s="89"/>
      <c r="I646" s="89"/>
      <c r="J646" s="89"/>
      <c r="K646" s="18"/>
      <c r="L646" s="18"/>
      <c r="M646" s="18"/>
      <c r="N646" s="18"/>
      <c r="O646" s="18"/>
      <c r="P646" s="138"/>
      <c r="Q646" s="138"/>
      <c r="R646" s="138"/>
      <c r="S646" s="138"/>
      <c r="T646" s="138"/>
      <c r="U646" s="138"/>
      <c r="V646" s="138"/>
      <c r="W646" s="138"/>
      <c r="X646" s="18"/>
      <c r="Y646" s="117"/>
      <c r="Z646" s="117"/>
      <c r="AA646" s="117"/>
      <c r="AB646" s="117"/>
      <c r="AC646" s="117"/>
      <c r="AD646" s="117"/>
      <c r="AE646" s="117"/>
      <c r="AF646" s="117"/>
      <c r="AG646" s="117"/>
      <c r="AH646" s="117"/>
      <c r="AI646" s="117"/>
      <c r="AJ646" s="117"/>
      <c r="AK646" s="117"/>
      <c r="AL646" s="117"/>
      <c r="AM646" s="117"/>
      <c r="AN646" s="117"/>
      <c r="AO646" s="117"/>
      <c r="AP646" s="117"/>
      <c r="AQ646" s="117"/>
      <c r="AR646" s="117"/>
      <c r="AS646" s="117"/>
      <c r="AT646" s="117"/>
      <c r="AU646" s="117"/>
      <c r="AV646" s="117"/>
      <c r="AW646" s="117"/>
      <c r="AX646" s="117"/>
      <c r="AY646" s="117"/>
      <c r="AZ646" s="18"/>
      <c r="BA646" s="18"/>
      <c r="BO646" s="11"/>
      <c r="BP646" s="11"/>
      <c r="BQ646" s="11"/>
      <c r="BR646" s="75"/>
      <c r="BS646" s="75"/>
    </row>
    <row r="647" spans="1:71" ht="20.25">
      <c r="A647" s="18"/>
      <c r="B647" s="18"/>
      <c r="C647" s="18"/>
      <c r="E647" s="88"/>
      <c r="F647" s="88"/>
      <c r="G647" s="18"/>
      <c r="H647" s="89"/>
      <c r="I647" s="89"/>
      <c r="J647" s="89"/>
      <c r="K647" s="18"/>
      <c r="L647" s="18"/>
      <c r="M647" s="18"/>
      <c r="N647" s="18"/>
      <c r="O647" s="18"/>
      <c r="P647" s="138"/>
      <c r="Q647" s="138"/>
      <c r="R647" s="138"/>
      <c r="S647" s="138"/>
      <c r="T647" s="138"/>
      <c r="U647" s="138"/>
      <c r="V647" s="138"/>
      <c r="W647" s="138"/>
      <c r="X647" s="18"/>
      <c r="Y647" s="117"/>
      <c r="Z647" s="515"/>
      <c r="AA647" s="117"/>
      <c r="AB647" s="117"/>
      <c r="AC647" s="117"/>
      <c r="AD647" s="117"/>
      <c r="AE647" s="117"/>
      <c r="AF647" s="117"/>
      <c r="AG647" s="117"/>
      <c r="AH647" s="117"/>
      <c r="AI647" s="117"/>
      <c r="AJ647" s="117"/>
      <c r="AK647" s="117"/>
      <c r="AL647" s="117"/>
      <c r="AM647" s="117"/>
      <c r="AN647" s="117"/>
      <c r="AO647" s="117"/>
      <c r="AP647" s="117"/>
      <c r="AQ647" s="117"/>
      <c r="AR647" s="117"/>
      <c r="AS647" s="91"/>
      <c r="AT647" s="117"/>
      <c r="AU647" s="117"/>
      <c r="AV647" s="117"/>
      <c r="AW647" s="117"/>
      <c r="AX647" s="117"/>
      <c r="AY647" s="117"/>
      <c r="AZ647" s="18"/>
      <c r="BA647" s="18"/>
      <c r="BO647" s="11"/>
      <c r="BP647" s="11"/>
      <c r="BQ647" s="11"/>
      <c r="BR647" s="75"/>
      <c r="BS647" s="75"/>
    </row>
    <row r="648" spans="1:71">
      <c r="A648" s="18"/>
      <c r="B648" s="18"/>
      <c r="C648" s="18"/>
      <c r="E648" s="88"/>
      <c r="F648" s="88"/>
      <c r="G648" s="18"/>
      <c r="H648" s="89"/>
      <c r="I648" s="89"/>
      <c r="J648" s="89"/>
      <c r="K648" s="18"/>
      <c r="L648" s="18"/>
      <c r="M648" s="18"/>
      <c r="N648" s="18"/>
      <c r="O648" s="18"/>
      <c r="P648" s="138"/>
      <c r="Q648" s="138"/>
      <c r="R648" s="138"/>
      <c r="S648" s="138"/>
      <c r="T648" s="138"/>
      <c r="U648" s="138"/>
      <c r="V648" s="138"/>
      <c r="W648" s="138"/>
      <c r="X648" s="18"/>
      <c r="Y648" s="647"/>
      <c r="Z648" s="647"/>
      <c r="AA648" s="117"/>
      <c r="AB648" s="117"/>
      <c r="AC648" s="117"/>
      <c r="AD648" s="117"/>
      <c r="AE648" s="117"/>
      <c r="AF648" s="117"/>
      <c r="AG648" s="117"/>
      <c r="AH648" s="117"/>
      <c r="AI648" s="117"/>
      <c r="AJ648" s="117"/>
      <c r="AK648" s="117"/>
      <c r="AL648" s="117"/>
      <c r="AM648" s="117"/>
      <c r="AN648" s="117"/>
      <c r="AO648" s="117"/>
      <c r="AP648" s="117"/>
      <c r="AQ648" s="117"/>
      <c r="AR648" s="117"/>
      <c r="AS648" s="647"/>
      <c r="AT648" s="647"/>
      <c r="AU648" s="117"/>
      <c r="AV648" s="117"/>
      <c r="AW648" s="117"/>
      <c r="AX648" s="117"/>
      <c r="AY648" s="117"/>
      <c r="AZ648" s="18"/>
      <c r="BA648" s="18"/>
      <c r="BO648" s="11"/>
      <c r="BP648" s="11"/>
      <c r="BQ648" s="11"/>
      <c r="BR648" s="75"/>
      <c r="BS648" s="75"/>
    </row>
    <row r="649" spans="1:71">
      <c r="A649" s="18"/>
      <c r="B649" s="18"/>
      <c r="C649" s="18"/>
      <c r="E649" s="88"/>
      <c r="F649" s="88"/>
      <c r="G649" s="18"/>
      <c r="H649" s="89"/>
      <c r="I649" s="89"/>
      <c r="J649" s="89"/>
      <c r="K649" s="18"/>
      <c r="L649" s="18"/>
      <c r="M649" s="18"/>
      <c r="N649" s="18"/>
      <c r="O649" s="18"/>
      <c r="P649" s="138"/>
      <c r="Q649" s="138"/>
      <c r="R649" s="138"/>
      <c r="S649" s="138"/>
      <c r="T649" s="138"/>
      <c r="U649" s="138"/>
      <c r="V649" s="138"/>
      <c r="W649" s="138"/>
      <c r="X649" s="18"/>
      <c r="Y649" s="647"/>
      <c r="Z649" s="647"/>
      <c r="AA649" s="117"/>
      <c r="AB649" s="117"/>
      <c r="AC649" s="117"/>
      <c r="AD649" s="117"/>
      <c r="AE649" s="117"/>
      <c r="AF649" s="117"/>
      <c r="AG649" s="117"/>
      <c r="AH649" s="117"/>
      <c r="AI649" s="117"/>
      <c r="AJ649" s="117"/>
      <c r="AK649" s="117"/>
      <c r="AL649" s="117"/>
      <c r="AM649" s="117"/>
      <c r="AN649" s="117"/>
      <c r="AO649" s="117"/>
      <c r="AP649" s="117"/>
      <c r="AQ649" s="117"/>
      <c r="AR649" s="117"/>
      <c r="AS649" s="647"/>
      <c r="AT649" s="647"/>
      <c r="AU649" s="117"/>
      <c r="AV649" s="117"/>
      <c r="AW649" s="117"/>
      <c r="AX649" s="117"/>
      <c r="AY649" s="117"/>
      <c r="AZ649" s="18"/>
      <c r="BA649" s="18"/>
      <c r="BO649" s="11"/>
      <c r="BP649" s="11"/>
      <c r="BQ649" s="11"/>
      <c r="BR649" s="75"/>
      <c r="BS649" s="75"/>
    </row>
    <row r="650" spans="1:71">
      <c r="A650" s="18"/>
      <c r="B650" s="18"/>
      <c r="C650" s="18"/>
      <c r="E650" s="88"/>
      <c r="F650" s="88"/>
      <c r="G650" s="18"/>
      <c r="H650" s="89"/>
      <c r="I650" s="89"/>
      <c r="J650" s="89"/>
      <c r="K650" s="18"/>
      <c r="L650" s="18"/>
      <c r="M650" s="18"/>
      <c r="N650" s="18"/>
      <c r="O650" s="18"/>
      <c r="P650" s="138"/>
      <c r="Q650" s="138"/>
      <c r="R650" s="138"/>
      <c r="S650" s="138"/>
      <c r="T650" s="138"/>
      <c r="U650" s="138"/>
      <c r="V650" s="138"/>
      <c r="W650" s="138"/>
      <c r="X650" s="18"/>
      <c r="Y650" s="647"/>
      <c r="Z650" s="647"/>
      <c r="AA650" s="117"/>
      <c r="AB650" s="117"/>
      <c r="AC650" s="117"/>
      <c r="AD650" s="117"/>
      <c r="AE650" s="117"/>
      <c r="AF650" s="117"/>
      <c r="AG650" s="117"/>
      <c r="AH650" s="117"/>
      <c r="AI650" s="117"/>
      <c r="AJ650" s="117"/>
      <c r="AK650" s="117"/>
      <c r="AL650" s="117"/>
      <c r="AM650" s="117"/>
      <c r="AN650" s="117"/>
      <c r="AO650" s="117"/>
      <c r="AP650" s="117"/>
      <c r="AQ650" s="117"/>
      <c r="AR650" s="117"/>
      <c r="AS650" s="647"/>
      <c r="AT650" s="647"/>
      <c r="AU650" s="117"/>
      <c r="AV650" s="117"/>
      <c r="AW650" s="117"/>
      <c r="AX650" s="117"/>
      <c r="AY650" s="117"/>
      <c r="AZ650" s="18"/>
      <c r="BA650" s="18"/>
      <c r="BO650" s="11"/>
      <c r="BP650" s="11"/>
      <c r="BQ650" s="11"/>
      <c r="BR650" s="75"/>
      <c r="BS650" s="75"/>
    </row>
    <row r="651" spans="1:71">
      <c r="A651" s="18"/>
      <c r="B651" s="18"/>
      <c r="C651" s="18"/>
      <c r="E651" s="88"/>
      <c r="F651" s="88"/>
      <c r="G651" s="18"/>
      <c r="H651" s="89"/>
      <c r="I651" s="89"/>
      <c r="J651" s="89"/>
      <c r="K651" s="18"/>
      <c r="L651" s="18"/>
      <c r="M651" s="18"/>
      <c r="N651" s="18"/>
      <c r="O651" s="18"/>
      <c r="P651" s="138"/>
      <c r="Q651" s="138"/>
      <c r="R651" s="138"/>
      <c r="S651" s="138"/>
      <c r="T651" s="138"/>
      <c r="U651" s="138"/>
      <c r="V651" s="138"/>
      <c r="W651" s="138"/>
      <c r="X651" s="18"/>
      <c r="Y651" s="647"/>
      <c r="Z651" s="647"/>
      <c r="AA651" s="117"/>
      <c r="AB651" s="117"/>
      <c r="AC651" s="117"/>
      <c r="AD651" s="117"/>
      <c r="AE651" s="117"/>
      <c r="AF651" s="117"/>
      <c r="AG651" s="117"/>
      <c r="AH651" s="117"/>
      <c r="AI651" s="117"/>
      <c r="AJ651" s="117"/>
      <c r="AK651" s="117"/>
      <c r="AL651" s="117"/>
      <c r="AM651" s="117"/>
      <c r="AN651" s="117"/>
      <c r="AO651" s="117"/>
      <c r="AP651" s="117"/>
      <c r="AQ651" s="117"/>
      <c r="AR651" s="117"/>
      <c r="AS651" s="647"/>
      <c r="AT651" s="647"/>
      <c r="AU651" s="117"/>
      <c r="AV651" s="117"/>
      <c r="AW651" s="117"/>
      <c r="AX651" s="117"/>
      <c r="AY651" s="117"/>
      <c r="AZ651" s="18"/>
      <c r="BA651" s="18"/>
      <c r="BO651" s="11"/>
      <c r="BP651" s="11"/>
      <c r="BQ651" s="11"/>
      <c r="BR651" s="75"/>
      <c r="BS651" s="75"/>
    </row>
    <row r="652" spans="1:71">
      <c r="A652" s="18"/>
      <c r="B652" s="18"/>
      <c r="C652" s="18"/>
      <c r="E652" s="88"/>
      <c r="F652" s="88"/>
      <c r="G652" s="18"/>
      <c r="H652" s="89"/>
      <c r="I652" s="89"/>
      <c r="J652" s="89"/>
      <c r="K652" s="18"/>
      <c r="L652" s="18"/>
      <c r="M652" s="18"/>
      <c r="N652" s="18"/>
      <c r="O652" s="18"/>
      <c r="P652" s="138"/>
      <c r="Q652" s="138"/>
      <c r="R652" s="138"/>
      <c r="S652" s="138"/>
      <c r="T652" s="138"/>
      <c r="U652" s="138"/>
      <c r="V652" s="138"/>
      <c r="W652" s="138"/>
      <c r="X652" s="18"/>
      <c r="Y652" s="647"/>
      <c r="Z652" s="647"/>
      <c r="AA652" s="117"/>
      <c r="AB652" s="117"/>
      <c r="AC652" s="117"/>
      <c r="AD652" s="117"/>
      <c r="AE652" s="117"/>
      <c r="AF652" s="117"/>
      <c r="AG652" s="117"/>
      <c r="AH652" s="117"/>
      <c r="AI652" s="117"/>
      <c r="AJ652" s="117"/>
      <c r="AK652" s="117"/>
      <c r="AL652" s="117"/>
      <c r="AM652" s="117"/>
      <c r="AN652" s="117"/>
      <c r="AO652" s="117"/>
      <c r="AP652" s="117"/>
      <c r="AQ652" s="117"/>
      <c r="AR652" s="117"/>
      <c r="AS652" s="647"/>
      <c r="AT652" s="647"/>
      <c r="AU652" s="117"/>
      <c r="AV652" s="117"/>
      <c r="AW652" s="117"/>
      <c r="AX652" s="117"/>
      <c r="AY652" s="117"/>
      <c r="AZ652" s="18"/>
      <c r="BA652" s="18"/>
      <c r="BO652" s="11"/>
      <c r="BP652" s="11"/>
      <c r="BQ652" s="11"/>
      <c r="BR652" s="75"/>
      <c r="BS652" s="75"/>
    </row>
    <row r="653" spans="1:71">
      <c r="A653" s="18"/>
      <c r="B653" s="18"/>
      <c r="C653" s="18"/>
      <c r="E653" s="88"/>
      <c r="F653" s="88"/>
      <c r="G653" s="18"/>
      <c r="H653" s="89"/>
      <c r="I653" s="89"/>
      <c r="J653" s="89"/>
      <c r="K653" s="18"/>
      <c r="L653" s="18"/>
      <c r="M653" s="18"/>
      <c r="N653" s="18"/>
      <c r="O653" s="18"/>
      <c r="P653" s="138"/>
      <c r="Q653" s="138"/>
      <c r="R653" s="138"/>
      <c r="S653" s="138"/>
      <c r="T653" s="138"/>
      <c r="U653" s="138"/>
      <c r="V653" s="138"/>
      <c r="W653" s="138"/>
      <c r="X653" s="18"/>
      <c r="Y653" s="647"/>
      <c r="Z653" s="647"/>
      <c r="AA653" s="117"/>
      <c r="AB653" s="117"/>
      <c r="AC653" s="117"/>
      <c r="AD653" s="117"/>
      <c r="AE653" s="117"/>
      <c r="AF653" s="117"/>
      <c r="AG653" s="117"/>
      <c r="AH653" s="117"/>
      <c r="AI653" s="117"/>
      <c r="AJ653" s="117"/>
      <c r="AK653" s="117"/>
      <c r="AL653" s="117"/>
      <c r="AM653" s="117"/>
      <c r="AN653" s="117"/>
      <c r="AO653" s="117"/>
      <c r="AP653" s="117"/>
      <c r="AQ653" s="117"/>
      <c r="AR653" s="117"/>
      <c r="AS653" s="647"/>
      <c r="AT653" s="647"/>
      <c r="AU653" s="117"/>
      <c r="AV653" s="117"/>
      <c r="AW653" s="117"/>
      <c r="AX653" s="117"/>
      <c r="AY653" s="117"/>
      <c r="AZ653" s="18"/>
      <c r="BA653" s="18"/>
      <c r="BO653" s="11"/>
      <c r="BP653" s="11"/>
      <c r="BQ653" s="11"/>
      <c r="BR653" s="75"/>
      <c r="BS653" s="75"/>
    </row>
    <row r="654" spans="1:71">
      <c r="A654" s="18"/>
      <c r="B654" s="18"/>
      <c r="C654" s="18"/>
      <c r="E654" s="88"/>
      <c r="F654" s="88"/>
      <c r="G654" s="18"/>
      <c r="H654" s="89"/>
      <c r="I654" s="89"/>
      <c r="J654" s="89"/>
      <c r="K654" s="18"/>
      <c r="L654" s="18"/>
      <c r="M654" s="18"/>
      <c r="N654" s="18"/>
      <c r="O654" s="18"/>
      <c r="P654" s="138"/>
      <c r="Q654" s="138"/>
      <c r="R654" s="138"/>
      <c r="S654" s="138"/>
      <c r="T654" s="138"/>
      <c r="U654" s="138"/>
      <c r="V654" s="138"/>
      <c r="W654" s="138"/>
      <c r="X654" s="18"/>
      <c r="Y654" s="647"/>
      <c r="Z654" s="647"/>
      <c r="AA654" s="117"/>
      <c r="AB654" s="117"/>
      <c r="AC654" s="117"/>
      <c r="AD654" s="117"/>
      <c r="AE654" s="117"/>
      <c r="AF654" s="117"/>
      <c r="AG654" s="117"/>
      <c r="AH654" s="117"/>
      <c r="AI654" s="117"/>
      <c r="AJ654" s="117"/>
      <c r="AK654" s="117"/>
      <c r="AL654" s="117"/>
      <c r="AM654" s="117"/>
      <c r="AN654" s="117"/>
      <c r="AO654" s="117"/>
      <c r="AP654" s="117"/>
      <c r="AQ654" s="117"/>
      <c r="AR654" s="117"/>
      <c r="AS654" s="647"/>
      <c r="AT654" s="647"/>
      <c r="AU654" s="117"/>
      <c r="AV654" s="117"/>
      <c r="AW654" s="117"/>
      <c r="AX654" s="117"/>
      <c r="AY654" s="117"/>
      <c r="AZ654" s="18"/>
      <c r="BA654" s="18"/>
      <c r="BO654" s="11"/>
      <c r="BP654" s="11"/>
      <c r="BQ654" s="11"/>
      <c r="BR654" s="75"/>
      <c r="BS654" s="75"/>
    </row>
    <row r="655" spans="1:71">
      <c r="A655" s="18"/>
      <c r="B655" s="18"/>
      <c r="C655" s="18"/>
      <c r="E655" s="88"/>
      <c r="F655" s="88"/>
      <c r="G655" s="18"/>
      <c r="H655" s="89"/>
      <c r="I655" s="89"/>
      <c r="J655" s="89"/>
      <c r="K655" s="18"/>
      <c r="L655" s="18"/>
      <c r="M655" s="18"/>
      <c r="N655" s="18"/>
      <c r="O655" s="18"/>
      <c r="P655" s="138"/>
      <c r="Q655" s="138"/>
      <c r="R655" s="138"/>
      <c r="S655" s="138"/>
      <c r="T655" s="138"/>
      <c r="U655" s="138"/>
      <c r="V655" s="138"/>
      <c r="W655" s="138"/>
      <c r="X655" s="18"/>
      <c r="Y655" s="647"/>
      <c r="Z655" s="647"/>
      <c r="AA655" s="117"/>
      <c r="AB655" s="117"/>
      <c r="AC655" s="117"/>
      <c r="AD655" s="117"/>
      <c r="AE655" s="117"/>
      <c r="AF655" s="117"/>
      <c r="AG655" s="117"/>
      <c r="AH655" s="117"/>
      <c r="AI655" s="117"/>
      <c r="AJ655" s="117"/>
      <c r="AK655" s="117"/>
      <c r="AL655" s="117"/>
      <c r="AM655" s="117"/>
      <c r="AN655" s="117"/>
      <c r="AO655" s="117"/>
      <c r="AP655" s="117"/>
      <c r="AQ655" s="117"/>
      <c r="AR655" s="117"/>
      <c r="AS655" s="647"/>
      <c r="AT655" s="647"/>
      <c r="AU655" s="117"/>
      <c r="AV655" s="117"/>
      <c r="AW655" s="117"/>
      <c r="AX655" s="117"/>
      <c r="AY655" s="117"/>
      <c r="AZ655" s="18"/>
      <c r="BA655" s="18"/>
      <c r="BO655" s="11"/>
      <c r="BP655" s="11"/>
      <c r="BQ655" s="11"/>
      <c r="BR655" s="75"/>
      <c r="BS655" s="75"/>
    </row>
    <row r="656" spans="1:71" ht="18">
      <c r="A656" s="18"/>
      <c r="B656" s="18"/>
      <c r="C656" s="18"/>
      <c r="E656" s="88"/>
      <c r="F656" s="88"/>
      <c r="G656" s="18"/>
      <c r="H656" s="89"/>
      <c r="I656" s="89"/>
      <c r="J656" s="89"/>
      <c r="K656" s="18"/>
      <c r="L656" s="18"/>
      <c r="M656" s="18"/>
      <c r="N656" s="18"/>
      <c r="O656" s="18"/>
      <c r="P656" s="138"/>
      <c r="Q656" s="138"/>
      <c r="R656" s="138"/>
      <c r="S656" s="138"/>
      <c r="T656" s="138"/>
      <c r="U656" s="138"/>
      <c r="V656" s="138"/>
      <c r="W656" s="138"/>
      <c r="X656" s="18"/>
      <c r="Y656" s="647"/>
      <c r="Z656" s="647"/>
      <c r="AA656" s="95"/>
      <c r="AB656" s="95"/>
      <c r="AC656" s="95"/>
      <c r="AD656" s="95"/>
      <c r="AE656" s="95"/>
      <c r="AF656" s="95"/>
      <c r="AG656" s="95"/>
      <c r="AH656" s="95"/>
      <c r="AI656" s="95"/>
      <c r="AJ656" s="95"/>
      <c r="AK656" s="95"/>
      <c r="AL656" s="95"/>
      <c r="AM656" s="95"/>
      <c r="AN656" s="95"/>
      <c r="AO656" s="95"/>
      <c r="AP656" s="95"/>
      <c r="AQ656" s="95"/>
      <c r="AR656" s="95"/>
      <c r="AS656" s="647"/>
      <c r="AT656" s="647"/>
      <c r="AU656" s="117"/>
      <c r="AV656" s="117"/>
      <c r="AW656" s="117"/>
      <c r="AX656" s="117"/>
      <c r="AY656" s="117"/>
      <c r="AZ656" s="18"/>
      <c r="BA656" s="18"/>
      <c r="BO656" s="11"/>
      <c r="BP656" s="11"/>
      <c r="BQ656" s="11"/>
      <c r="BR656" s="75"/>
      <c r="BS656" s="75"/>
    </row>
    <row r="657" spans="1:71">
      <c r="A657" s="18"/>
      <c r="B657" s="18"/>
      <c r="C657" s="18"/>
      <c r="E657" s="88"/>
      <c r="F657" s="88"/>
      <c r="G657" s="18"/>
      <c r="H657" s="89"/>
      <c r="I657" s="89"/>
      <c r="J657" s="89"/>
      <c r="K657" s="18"/>
      <c r="L657" s="18"/>
      <c r="M657" s="18"/>
      <c r="N657" s="18"/>
      <c r="O657" s="18"/>
      <c r="P657" s="138"/>
      <c r="Q657" s="138"/>
      <c r="R657" s="138"/>
      <c r="S657" s="138"/>
      <c r="T657" s="138"/>
      <c r="U657" s="138"/>
      <c r="V657" s="138"/>
      <c r="W657" s="138"/>
      <c r="X657" s="18"/>
      <c r="Y657" s="647"/>
      <c r="Z657" s="647"/>
      <c r="AA657" s="117"/>
      <c r="AB657" s="117"/>
      <c r="AC657" s="117"/>
      <c r="AD657" s="117"/>
      <c r="AE657" s="117"/>
      <c r="AF657" s="117"/>
      <c r="AG657" s="117"/>
      <c r="AH657" s="117"/>
      <c r="AI657" s="117"/>
      <c r="AJ657" s="117"/>
      <c r="AK657" s="117"/>
      <c r="AL657" s="117"/>
      <c r="AM657" s="117"/>
      <c r="AN657" s="117"/>
      <c r="AO657" s="117"/>
      <c r="AP657" s="117"/>
      <c r="AQ657" s="117"/>
      <c r="AR657" s="117"/>
      <c r="AS657" s="647"/>
      <c r="AT657" s="647"/>
      <c r="AU657" s="117"/>
      <c r="AV657" s="117"/>
      <c r="AW657" s="117"/>
      <c r="AX657" s="117"/>
      <c r="AY657" s="117"/>
      <c r="AZ657" s="18"/>
      <c r="BA657" s="18"/>
      <c r="BO657" s="11"/>
      <c r="BP657" s="11"/>
      <c r="BQ657" s="11"/>
      <c r="BR657" s="75"/>
      <c r="BS657" s="75"/>
    </row>
    <row r="658" spans="1:71">
      <c r="A658" s="18"/>
      <c r="B658" s="18"/>
      <c r="C658" s="18"/>
      <c r="E658" s="88"/>
      <c r="F658" s="88"/>
      <c r="G658" s="18"/>
      <c r="H658" s="89"/>
      <c r="I658" s="89"/>
      <c r="J658" s="89"/>
      <c r="K658" s="18"/>
      <c r="L658" s="18"/>
      <c r="M658" s="18"/>
      <c r="N658" s="18"/>
      <c r="O658" s="18"/>
      <c r="P658" s="138"/>
      <c r="Q658" s="138"/>
      <c r="R658" s="138"/>
      <c r="S658" s="138"/>
      <c r="T658" s="138"/>
      <c r="U658" s="138"/>
      <c r="V658" s="138"/>
      <c r="W658" s="138"/>
      <c r="X658" s="18"/>
      <c r="Y658" s="117"/>
      <c r="Z658" s="117"/>
      <c r="AA658" s="117"/>
      <c r="AB658" s="117"/>
      <c r="AC658" s="117"/>
      <c r="AD658" s="117"/>
      <c r="AE658" s="117"/>
      <c r="AF658" s="117"/>
      <c r="AG658" s="117"/>
      <c r="AH658" s="117"/>
      <c r="AI658" s="117"/>
      <c r="AJ658" s="117"/>
      <c r="AK658" s="117"/>
      <c r="AL658" s="117"/>
      <c r="AM658" s="117"/>
      <c r="AN658" s="117"/>
      <c r="AO658" s="117"/>
      <c r="AP658" s="117"/>
      <c r="AQ658" s="117"/>
      <c r="AR658" s="117"/>
      <c r="AS658" s="117"/>
      <c r="AT658" s="117"/>
      <c r="AU658" s="117"/>
      <c r="AV658" s="117"/>
      <c r="AW658" s="117"/>
      <c r="AX658" s="117"/>
      <c r="AY658" s="117"/>
      <c r="AZ658" s="18"/>
      <c r="BA658" s="18"/>
      <c r="BO658" s="11"/>
      <c r="BP658" s="11"/>
      <c r="BQ658" s="11"/>
      <c r="BR658" s="75"/>
      <c r="BS658" s="75"/>
    </row>
    <row r="659" spans="1:71">
      <c r="A659" s="18"/>
      <c r="B659" s="18"/>
      <c r="C659" s="18"/>
      <c r="E659" s="88"/>
      <c r="F659" s="88"/>
      <c r="G659" s="18"/>
      <c r="H659" s="89"/>
      <c r="I659" s="89"/>
      <c r="J659" s="89"/>
      <c r="K659" s="18"/>
      <c r="L659" s="18"/>
      <c r="M659" s="18"/>
      <c r="N659" s="18"/>
      <c r="O659" s="18"/>
      <c r="P659" s="138"/>
      <c r="Q659" s="138"/>
      <c r="R659" s="138"/>
      <c r="S659" s="138"/>
      <c r="T659" s="138"/>
      <c r="U659" s="138"/>
      <c r="V659" s="138"/>
      <c r="W659" s="138"/>
      <c r="X659" s="18"/>
      <c r="Y659" s="117"/>
      <c r="Z659" s="117"/>
      <c r="AA659" s="117"/>
      <c r="AB659" s="117"/>
      <c r="AC659" s="117"/>
      <c r="AD659" s="117"/>
      <c r="AE659" s="117"/>
      <c r="AF659" s="117"/>
      <c r="AG659" s="117"/>
      <c r="AH659" s="117"/>
      <c r="AI659" s="117"/>
      <c r="AJ659" s="117"/>
      <c r="AK659" s="117"/>
      <c r="AL659" s="117"/>
      <c r="AM659" s="117"/>
      <c r="AN659" s="117"/>
      <c r="AO659" s="117"/>
      <c r="AP659" s="117"/>
      <c r="AQ659" s="117"/>
      <c r="AR659" s="117"/>
      <c r="AS659" s="117"/>
      <c r="AT659" s="117"/>
      <c r="AU659" s="117"/>
      <c r="AV659" s="117"/>
      <c r="AW659" s="117"/>
      <c r="AX659" s="117"/>
      <c r="AY659" s="117"/>
      <c r="AZ659" s="18"/>
      <c r="BA659" s="18"/>
      <c r="BO659" s="11"/>
      <c r="BP659" s="11"/>
      <c r="BQ659" s="11"/>
      <c r="BR659" s="75"/>
      <c r="BS659" s="75"/>
    </row>
    <row r="660" spans="1:71" ht="20.25">
      <c r="A660" s="18"/>
      <c r="B660" s="18"/>
      <c r="C660" s="18"/>
      <c r="E660" s="88"/>
      <c r="F660" s="88"/>
      <c r="G660" s="18"/>
      <c r="H660" s="89"/>
      <c r="I660" s="89"/>
      <c r="J660" s="89"/>
      <c r="K660" s="18"/>
      <c r="L660" s="18"/>
      <c r="M660" s="18"/>
      <c r="N660" s="18"/>
      <c r="O660" s="18"/>
      <c r="P660" s="138"/>
      <c r="Q660" s="138"/>
      <c r="R660" s="138"/>
      <c r="S660" s="138"/>
      <c r="T660" s="138"/>
      <c r="U660" s="138"/>
      <c r="V660" s="138"/>
      <c r="W660" s="138"/>
      <c r="X660" s="18"/>
      <c r="Y660" s="117"/>
      <c r="Z660" s="534"/>
      <c r="AA660" s="117"/>
      <c r="AB660" s="117"/>
      <c r="AC660" s="117"/>
      <c r="AD660" s="117"/>
      <c r="AE660" s="117"/>
      <c r="AF660" s="117"/>
      <c r="AG660" s="117"/>
      <c r="AH660" s="117"/>
      <c r="AI660" s="117"/>
      <c r="AJ660" s="117"/>
      <c r="AK660" s="117"/>
      <c r="AL660" s="117"/>
      <c r="AM660" s="117"/>
      <c r="AN660" s="117"/>
      <c r="AO660" s="117"/>
      <c r="AP660" s="117"/>
      <c r="AQ660" s="117"/>
      <c r="AR660" s="117"/>
      <c r="AS660" s="117"/>
      <c r="AT660" s="117"/>
      <c r="AU660" s="117"/>
      <c r="AV660" s="117"/>
      <c r="AW660" s="117"/>
      <c r="AX660" s="117"/>
      <c r="AY660" s="117"/>
      <c r="AZ660" s="18"/>
      <c r="BA660" s="18"/>
      <c r="BO660" s="11"/>
      <c r="BP660" s="11"/>
      <c r="BQ660" s="11"/>
      <c r="BR660" s="75"/>
      <c r="BS660" s="75"/>
    </row>
    <row r="661" spans="1:71">
      <c r="A661" s="18"/>
      <c r="B661" s="18"/>
      <c r="C661" s="18"/>
      <c r="E661" s="88"/>
      <c r="F661" s="88"/>
      <c r="G661" s="18"/>
      <c r="H661" s="89"/>
      <c r="I661" s="89"/>
      <c r="J661" s="89"/>
      <c r="K661" s="18"/>
      <c r="L661" s="18"/>
      <c r="M661" s="18"/>
      <c r="N661" s="18"/>
      <c r="O661" s="18"/>
      <c r="P661" s="138"/>
      <c r="Q661" s="138"/>
      <c r="R661" s="138"/>
      <c r="S661" s="138"/>
      <c r="T661" s="138"/>
      <c r="U661" s="138"/>
      <c r="V661" s="138"/>
      <c r="W661" s="138"/>
      <c r="X661" s="18"/>
      <c r="Y661" s="648"/>
      <c r="Z661" s="648"/>
      <c r="AA661" s="117"/>
      <c r="AB661" s="117"/>
      <c r="AC661" s="117"/>
      <c r="AD661" s="117"/>
      <c r="AE661" s="117"/>
      <c r="AF661" s="117"/>
      <c r="AG661" s="117"/>
      <c r="AH661" s="117"/>
      <c r="AI661" s="117"/>
      <c r="AJ661" s="117"/>
      <c r="AK661" s="117"/>
      <c r="AL661" s="117"/>
      <c r="AM661" s="117"/>
      <c r="AN661" s="117"/>
      <c r="AO661" s="117"/>
      <c r="AP661" s="117"/>
      <c r="AQ661" s="117"/>
      <c r="AR661" s="117"/>
      <c r="AS661" s="421"/>
      <c r="AT661" s="421"/>
      <c r="AU661" s="117"/>
      <c r="AV661" s="117"/>
      <c r="AW661" s="117"/>
      <c r="AX661" s="117"/>
      <c r="AY661" s="117"/>
      <c r="AZ661" s="18"/>
      <c r="BA661" s="18"/>
      <c r="BO661" s="11"/>
      <c r="BP661" s="11"/>
      <c r="BQ661" s="11"/>
      <c r="BR661" s="75"/>
      <c r="BS661" s="75"/>
    </row>
    <row r="662" spans="1:71">
      <c r="A662" s="18"/>
      <c r="B662" s="18"/>
      <c r="C662" s="18"/>
      <c r="E662" s="88"/>
      <c r="F662" s="88"/>
      <c r="G662" s="18"/>
      <c r="H662" s="89"/>
      <c r="I662" s="89"/>
      <c r="J662" s="89"/>
      <c r="K662" s="18"/>
      <c r="L662" s="18"/>
      <c r="M662" s="18"/>
      <c r="N662" s="18"/>
      <c r="O662" s="18"/>
      <c r="P662" s="138"/>
      <c r="Q662" s="138"/>
      <c r="R662" s="138"/>
      <c r="S662" s="138"/>
      <c r="T662" s="138"/>
      <c r="U662" s="138"/>
      <c r="V662" s="138"/>
      <c r="W662" s="138"/>
      <c r="X662" s="18"/>
      <c r="Y662" s="647"/>
      <c r="Z662" s="647"/>
      <c r="AA662" s="117"/>
      <c r="AB662" s="117"/>
      <c r="AC662" s="117"/>
      <c r="AD662" s="117"/>
      <c r="AE662" s="117"/>
      <c r="AF662" s="117"/>
      <c r="AG662" s="117"/>
      <c r="AH662" s="117"/>
      <c r="AI662" s="117"/>
      <c r="AJ662" s="117"/>
      <c r="AK662" s="117"/>
      <c r="AL662" s="117"/>
      <c r="AM662" s="117"/>
      <c r="AN662" s="117"/>
      <c r="AO662" s="117"/>
      <c r="AP662" s="117"/>
      <c r="AQ662" s="117"/>
      <c r="AR662" s="117"/>
      <c r="AS662" s="647"/>
      <c r="AT662" s="647"/>
      <c r="AU662" s="117"/>
      <c r="AV662" s="117"/>
      <c r="AW662" s="117"/>
      <c r="AX662" s="117"/>
      <c r="AY662" s="117"/>
      <c r="AZ662" s="18"/>
      <c r="BA662" s="18"/>
      <c r="BO662" s="11"/>
      <c r="BP662" s="11"/>
      <c r="BQ662" s="11"/>
      <c r="BR662" s="75"/>
      <c r="BS662" s="75"/>
    </row>
    <row r="663" spans="1:71">
      <c r="A663" s="18"/>
      <c r="B663" s="18"/>
      <c r="C663" s="18"/>
      <c r="E663" s="88"/>
      <c r="F663" s="88"/>
      <c r="G663" s="18"/>
      <c r="H663" s="89"/>
      <c r="I663" s="89"/>
      <c r="J663" s="89"/>
      <c r="K663" s="18"/>
      <c r="L663" s="18"/>
      <c r="M663" s="18"/>
      <c r="N663" s="18"/>
      <c r="O663" s="18"/>
      <c r="P663" s="138"/>
      <c r="Q663" s="138"/>
      <c r="R663" s="138"/>
      <c r="S663" s="138"/>
      <c r="T663" s="138"/>
      <c r="U663" s="138"/>
      <c r="V663" s="138"/>
      <c r="W663" s="138"/>
      <c r="X663" s="18"/>
      <c r="Y663" s="647"/>
      <c r="Z663" s="647"/>
      <c r="AA663" s="117"/>
      <c r="AB663" s="117"/>
      <c r="AC663" s="117"/>
      <c r="AD663" s="117"/>
      <c r="AE663" s="117"/>
      <c r="AF663" s="117"/>
      <c r="AG663" s="117"/>
      <c r="AH663" s="117"/>
      <c r="AI663" s="117"/>
      <c r="AJ663" s="117"/>
      <c r="AK663" s="117"/>
      <c r="AL663" s="117"/>
      <c r="AM663" s="117"/>
      <c r="AN663" s="117"/>
      <c r="AO663" s="117"/>
      <c r="AP663" s="117"/>
      <c r="AQ663" s="117"/>
      <c r="AR663" s="117"/>
      <c r="AS663" s="647"/>
      <c r="AT663" s="647"/>
      <c r="AU663" s="117"/>
      <c r="AV663" s="117"/>
      <c r="AW663" s="117"/>
      <c r="AX663" s="117"/>
      <c r="AY663" s="117"/>
      <c r="AZ663" s="18"/>
      <c r="BA663" s="18"/>
      <c r="BO663" s="11"/>
      <c r="BP663" s="11"/>
      <c r="BQ663" s="11"/>
      <c r="BR663" s="75"/>
      <c r="BS663" s="75"/>
    </row>
    <row r="664" spans="1:71">
      <c r="A664" s="18"/>
      <c r="B664" s="18"/>
      <c r="C664" s="18"/>
      <c r="E664" s="88"/>
      <c r="F664" s="88"/>
      <c r="G664" s="18"/>
      <c r="H664" s="89"/>
      <c r="I664" s="89"/>
      <c r="J664" s="89"/>
      <c r="K664" s="18"/>
      <c r="L664" s="18"/>
      <c r="M664" s="18"/>
      <c r="N664" s="18"/>
      <c r="O664" s="18"/>
      <c r="P664" s="138"/>
      <c r="Q664" s="138"/>
      <c r="R664" s="138"/>
      <c r="S664" s="138"/>
      <c r="T664" s="138"/>
      <c r="U664" s="138"/>
      <c r="V664" s="138"/>
      <c r="W664" s="138"/>
      <c r="X664" s="18"/>
      <c r="Y664" s="647"/>
      <c r="Z664" s="647"/>
      <c r="AA664" s="117"/>
      <c r="AB664" s="117"/>
      <c r="AC664" s="117"/>
      <c r="AD664" s="117"/>
      <c r="AE664" s="117"/>
      <c r="AF664" s="117"/>
      <c r="AG664" s="117"/>
      <c r="AH664" s="117"/>
      <c r="AI664" s="117"/>
      <c r="AJ664" s="117"/>
      <c r="AK664" s="117"/>
      <c r="AL664" s="117"/>
      <c r="AM664" s="117"/>
      <c r="AN664" s="117"/>
      <c r="AO664" s="117"/>
      <c r="AP664" s="117"/>
      <c r="AQ664" s="117"/>
      <c r="AR664" s="117"/>
      <c r="AS664" s="647"/>
      <c r="AT664" s="647"/>
      <c r="AU664" s="117"/>
      <c r="AV664" s="117"/>
      <c r="AW664" s="117"/>
      <c r="AX664" s="117"/>
      <c r="AY664" s="117"/>
      <c r="AZ664" s="18"/>
      <c r="BA664" s="18"/>
      <c r="BO664" s="11"/>
      <c r="BP664" s="11"/>
      <c r="BQ664" s="11"/>
      <c r="BR664" s="75"/>
      <c r="BS664" s="75"/>
    </row>
    <row r="665" spans="1:71">
      <c r="A665" s="18"/>
      <c r="B665" s="18"/>
      <c r="C665" s="18"/>
      <c r="E665" s="88"/>
      <c r="F665" s="88"/>
      <c r="G665" s="18"/>
      <c r="H665" s="89"/>
      <c r="I665" s="89"/>
      <c r="J665" s="89"/>
      <c r="K665" s="18"/>
      <c r="L665" s="18"/>
      <c r="M665" s="18"/>
      <c r="N665" s="18"/>
      <c r="O665" s="18"/>
      <c r="P665" s="138"/>
      <c r="Q665" s="138"/>
      <c r="R665" s="138"/>
      <c r="S665" s="138"/>
      <c r="T665" s="138"/>
      <c r="U665" s="138"/>
      <c r="V665" s="138"/>
      <c r="W665" s="138"/>
      <c r="X665" s="18"/>
      <c r="Y665" s="647"/>
      <c r="Z665" s="647"/>
      <c r="AA665" s="117"/>
      <c r="AB665" s="117"/>
      <c r="AC665" s="117"/>
      <c r="AD665" s="117"/>
      <c r="AE665" s="117"/>
      <c r="AF665" s="117"/>
      <c r="AG665" s="117"/>
      <c r="AH665" s="117"/>
      <c r="AI665" s="117"/>
      <c r="AJ665" s="117"/>
      <c r="AK665" s="117"/>
      <c r="AL665" s="117"/>
      <c r="AM665" s="117"/>
      <c r="AN665" s="117"/>
      <c r="AO665" s="117"/>
      <c r="AP665" s="117"/>
      <c r="AQ665" s="117"/>
      <c r="AR665" s="117"/>
      <c r="AS665" s="647"/>
      <c r="AT665" s="647"/>
      <c r="AU665" s="117"/>
      <c r="AV665" s="117"/>
      <c r="AW665" s="117"/>
      <c r="AX665" s="117"/>
      <c r="AY665" s="117"/>
      <c r="AZ665" s="18"/>
      <c r="BA665" s="18"/>
      <c r="BO665" s="11"/>
      <c r="BP665" s="11"/>
      <c r="BQ665" s="11"/>
      <c r="BR665" s="75"/>
      <c r="BS665" s="75"/>
    </row>
    <row r="666" spans="1:71">
      <c r="A666" s="18"/>
      <c r="B666" s="18"/>
      <c r="C666" s="18"/>
      <c r="E666" s="88"/>
      <c r="F666" s="88"/>
      <c r="G666" s="18"/>
      <c r="H666" s="89"/>
      <c r="I666" s="89"/>
      <c r="J666" s="89"/>
      <c r="K666" s="18"/>
      <c r="L666" s="18"/>
      <c r="M666" s="18"/>
      <c r="N666" s="18"/>
      <c r="O666" s="18"/>
      <c r="P666" s="138"/>
      <c r="Q666" s="138"/>
      <c r="R666" s="138"/>
      <c r="S666" s="138"/>
      <c r="T666" s="138"/>
      <c r="U666" s="138"/>
      <c r="V666" s="138"/>
      <c r="W666" s="138"/>
      <c r="X666" s="18"/>
      <c r="Y666" s="647"/>
      <c r="Z666" s="647"/>
      <c r="AA666" s="117"/>
      <c r="AB666" s="117"/>
      <c r="AC666" s="117"/>
      <c r="AD666" s="117"/>
      <c r="AE666" s="117"/>
      <c r="AF666" s="117"/>
      <c r="AG666" s="117"/>
      <c r="AH666" s="117"/>
      <c r="AI666" s="117"/>
      <c r="AJ666" s="117"/>
      <c r="AK666" s="117"/>
      <c r="AL666" s="117"/>
      <c r="AM666" s="117"/>
      <c r="AN666" s="117"/>
      <c r="AO666" s="117"/>
      <c r="AP666" s="117"/>
      <c r="AQ666" s="117"/>
      <c r="AR666" s="117"/>
      <c r="AS666" s="647"/>
      <c r="AT666" s="647"/>
      <c r="AU666" s="117"/>
      <c r="AV666" s="117"/>
      <c r="AW666" s="117"/>
      <c r="AX666" s="117"/>
      <c r="AY666" s="117"/>
      <c r="AZ666" s="18"/>
      <c r="BA666" s="18"/>
      <c r="BO666" s="11"/>
      <c r="BP666" s="11"/>
      <c r="BQ666" s="11"/>
      <c r="BR666" s="75"/>
      <c r="BS666" s="75"/>
    </row>
    <row r="667" spans="1:71">
      <c r="A667" s="18"/>
      <c r="B667" s="18"/>
      <c r="C667" s="18"/>
      <c r="E667" s="88"/>
      <c r="F667" s="88"/>
      <c r="G667" s="18"/>
      <c r="H667" s="89"/>
      <c r="I667" s="89"/>
      <c r="J667" s="89"/>
      <c r="K667" s="18"/>
      <c r="L667" s="18"/>
      <c r="M667" s="18"/>
      <c r="N667" s="18"/>
      <c r="O667" s="18"/>
      <c r="P667" s="138"/>
      <c r="Q667" s="138"/>
      <c r="R667" s="138"/>
      <c r="S667" s="138"/>
      <c r="T667" s="138"/>
      <c r="U667" s="138"/>
      <c r="V667" s="138"/>
      <c r="W667" s="138"/>
      <c r="X667" s="18"/>
      <c r="Y667" s="647"/>
      <c r="Z667" s="647"/>
      <c r="AA667" s="117"/>
      <c r="AB667" s="117"/>
      <c r="AC667" s="117"/>
      <c r="AD667" s="117"/>
      <c r="AE667" s="117"/>
      <c r="AF667" s="117"/>
      <c r="AG667" s="117"/>
      <c r="AH667" s="117"/>
      <c r="AI667" s="117"/>
      <c r="AJ667" s="117"/>
      <c r="AK667" s="117"/>
      <c r="AL667" s="117"/>
      <c r="AM667" s="117"/>
      <c r="AN667" s="117"/>
      <c r="AO667" s="117"/>
      <c r="AP667" s="117"/>
      <c r="AQ667" s="117"/>
      <c r="AR667" s="117"/>
      <c r="AS667" s="647"/>
      <c r="AT667" s="647"/>
      <c r="AU667" s="117"/>
      <c r="AV667" s="117"/>
      <c r="AW667" s="117"/>
      <c r="AX667" s="117"/>
      <c r="AY667" s="117"/>
      <c r="AZ667" s="18"/>
      <c r="BA667" s="18"/>
      <c r="BO667" s="11"/>
      <c r="BP667" s="11"/>
      <c r="BQ667" s="11"/>
      <c r="BR667" s="75"/>
      <c r="BS667" s="75"/>
    </row>
    <row r="668" spans="1:71">
      <c r="A668" s="18"/>
      <c r="B668" s="18"/>
      <c r="C668" s="18"/>
      <c r="E668" s="88"/>
      <c r="F668" s="88"/>
      <c r="G668" s="18"/>
      <c r="H668" s="89"/>
      <c r="I668" s="89"/>
      <c r="J668" s="89"/>
      <c r="K668" s="18"/>
      <c r="L668" s="18"/>
      <c r="M668" s="18"/>
      <c r="N668" s="18"/>
      <c r="O668" s="18"/>
      <c r="P668" s="138"/>
      <c r="Q668" s="138"/>
      <c r="R668" s="138"/>
      <c r="S668" s="138"/>
      <c r="T668" s="138"/>
      <c r="U668" s="138"/>
      <c r="V668" s="138"/>
      <c r="W668" s="138"/>
      <c r="X668" s="18"/>
      <c r="Y668" s="647"/>
      <c r="Z668" s="647"/>
      <c r="AA668" s="117"/>
      <c r="AB668" s="117"/>
      <c r="AC668" s="117"/>
      <c r="AD668" s="117"/>
      <c r="AE668" s="117"/>
      <c r="AF668" s="117"/>
      <c r="AG668" s="117"/>
      <c r="AH668" s="117"/>
      <c r="AI668" s="117"/>
      <c r="AJ668" s="117"/>
      <c r="AK668" s="117"/>
      <c r="AL668" s="117"/>
      <c r="AM668" s="117"/>
      <c r="AN668" s="117"/>
      <c r="AO668" s="117"/>
      <c r="AP668" s="117"/>
      <c r="AQ668" s="117"/>
      <c r="AR668" s="117"/>
      <c r="AS668" s="647"/>
      <c r="AT668" s="647"/>
      <c r="AU668" s="117"/>
      <c r="AV668" s="117"/>
      <c r="AW668" s="117"/>
      <c r="AX668" s="117"/>
      <c r="AY668" s="117"/>
      <c r="AZ668" s="18"/>
      <c r="BA668" s="18"/>
      <c r="BO668" s="11"/>
      <c r="BP668" s="11"/>
      <c r="BQ668" s="11"/>
      <c r="BR668" s="75"/>
      <c r="BS668" s="75"/>
    </row>
    <row r="669" spans="1:71">
      <c r="A669" s="18"/>
      <c r="B669" s="18"/>
      <c r="C669" s="18"/>
      <c r="E669" s="88"/>
      <c r="F669" s="88"/>
      <c r="G669" s="18"/>
      <c r="H669" s="89"/>
      <c r="I669" s="89"/>
      <c r="J669" s="89"/>
      <c r="K669" s="18"/>
      <c r="L669" s="18"/>
      <c r="M669" s="18"/>
      <c r="N669" s="18"/>
      <c r="O669" s="18"/>
      <c r="P669" s="138"/>
      <c r="Q669" s="138"/>
      <c r="R669" s="138"/>
      <c r="S669" s="138"/>
      <c r="T669" s="138"/>
      <c r="U669" s="138"/>
      <c r="V669" s="138"/>
      <c r="W669" s="138"/>
      <c r="X669" s="18"/>
      <c r="Y669" s="647"/>
      <c r="Z669" s="647"/>
      <c r="AA669" s="117"/>
      <c r="AB669" s="117"/>
      <c r="AC669" s="117"/>
      <c r="AD669" s="117"/>
      <c r="AE669" s="117"/>
      <c r="AF669" s="117"/>
      <c r="AG669" s="117"/>
      <c r="AH669" s="117"/>
      <c r="AI669" s="117"/>
      <c r="AJ669" s="117"/>
      <c r="AK669" s="117"/>
      <c r="AL669" s="117"/>
      <c r="AM669" s="117"/>
      <c r="AN669" s="117"/>
      <c r="AO669" s="117"/>
      <c r="AP669" s="117"/>
      <c r="AQ669" s="117"/>
      <c r="AR669" s="117"/>
      <c r="AS669" s="647"/>
      <c r="AT669" s="647"/>
      <c r="AU669" s="117"/>
      <c r="AV669" s="117"/>
      <c r="AW669" s="117"/>
      <c r="AX669" s="117"/>
      <c r="AY669" s="117"/>
      <c r="AZ669" s="18"/>
      <c r="BA669" s="18"/>
      <c r="BO669" s="11"/>
      <c r="BP669" s="11"/>
      <c r="BQ669" s="11"/>
      <c r="BR669" s="75"/>
      <c r="BS669" s="75"/>
    </row>
    <row r="670" spans="1:71">
      <c r="A670" s="18"/>
      <c r="B670" s="18"/>
      <c r="C670" s="18"/>
      <c r="E670" s="88"/>
      <c r="F670" s="88"/>
      <c r="G670" s="18"/>
      <c r="H670" s="89"/>
      <c r="I670" s="89"/>
      <c r="J670" s="89"/>
      <c r="K670" s="18"/>
      <c r="L670" s="18"/>
      <c r="M670" s="18"/>
      <c r="N670" s="18"/>
      <c r="O670" s="18"/>
      <c r="P670" s="138"/>
      <c r="Q670" s="138"/>
      <c r="R670" s="138"/>
      <c r="S670" s="138"/>
      <c r="T670" s="138"/>
      <c r="U670" s="138"/>
      <c r="V670" s="138"/>
      <c r="W670" s="138"/>
      <c r="X670" s="18"/>
      <c r="Y670" s="647"/>
      <c r="Z670" s="647"/>
      <c r="AA670" s="117"/>
      <c r="AB670" s="117"/>
      <c r="AC670" s="117"/>
      <c r="AD670" s="117"/>
      <c r="AE670" s="117"/>
      <c r="AF670" s="117"/>
      <c r="AG670" s="117"/>
      <c r="AH670" s="117"/>
      <c r="AI670" s="117"/>
      <c r="AJ670" s="117"/>
      <c r="AK670" s="117"/>
      <c r="AL670" s="117"/>
      <c r="AM670" s="117"/>
      <c r="AN670" s="117"/>
      <c r="AO670" s="117"/>
      <c r="AP670" s="117"/>
      <c r="AQ670" s="117"/>
      <c r="AR670" s="117"/>
      <c r="AS670" s="647"/>
      <c r="AT670" s="647"/>
      <c r="AU670" s="117"/>
      <c r="AV670" s="117"/>
      <c r="AW670" s="117"/>
      <c r="AX670" s="117"/>
      <c r="AY670" s="117"/>
      <c r="AZ670" s="18"/>
      <c r="BA670" s="18"/>
      <c r="BO670" s="11"/>
      <c r="BP670" s="11"/>
      <c r="BQ670" s="11"/>
      <c r="BR670" s="75"/>
      <c r="BS670" s="75"/>
    </row>
    <row r="671" spans="1:71">
      <c r="A671" s="18"/>
      <c r="B671" s="18"/>
      <c r="C671" s="18"/>
      <c r="E671" s="88"/>
      <c r="F671" s="88"/>
      <c r="G671" s="18"/>
      <c r="H671" s="89"/>
      <c r="I671" s="89"/>
      <c r="J671" s="89"/>
      <c r="K671" s="18"/>
      <c r="L671" s="18"/>
      <c r="M671" s="18"/>
      <c r="N671" s="18"/>
      <c r="O671" s="18"/>
      <c r="P671" s="138"/>
      <c r="Q671" s="138"/>
      <c r="R671" s="138"/>
      <c r="S671" s="138"/>
      <c r="T671" s="138"/>
      <c r="U671" s="138"/>
      <c r="V671" s="138"/>
      <c r="W671" s="138"/>
      <c r="X671" s="18"/>
      <c r="Y671" s="647"/>
      <c r="Z671" s="647"/>
      <c r="AA671" s="117"/>
      <c r="AB671" s="117"/>
      <c r="AC671" s="117"/>
      <c r="AD671" s="117"/>
      <c r="AE671" s="117"/>
      <c r="AF671" s="117"/>
      <c r="AG671" s="117"/>
      <c r="AH671" s="117"/>
      <c r="AI671" s="117"/>
      <c r="AJ671" s="117"/>
      <c r="AK671" s="117"/>
      <c r="AL671" s="117"/>
      <c r="AM671" s="117"/>
      <c r="AN671" s="117"/>
      <c r="AO671" s="117"/>
      <c r="AP671" s="117"/>
      <c r="AQ671" s="117"/>
      <c r="AR671" s="117"/>
      <c r="AS671" s="647"/>
      <c r="AT671" s="647"/>
      <c r="AU671" s="117"/>
      <c r="AV671" s="117"/>
      <c r="AW671" s="117"/>
      <c r="AX671" s="117"/>
      <c r="AY671" s="117"/>
      <c r="AZ671" s="18"/>
      <c r="BA671" s="18"/>
      <c r="BO671" s="11"/>
      <c r="BP671" s="11"/>
      <c r="BQ671" s="11"/>
      <c r="BR671" s="75"/>
      <c r="BS671" s="75"/>
    </row>
    <row r="672" spans="1:71">
      <c r="A672" s="18"/>
      <c r="B672" s="18"/>
      <c r="C672" s="18"/>
      <c r="E672" s="88"/>
      <c r="F672" s="88"/>
      <c r="G672" s="18"/>
      <c r="H672" s="89"/>
      <c r="I672" s="89"/>
      <c r="J672" s="89"/>
      <c r="K672" s="18"/>
      <c r="L672" s="18"/>
      <c r="M672" s="18"/>
      <c r="N672" s="18"/>
      <c r="O672" s="18"/>
      <c r="P672" s="138"/>
      <c r="Q672" s="138"/>
      <c r="R672" s="138"/>
      <c r="S672" s="138"/>
      <c r="T672" s="138"/>
      <c r="U672" s="138"/>
      <c r="V672" s="138"/>
      <c r="W672" s="138"/>
      <c r="X672" s="18"/>
      <c r="Y672" s="117"/>
      <c r="Z672" s="117"/>
      <c r="AA672" s="117"/>
      <c r="AB672" s="117"/>
      <c r="AC672" s="117"/>
      <c r="AD672" s="117"/>
      <c r="AE672" s="117"/>
      <c r="AF672" s="117"/>
      <c r="AG672" s="117"/>
      <c r="AH672" s="117"/>
      <c r="AI672" s="117"/>
      <c r="AJ672" s="117"/>
      <c r="AK672" s="117"/>
      <c r="AL672" s="117"/>
      <c r="AM672" s="117"/>
      <c r="AN672" s="117"/>
      <c r="AO672" s="117"/>
      <c r="AP672" s="117"/>
      <c r="AQ672" s="117"/>
      <c r="AR672" s="117"/>
      <c r="AS672" s="117"/>
      <c r="AT672" s="117"/>
      <c r="AU672" s="117"/>
      <c r="AV672" s="117"/>
      <c r="AW672" s="117"/>
      <c r="AX672" s="117"/>
      <c r="AY672" s="117"/>
      <c r="AZ672" s="18"/>
      <c r="BA672" s="18"/>
      <c r="BO672" s="11"/>
      <c r="BP672" s="11"/>
      <c r="BQ672" s="11"/>
      <c r="BR672" s="75"/>
      <c r="BS672" s="75"/>
    </row>
    <row r="673" spans="1:71">
      <c r="A673" s="18"/>
      <c r="B673" s="18"/>
      <c r="C673" s="18"/>
      <c r="E673" s="88"/>
      <c r="F673" s="88"/>
      <c r="G673" s="18"/>
      <c r="H673" s="89"/>
      <c r="I673" s="89"/>
      <c r="J673" s="89"/>
      <c r="K673" s="18"/>
      <c r="L673" s="18"/>
      <c r="M673" s="18"/>
      <c r="N673" s="18"/>
      <c r="O673" s="18"/>
      <c r="P673" s="138"/>
      <c r="Q673" s="138"/>
      <c r="R673" s="138"/>
      <c r="S673" s="138"/>
      <c r="T673" s="138"/>
      <c r="U673" s="138"/>
      <c r="V673" s="138"/>
      <c r="W673" s="138"/>
      <c r="X673" s="18"/>
      <c r="Y673" s="117"/>
      <c r="Z673" s="117"/>
      <c r="AA673" s="117"/>
      <c r="AB673" s="117"/>
      <c r="AC673" s="117"/>
      <c r="AD673" s="117"/>
      <c r="AE673" s="117"/>
      <c r="AF673" s="117"/>
      <c r="AG673" s="117"/>
      <c r="AH673" s="117"/>
      <c r="AI673" s="117"/>
      <c r="AJ673" s="117"/>
      <c r="AK673" s="117"/>
      <c r="AL673" s="117"/>
      <c r="AM673" s="117"/>
      <c r="AN673" s="117"/>
      <c r="AO673" s="117"/>
      <c r="AP673" s="117"/>
      <c r="AQ673" s="117"/>
      <c r="AR673" s="117"/>
      <c r="AS673" s="117"/>
      <c r="AT673" s="117"/>
      <c r="AU673" s="117"/>
      <c r="AV673" s="117"/>
      <c r="AW673" s="117"/>
      <c r="AX673" s="117"/>
      <c r="AY673" s="117"/>
      <c r="AZ673" s="18"/>
      <c r="BA673" s="18"/>
      <c r="BO673" s="11"/>
      <c r="BP673" s="11"/>
      <c r="BQ673" s="11"/>
      <c r="BR673" s="75"/>
      <c r="BS673" s="75"/>
    </row>
    <row r="674" spans="1:71">
      <c r="A674" s="18"/>
      <c r="B674" s="18"/>
      <c r="C674" s="18"/>
      <c r="E674" s="88"/>
      <c r="F674" s="88"/>
      <c r="G674" s="18"/>
      <c r="H674" s="89"/>
      <c r="I674" s="89"/>
      <c r="J674" s="89"/>
      <c r="K674" s="18"/>
      <c r="L674" s="18"/>
      <c r="M674" s="18"/>
      <c r="N674" s="18"/>
      <c r="O674" s="18"/>
      <c r="P674" s="138"/>
      <c r="Q674" s="138"/>
      <c r="R674" s="138"/>
      <c r="S674" s="138"/>
      <c r="T674" s="138"/>
      <c r="U674" s="138"/>
      <c r="V674" s="138"/>
      <c r="W674" s="138"/>
      <c r="X674" s="18"/>
      <c r="Y674" s="648"/>
      <c r="Z674" s="648"/>
      <c r="AA674" s="117"/>
      <c r="AB674" s="117"/>
      <c r="AC674" s="117"/>
      <c r="AD674" s="117"/>
      <c r="AE674" s="117"/>
      <c r="AF674" s="117"/>
      <c r="AG674" s="117"/>
      <c r="AH674" s="117"/>
      <c r="AI674" s="117"/>
      <c r="AJ674" s="117"/>
      <c r="AK674" s="117"/>
      <c r="AL674" s="117"/>
      <c r="AN674" s="117"/>
      <c r="AO674" s="117"/>
      <c r="AP674" s="117"/>
      <c r="AQ674" s="117"/>
      <c r="AR674" s="117"/>
      <c r="AS674" s="421"/>
      <c r="AT674" s="421"/>
      <c r="AU674" s="117"/>
      <c r="AV674" s="117"/>
      <c r="AW674" s="117"/>
      <c r="AX674" s="117"/>
      <c r="AY674" s="117"/>
      <c r="AZ674" s="18"/>
      <c r="BA674" s="18"/>
      <c r="BO674" s="11"/>
      <c r="BP674" s="11"/>
      <c r="BQ674" s="11"/>
      <c r="BR674" s="75"/>
      <c r="BS674" s="75"/>
    </row>
    <row r="675" spans="1:71">
      <c r="A675" s="18"/>
      <c r="B675" s="18"/>
      <c r="C675" s="18"/>
      <c r="E675" s="88"/>
      <c r="F675" s="88"/>
      <c r="G675" s="18"/>
      <c r="H675" s="89"/>
      <c r="I675" s="89"/>
      <c r="J675" s="89"/>
      <c r="K675" s="18"/>
      <c r="L675" s="18"/>
      <c r="M675" s="18"/>
      <c r="N675" s="18"/>
      <c r="O675" s="18"/>
      <c r="P675" s="138"/>
      <c r="Q675" s="138"/>
      <c r="R675" s="138"/>
      <c r="S675" s="138"/>
      <c r="T675" s="138"/>
      <c r="U675" s="138"/>
      <c r="V675" s="138"/>
      <c r="W675" s="138"/>
      <c r="X675" s="18"/>
      <c r="Y675" s="647"/>
      <c r="Z675" s="647"/>
      <c r="AA675" s="117"/>
      <c r="AB675" s="117"/>
      <c r="AC675" s="117"/>
      <c r="AD675" s="117"/>
      <c r="AE675" s="117"/>
      <c r="AF675" s="117"/>
      <c r="AG675" s="117"/>
      <c r="AH675" s="117"/>
      <c r="AI675" s="117"/>
      <c r="AJ675" s="117"/>
      <c r="AK675" s="117"/>
      <c r="AL675" s="117"/>
      <c r="AM675" s="117"/>
      <c r="AN675" s="117"/>
      <c r="AO675" s="117"/>
      <c r="AP675" s="117"/>
      <c r="AQ675" s="117"/>
      <c r="AR675" s="117"/>
      <c r="AS675" s="647"/>
      <c r="AT675" s="647"/>
      <c r="AU675" s="117"/>
      <c r="AV675" s="117"/>
      <c r="AW675" s="117"/>
      <c r="AX675" s="117"/>
      <c r="AY675" s="117"/>
      <c r="AZ675" s="18"/>
      <c r="BA675" s="18"/>
      <c r="BO675" s="11"/>
      <c r="BP675" s="11"/>
      <c r="BQ675" s="11"/>
      <c r="BR675" s="75"/>
      <c r="BS675" s="75"/>
    </row>
    <row r="676" spans="1:71">
      <c r="A676" s="18"/>
      <c r="B676" s="18"/>
      <c r="C676" s="18"/>
      <c r="E676" s="88"/>
      <c r="F676" s="88"/>
      <c r="G676" s="18"/>
      <c r="H676" s="89"/>
      <c r="I676" s="89"/>
      <c r="J676" s="89"/>
      <c r="K676" s="18"/>
      <c r="L676" s="18"/>
      <c r="M676" s="18"/>
      <c r="N676" s="18"/>
      <c r="O676" s="18"/>
      <c r="P676" s="138"/>
      <c r="Q676" s="138"/>
      <c r="R676" s="138"/>
      <c r="S676" s="138"/>
      <c r="T676" s="138"/>
      <c r="U676" s="138"/>
      <c r="V676" s="138"/>
      <c r="W676" s="138"/>
      <c r="X676" s="18"/>
      <c r="Y676" s="647"/>
      <c r="Z676" s="647"/>
      <c r="AA676" s="117"/>
      <c r="AB676" s="117"/>
      <c r="AC676" s="117"/>
      <c r="AD676" s="117"/>
      <c r="AE676" s="117"/>
      <c r="AF676" s="117"/>
      <c r="AG676" s="117"/>
      <c r="AH676" s="117"/>
      <c r="AI676" s="117"/>
      <c r="AJ676" s="117"/>
      <c r="AK676" s="117"/>
      <c r="AL676" s="117"/>
      <c r="AM676" s="117"/>
      <c r="AN676" s="117"/>
      <c r="AO676" s="117"/>
      <c r="AP676" s="117"/>
      <c r="AQ676" s="117"/>
      <c r="AR676" s="117"/>
      <c r="AS676" s="647"/>
      <c r="AT676" s="647"/>
      <c r="AU676" s="117"/>
      <c r="AV676" s="117"/>
      <c r="AW676" s="117"/>
      <c r="AX676" s="117"/>
      <c r="AY676" s="117"/>
      <c r="AZ676" s="18"/>
      <c r="BA676" s="18"/>
      <c r="BO676" s="11"/>
      <c r="BP676" s="11"/>
      <c r="BQ676" s="11"/>
      <c r="BR676" s="75"/>
      <c r="BS676" s="75"/>
    </row>
    <row r="677" spans="1:71">
      <c r="A677" s="18"/>
      <c r="B677" s="18"/>
      <c r="C677" s="18"/>
      <c r="E677" s="88"/>
      <c r="F677" s="88"/>
      <c r="G677" s="18"/>
      <c r="H677" s="89"/>
      <c r="I677" s="89"/>
      <c r="J677" s="89"/>
      <c r="K677" s="18"/>
      <c r="L677" s="18"/>
      <c r="M677" s="18"/>
      <c r="N677" s="18"/>
      <c r="O677" s="18"/>
      <c r="P677" s="138"/>
      <c r="Q677" s="138"/>
      <c r="R677" s="138"/>
      <c r="S677" s="138"/>
      <c r="T677" s="138"/>
      <c r="U677" s="138"/>
      <c r="V677" s="138"/>
      <c r="W677" s="138"/>
      <c r="X677" s="18"/>
      <c r="Y677" s="647"/>
      <c r="Z677" s="647"/>
      <c r="AA677" s="117"/>
      <c r="AB677" s="117"/>
      <c r="AC677" s="117"/>
      <c r="AD677" s="117"/>
      <c r="AE677" s="117"/>
      <c r="AF677" s="117"/>
      <c r="AG677" s="117"/>
      <c r="AH677" s="117"/>
      <c r="AI677" s="117"/>
      <c r="AJ677" s="117"/>
      <c r="AK677" s="117"/>
      <c r="AL677" s="117"/>
      <c r="AM677" s="117"/>
      <c r="AN677" s="117"/>
      <c r="AO677" s="117"/>
      <c r="AP677" s="117"/>
      <c r="AQ677" s="117"/>
      <c r="AR677" s="117"/>
      <c r="AS677" s="647"/>
      <c r="AT677" s="647"/>
      <c r="AU677" s="117"/>
      <c r="AV677" s="117"/>
      <c r="AW677" s="117"/>
      <c r="AX677" s="117"/>
      <c r="AY677" s="117"/>
      <c r="AZ677" s="18"/>
      <c r="BA677" s="18"/>
      <c r="BO677" s="11"/>
      <c r="BP677" s="11"/>
      <c r="BQ677" s="11"/>
      <c r="BR677" s="75"/>
      <c r="BS677" s="75"/>
    </row>
    <row r="678" spans="1:71">
      <c r="A678" s="18"/>
      <c r="B678" s="18"/>
      <c r="C678" s="18"/>
      <c r="E678" s="88"/>
      <c r="F678" s="88"/>
      <c r="G678" s="18"/>
      <c r="H678" s="89"/>
      <c r="I678" s="89"/>
      <c r="J678" s="89"/>
      <c r="K678" s="18"/>
      <c r="L678" s="18"/>
      <c r="M678" s="18"/>
      <c r="N678" s="18"/>
      <c r="O678" s="18"/>
      <c r="P678" s="138"/>
      <c r="Q678" s="138"/>
      <c r="R678" s="138"/>
      <c r="S678" s="138"/>
      <c r="T678" s="138"/>
      <c r="U678" s="138"/>
      <c r="V678" s="138"/>
      <c r="W678" s="138"/>
      <c r="X678" s="18"/>
      <c r="Y678" s="647"/>
      <c r="Z678" s="647"/>
      <c r="AA678" s="117"/>
      <c r="AB678" s="117"/>
      <c r="AC678" s="117"/>
      <c r="AD678" s="117"/>
      <c r="AE678" s="117"/>
      <c r="AF678" s="117"/>
      <c r="AG678" s="117"/>
      <c r="AH678" s="117"/>
      <c r="AI678" s="117"/>
      <c r="AJ678" s="117"/>
      <c r="AK678" s="117"/>
      <c r="AL678" s="117"/>
      <c r="AM678" s="117"/>
      <c r="AN678" s="117"/>
      <c r="AO678" s="117"/>
      <c r="AP678" s="117"/>
      <c r="AQ678" s="117"/>
      <c r="AR678" s="117"/>
      <c r="AS678" s="647"/>
      <c r="AT678" s="647"/>
      <c r="AU678" s="117"/>
      <c r="AV678" s="117"/>
      <c r="AW678" s="117"/>
      <c r="AX678" s="117"/>
      <c r="AY678" s="117"/>
      <c r="AZ678" s="18"/>
      <c r="BA678" s="18"/>
      <c r="BO678" s="11"/>
      <c r="BP678" s="11"/>
      <c r="BQ678" s="11"/>
      <c r="BR678" s="75"/>
      <c r="BS678" s="75"/>
    </row>
    <row r="679" spans="1:71">
      <c r="A679" s="18"/>
      <c r="B679" s="18"/>
      <c r="C679" s="18"/>
      <c r="E679" s="88"/>
      <c r="F679" s="88"/>
      <c r="G679" s="18"/>
      <c r="H679" s="89"/>
      <c r="I679" s="89"/>
      <c r="J679" s="89"/>
      <c r="K679" s="18"/>
      <c r="L679" s="18"/>
      <c r="M679" s="18"/>
      <c r="N679" s="18"/>
      <c r="O679" s="18"/>
      <c r="P679" s="138"/>
      <c r="Q679" s="138"/>
      <c r="R679" s="138"/>
      <c r="S679" s="138"/>
      <c r="T679" s="138"/>
      <c r="U679" s="138"/>
      <c r="V679" s="138"/>
      <c r="W679" s="138"/>
      <c r="X679" s="18"/>
      <c r="Y679" s="647"/>
      <c r="Z679" s="647"/>
      <c r="AA679" s="117"/>
      <c r="AB679" s="117"/>
      <c r="AC679" s="117"/>
      <c r="AD679" s="117"/>
      <c r="AE679" s="117"/>
      <c r="AF679" s="117"/>
      <c r="AG679" s="117"/>
      <c r="AH679" s="117"/>
      <c r="AI679" s="117"/>
      <c r="AJ679" s="117"/>
      <c r="AK679" s="117"/>
      <c r="AL679" s="117"/>
      <c r="AM679" s="117"/>
      <c r="AN679" s="117"/>
      <c r="AO679" s="117"/>
      <c r="AP679" s="117"/>
      <c r="AQ679" s="117"/>
      <c r="AR679" s="117"/>
      <c r="AS679" s="647"/>
      <c r="AT679" s="647"/>
      <c r="AU679" s="117"/>
      <c r="AV679" s="117"/>
      <c r="AW679" s="117"/>
      <c r="AX679" s="117"/>
      <c r="AY679" s="117"/>
      <c r="AZ679" s="18"/>
      <c r="BA679" s="18"/>
      <c r="BO679" s="11"/>
      <c r="BP679" s="11"/>
      <c r="BQ679" s="11"/>
      <c r="BR679" s="75"/>
      <c r="BS679" s="75"/>
    </row>
    <row r="680" spans="1:71">
      <c r="A680" s="18"/>
      <c r="B680" s="18"/>
      <c r="C680" s="18"/>
      <c r="E680" s="88"/>
      <c r="F680" s="88"/>
      <c r="G680" s="18"/>
      <c r="H680" s="89"/>
      <c r="I680" s="89"/>
      <c r="J680" s="89"/>
      <c r="K680" s="18"/>
      <c r="L680" s="18"/>
      <c r="M680" s="18"/>
      <c r="N680" s="18"/>
      <c r="O680" s="18"/>
      <c r="P680" s="138"/>
      <c r="Q680" s="138"/>
      <c r="R680" s="138"/>
      <c r="S680" s="138"/>
      <c r="T680" s="138"/>
      <c r="U680" s="138"/>
      <c r="V680" s="138"/>
      <c r="W680" s="138"/>
      <c r="X680" s="18"/>
      <c r="Y680" s="647"/>
      <c r="Z680" s="647"/>
      <c r="AA680" s="117"/>
      <c r="AB680" s="117"/>
      <c r="AC680" s="117"/>
      <c r="AD680" s="117"/>
      <c r="AE680" s="117"/>
      <c r="AF680" s="117"/>
      <c r="AG680" s="117"/>
      <c r="AH680" s="117"/>
      <c r="AI680" s="117"/>
      <c r="AJ680" s="117"/>
      <c r="AK680" s="117"/>
      <c r="AL680" s="117"/>
      <c r="AM680" s="117"/>
      <c r="AN680" s="117"/>
      <c r="AO680" s="117"/>
      <c r="AP680" s="117"/>
      <c r="AQ680" s="117"/>
      <c r="AR680" s="117"/>
      <c r="AS680" s="647"/>
      <c r="AT680" s="647"/>
      <c r="AU680" s="117"/>
      <c r="AV680" s="117"/>
      <c r="AW680" s="117"/>
      <c r="AX680" s="117"/>
      <c r="AY680" s="117"/>
      <c r="AZ680" s="18"/>
      <c r="BA680" s="18"/>
      <c r="BO680" s="11"/>
      <c r="BP680" s="11"/>
      <c r="BQ680" s="11"/>
      <c r="BR680" s="75"/>
      <c r="BS680" s="75"/>
    </row>
    <row r="681" spans="1:71">
      <c r="A681" s="18"/>
      <c r="B681" s="18"/>
      <c r="C681" s="18"/>
      <c r="E681" s="88"/>
      <c r="F681" s="88"/>
      <c r="G681" s="18"/>
      <c r="H681" s="89"/>
      <c r="I681" s="89"/>
      <c r="J681" s="89"/>
      <c r="K681" s="18"/>
      <c r="L681" s="18"/>
      <c r="M681" s="18"/>
      <c r="N681" s="18"/>
      <c r="O681" s="18"/>
      <c r="P681" s="138"/>
      <c r="Q681" s="138"/>
      <c r="R681" s="138"/>
      <c r="S681" s="138"/>
      <c r="T681" s="138"/>
      <c r="U681" s="138"/>
      <c r="V681" s="138"/>
      <c r="W681" s="138"/>
      <c r="X681" s="18"/>
      <c r="Y681" s="647"/>
      <c r="Z681" s="647"/>
      <c r="AA681" s="117"/>
      <c r="AB681" s="117"/>
      <c r="AC681" s="117"/>
      <c r="AD681" s="117"/>
      <c r="AE681" s="117"/>
      <c r="AF681" s="117"/>
      <c r="AG681" s="117"/>
      <c r="AH681" s="117"/>
      <c r="AI681" s="117"/>
      <c r="AJ681" s="117"/>
      <c r="AK681" s="117"/>
      <c r="AL681" s="117"/>
      <c r="AM681" s="117"/>
      <c r="AN681" s="117"/>
      <c r="AO681" s="117"/>
      <c r="AP681" s="117"/>
      <c r="AQ681" s="117"/>
      <c r="AR681" s="117"/>
      <c r="AS681" s="647"/>
      <c r="AT681" s="647"/>
      <c r="AU681" s="117"/>
      <c r="AV681" s="117"/>
      <c r="AW681" s="117"/>
      <c r="AX681" s="117"/>
      <c r="AY681" s="117"/>
      <c r="AZ681" s="18"/>
      <c r="BA681" s="18"/>
      <c r="BO681" s="11"/>
      <c r="BP681" s="11"/>
      <c r="BQ681" s="11"/>
      <c r="BR681" s="75"/>
      <c r="BS681" s="75"/>
    </row>
    <row r="682" spans="1:71">
      <c r="A682" s="18"/>
      <c r="B682" s="18"/>
      <c r="C682" s="18"/>
      <c r="E682" s="88"/>
      <c r="F682" s="88"/>
      <c r="G682" s="18"/>
      <c r="H682" s="89"/>
      <c r="I682" s="89"/>
      <c r="J682" s="89"/>
      <c r="K682" s="18"/>
      <c r="L682" s="18"/>
      <c r="M682" s="18"/>
      <c r="N682" s="18"/>
      <c r="O682" s="18"/>
      <c r="P682" s="138"/>
      <c r="Q682" s="138"/>
      <c r="R682" s="138"/>
      <c r="S682" s="138"/>
      <c r="T682" s="138"/>
      <c r="U682" s="138"/>
      <c r="V682" s="138"/>
      <c r="W682" s="138"/>
      <c r="X682" s="18"/>
      <c r="Y682" s="647"/>
      <c r="Z682" s="647"/>
      <c r="AA682" s="117"/>
      <c r="AB682" s="117"/>
      <c r="AC682" s="117"/>
      <c r="AD682" s="117"/>
      <c r="AE682" s="117"/>
      <c r="AF682" s="117"/>
      <c r="AG682" s="117"/>
      <c r="AH682" s="117"/>
      <c r="AI682" s="117"/>
      <c r="AJ682" s="117"/>
      <c r="AK682" s="117"/>
      <c r="AL682" s="117"/>
      <c r="AM682" s="117"/>
      <c r="AN682" s="117"/>
      <c r="AO682" s="117"/>
      <c r="AP682" s="117"/>
      <c r="AQ682" s="117"/>
      <c r="AR682" s="117"/>
      <c r="AS682" s="647"/>
      <c r="AT682" s="647"/>
      <c r="AU682" s="117"/>
      <c r="AV682" s="117"/>
      <c r="AW682" s="117"/>
      <c r="AX682" s="117"/>
      <c r="AY682" s="117"/>
      <c r="AZ682" s="18"/>
      <c r="BA682" s="18"/>
      <c r="BO682" s="11"/>
      <c r="BP682" s="11"/>
      <c r="BQ682" s="11"/>
      <c r="BR682" s="75"/>
      <c r="BS682" s="75"/>
    </row>
    <row r="683" spans="1:71">
      <c r="A683" s="18"/>
      <c r="B683" s="18"/>
      <c r="C683" s="18"/>
      <c r="E683" s="88"/>
      <c r="F683" s="88"/>
      <c r="G683" s="18"/>
      <c r="H683" s="89"/>
      <c r="I683" s="89"/>
      <c r="J683" s="89"/>
      <c r="K683" s="18"/>
      <c r="L683" s="18"/>
      <c r="M683" s="18"/>
      <c r="N683" s="18"/>
      <c r="O683" s="18"/>
      <c r="P683" s="138"/>
      <c r="Q683" s="138"/>
      <c r="R683" s="138"/>
      <c r="S683" s="138"/>
      <c r="T683" s="138"/>
      <c r="U683" s="138"/>
      <c r="V683" s="138"/>
      <c r="W683" s="138"/>
      <c r="X683" s="18"/>
      <c r="Y683" s="647"/>
      <c r="Z683" s="647"/>
      <c r="AA683" s="117"/>
      <c r="AB683" s="117"/>
      <c r="AC683" s="117"/>
      <c r="AD683" s="117"/>
      <c r="AE683" s="117"/>
      <c r="AF683" s="117"/>
      <c r="AG683" s="117"/>
      <c r="AH683" s="117"/>
      <c r="AI683" s="117"/>
      <c r="AJ683" s="117"/>
      <c r="AK683" s="117"/>
      <c r="AL683" s="117"/>
      <c r="AM683" s="117"/>
      <c r="AN683" s="117"/>
      <c r="AO683" s="117"/>
      <c r="AP683" s="117"/>
      <c r="AQ683" s="117"/>
      <c r="AR683" s="117"/>
      <c r="AS683" s="647"/>
      <c r="AT683" s="647"/>
      <c r="AU683" s="117"/>
      <c r="AV683" s="117"/>
      <c r="AW683" s="117"/>
      <c r="AX683" s="117"/>
      <c r="AY683" s="117"/>
      <c r="AZ683" s="18"/>
      <c r="BA683" s="18"/>
      <c r="BO683" s="11"/>
      <c r="BP683" s="11"/>
      <c r="BQ683" s="11"/>
      <c r="BR683" s="75"/>
      <c r="BS683" s="75"/>
    </row>
    <row r="684" spans="1:71">
      <c r="A684" s="18"/>
      <c r="B684" s="18"/>
      <c r="C684" s="18"/>
      <c r="E684" s="88"/>
      <c r="F684" s="88"/>
      <c r="G684" s="18"/>
      <c r="H684" s="89"/>
      <c r="I684" s="89"/>
      <c r="J684" s="89"/>
      <c r="K684" s="18"/>
      <c r="L684" s="18"/>
      <c r="M684" s="18"/>
      <c r="N684" s="18"/>
      <c r="O684" s="18"/>
      <c r="P684" s="138"/>
      <c r="Q684" s="138"/>
      <c r="R684" s="138"/>
      <c r="S684" s="138"/>
      <c r="T684" s="138"/>
      <c r="U684" s="138"/>
      <c r="V684" s="138"/>
      <c r="W684" s="138"/>
      <c r="X684" s="18"/>
      <c r="Y684" s="647"/>
      <c r="Z684" s="647"/>
      <c r="AA684" s="117"/>
      <c r="AB684" s="117"/>
      <c r="AC684" s="117"/>
      <c r="AD684" s="117"/>
      <c r="AE684" s="117"/>
      <c r="AF684" s="117"/>
      <c r="AG684" s="117"/>
      <c r="AH684" s="117"/>
      <c r="AI684" s="117"/>
      <c r="AJ684" s="117"/>
      <c r="AK684" s="117"/>
      <c r="AL684" s="117"/>
      <c r="AM684" s="117"/>
      <c r="AN684" s="117"/>
      <c r="AO684" s="117"/>
      <c r="AP684" s="117"/>
      <c r="AQ684" s="117"/>
      <c r="AR684" s="117"/>
      <c r="AS684" s="647"/>
      <c r="AT684" s="647"/>
      <c r="AU684" s="117"/>
      <c r="AV684" s="117"/>
      <c r="AW684" s="117"/>
      <c r="AX684" s="117"/>
      <c r="AY684" s="117"/>
      <c r="AZ684" s="18"/>
      <c r="BA684" s="18"/>
      <c r="BO684" s="11"/>
      <c r="BP684" s="11"/>
      <c r="BQ684" s="11"/>
      <c r="BR684" s="75"/>
      <c r="BS684" s="75"/>
    </row>
    <row r="685" spans="1:71">
      <c r="A685" s="18"/>
      <c r="B685" s="18"/>
      <c r="C685" s="18"/>
      <c r="E685" s="88"/>
      <c r="F685" s="88"/>
      <c r="G685" s="18"/>
      <c r="H685" s="89"/>
      <c r="I685" s="89"/>
      <c r="J685" s="89"/>
      <c r="K685" s="18"/>
      <c r="L685" s="18"/>
      <c r="M685" s="18"/>
      <c r="N685" s="18"/>
      <c r="O685" s="18"/>
      <c r="P685" s="138"/>
      <c r="Q685" s="138"/>
      <c r="R685" s="138"/>
      <c r="S685" s="138"/>
      <c r="T685" s="138"/>
      <c r="U685" s="138"/>
      <c r="V685" s="138"/>
      <c r="W685" s="138"/>
      <c r="X685" s="18"/>
      <c r="Y685" s="117"/>
      <c r="Z685" s="117"/>
      <c r="AA685" s="117"/>
      <c r="AB685" s="117"/>
      <c r="AC685" s="117"/>
      <c r="AD685" s="117"/>
      <c r="AE685" s="117"/>
      <c r="AF685" s="117"/>
      <c r="AG685" s="117"/>
      <c r="AH685" s="117"/>
      <c r="AI685" s="117"/>
      <c r="AJ685" s="117"/>
      <c r="AK685" s="117"/>
      <c r="AL685" s="117"/>
      <c r="AM685" s="117"/>
      <c r="AN685" s="117"/>
      <c r="AO685" s="117"/>
      <c r="AP685" s="117"/>
      <c r="AQ685" s="117"/>
      <c r="AR685" s="117"/>
      <c r="AS685" s="117"/>
      <c r="AT685" s="117"/>
      <c r="AU685" s="117"/>
      <c r="AV685" s="117"/>
      <c r="AW685" s="117"/>
      <c r="AX685" s="117"/>
      <c r="AY685" s="117"/>
      <c r="AZ685" s="18"/>
      <c r="BA685" s="18"/>
      <c r="BO685" s="11"/>
      <c r="BP685" s="11"/>
      <c r="BQ685" s="11"/>
      <c r="BR685" s="75"/>
      <c r="BS685" s="75"/>
    </row>
    <row r="686" spans="1:71">
      <c r="A686" s="18"/>
      <c r="B686" s="18"/>
      <c r="C686" s="18"/>
      <c r="E686" s="88"/>
      <c r="F686" s="88"/>
      <c r="G686" s="18"/>
      <c r="H686" s="89"/>
      <c r="I686" s="89"/>
      <c r="J686" s="89"/>
      <c r="K686" s="18"/>
      <c r="L686" s="18"/>
      <c r="M686" s="18"/>
      <c r="N686" s="18"/>
      <c r="O686" s="18"/>
      <c r="P686" s="138"/>
      <c r="Q686" s="138"/>
      <c r="R686" s="138"/>
      <c r="S686" s="138"/>
      <c r="T686" s="138"/>
      <c r="U686" s="138"/>
      <c r="V686" s="138"/>
      <c r="W686" s="138"/>
      <c r="X686" s="18"/>
      <c r="Y686" s="117"/>
      <c r="Z686" s="117"/>
      <c r="AA686" s="117"/>
      <c r="AB686" s="117"/>
      <c r="AC686" s="117"/>
      <c r="AD686" s="117"/>
      <c r="AE686" s="117"/>
      <c r="AF686" s="117"/>
      <c r="AG686" s="117"/>
      <c r="AH686" s="117"/>
      <c r="AI686" s="117"/>
      <c r="AJ686" s="117"/>
      <c r="AK686" s="117"/>
      <c r="AL686" s="117"/>
      <c r="AM686" s="117"/>
      <c r="AN686" s="117"/>
      <c r="AO686" s="117"/>
      <c r="AP686" s="117"/>
      <c r="AQ686" s="117"/>
      <c r="AR686" s="117"/>
      <c r="AS686" s="117"/>
      <c r="AT686" s="117"/>
      <c r="AU686" s="117"/>
      <c r="AV686" s="117"/>
      <c r="AW686" s="117"/>
      <c r="AX686" s="117"/>
      <c r="AY686" s="117"/>
      <c r="AZ686" s="18"/>
      <c r="BA686" s="18"/>
      <c r="BO686" s="11"/>
      <c r="BP686" s="11"/>
      <c r="BQ686" s="11"/>
      <c r="BR686" s="75"/>
      <c r="BS686" s="75"/>
    </row>
    <row r="687" spans="1:71">
      <c r="A687" s="18"/>
      <c r="B687" s="18"/>
      <c r="C687" s="18"/>
      <c r="E687" s="88"/>
      <c r="F687" s="88"/>
      <c r="G687" s="18"/>
      <c r="H687" s="89"/>
      <c r="I687" s="89"/>
      <c r="J687" s="89"/>
      <c r="K687" s="18"/>
      <c r="L687" s="18"/>
      <c r="M687" s="18"/>
      <c r="N687" s="18"/>
      <c r="O687" s="18"/>
      <c r="P687" s="138"/>
      <c r="Q687" s="138"/>
      <c r="R687" s="138"/>
      <c r="S687" s="138"/>
      <c r="T687" s="138"/>
      <c r="U687" s="138"/>
      <c r="V687" s="138"/>
      <c r="W687" s="138"/>
      <c r="X687" s="18"/>
      <c r="Y687" s="648"/>
      <c r="Z687" s="648"/>
      <c r="AA687" s="117"/>
      <c r="AB687" s="117"/>
      <c r="AC687" s="117"/>
      <c r="AD687" s="117"/>
      <c r="AE687" s="117"/>
      <c r="AF687" s="117"/>
      <c r="AG687" s="117"/>
      <c r="AH687" s="117"/>
      <c r="AI687" s="117"/>
      <c r="AJ687" s="117"/>
      <c r="AK687" s="117"/>
      <c r="AL687" s="117"/>
      <c r="AM687" s="117"/>
      <c r="AN687" s="117"/>
      <c r="AO687" s="117"/>
      <c r="AP687" s="117"/>
      <c r="AQ687" s="117"/>
      <c r="AR687" s="117"/>
      <c r="AS687" s="421"/>
      <c r="AT687" s="421"/>
      <c r="AU687" s="117"/>
      <c r="AV687" s="117"/>
      <c r="AW687" s="117"/>
      <c r="AX687" s="117"/>
      <c r="AY687" s="117"/>
      <c r="AZ687" s="18"/>
      <c r="BA687" s="18"/>
      <c r="BO687" s="11"/>
      <c r="BP687" s="11"/>
      <c r="BQ687" s="11"/>
      <c r="BR687" s="75"/>
      <c r="BS687" s="75"/>
    </row>
    <row r="688" spans="1:71">
      <c r="A688" s="18"/>
      <c r="B688" s="18"/>
      <c r="C688" s="18"/>
      <c r="E688" s="88"/>
      <c r="F688" s="88"/>
      <c r="G688" s="18"/>
      <c r="H688" s="89"/>
      <c r="I688" s="89"/>
      <c r="J688" s="89"/>
      <c r="K688" s="18"/>
      <c r="L688" s="18"/>
      <c r="M688" s="18"/>
      <c r="N688" s="18"/>
      <c r="O688" s="18"/>
      <c r="P688" s="138"/>
      <c r="Q688" s="138"/>
      <c r="R688" s="138"/>
      <c r="S688" s="138"/>
      <c r="T688" s="138"/>
      <c r="U688" s="138"/>
      <c r="V688" s="138"/>
      <c r="W688" s="138"/>
      <c r="X688" s="18"/>
      <c r="Y688" s="647"/>
      <c r="Z688" s="647"/>
      <c r="AA688" s="117"/>
      <c r="AB688" s="117"/>
      <c r="AC688" s="117"/>
      <c r="AD688" s="117"/>
      <c r="AE688" s="117"/>
      <c r="AF688" s="117"/>
      <c r="AG688" s="117"/>
      <c r="AH688" s="117"/>
      <c r="AI688" s="117"/>
      <c r="AJ688" s="117"/>
      <c r="AK688" s="117"/>
      <c r="AL688" s="117"/>
      <c r="AM688" s="117"/>
      <c r="AN688" s="117"/>
      <c r="AO688" s="117"/>
      <c r="AP688" s="117"/>
      <c r="AQ688" s="117"/>
      <c r="AR688" s="117"/>
      <c r="AS688" s="647"/>
      <c r="AT688" s="647"/>
      <c r="AU688" s="117"/>
      <c r="AV688" s="117"/>
      <c r="AW688" s="117"/>
      <c r="AX688" s="117"/>
      <c r="AY688" s="117"/>
      <c r="AZ688" s="18"/>
      <c r="BA688" s="18"/>
      <c r="BO688" s="11"/>
      <c r="BP688" s="11"/>
      <c r="BQ688" s="11"/>
      <c r="BR688" s="75"/>
      <c r="BS688" s="75"/>
    </row>
    <row r="689" spans="1:71" ht="12.75" customHeight="1">
      <c r="A689" s="18"/>
      <c r="B689" s="18"/>
      <c r="C689" s="18"/>
      <c r="E689" s="88"/>
      <c r="F689" s="88"/>
      <c r="G689" s="18"/>
      <c r="H689" s="89"/>
      <c r="I689" s="89"/>
      <c r="J689" s="89"/>
      <c r="K689" s="18"/>
      <c r="L689" s="18"/>
      <c r="M689" s="18"/>
      <c r="N689" s="18"/>
      <c r="O689" s="18"/>
      <c r="P689" s="138"/>
      <c r="Q689" s="138"/>
      <c r="R689" s="138"/>
      <c r="S689" s="138"/>
      <c r="T689" s="138"/>
      <c r="U689" s="138"/>
      <c r="V689" s="138"/>
      <c r="W689" s="138"/>
      <c r="X689" s="18"/>
      <c r="Y689" s="647"/>
      <c r="Z689" s="647"/>
      <c r="AA689" s="117"/>
      <c r="AB689" s="117"/>
      <c r="AC689" s="117"/>
      <c r="AD689" s="117"/>
      <c r="AE689" s="117"/>
      <c r="AF689" s="117"/>
      <c r="AG689" s="117"/>
      <c r="AH689" s="117"/>
      <c r="AI689" s="117"/>
      <c r="AJ689" s="117"/>
      <c r="AK689" s="117"/>
      <c r="AL689" s="117"/>
      <c r="AM689" s="117"/>
      <c r="AN689" s="117"/>
      <c r="AO689" s="117"/>
      <c r="AP689" s="117"/>
      <c r="AQ689" s="117"/>
      <c r="AR689" s="117"/>
      <c r="AS689" s="647"/>
      <c r="AT689" s="647"/>
      <c r="AU689" s="117"/>
      <c r="AV689" s="117"/>
      <c r="AW689" s="117"/>
      <c r="AX689" s="117"/>
      <c r="AY689" s="117"/>
      <c r="AZ689" s="18"/>
      <c r="BA689" s="18"/>
      <c r="BO689" s="11"/>
      <c r="BP689" s="11"/>
      <c r="BQ689" s="11"/>
      <c r="BR689" s="75"/>
      <c r="BS689" s="75"/>
    </row>
    <row r="690" spans="1:71">
      <c r="A690" s="18"/>
      <c r="B690" s="18"/>
      <c r="C690" s="18"/>
      <c r="E690" s="88"/>
      <c r="F690" s="88"/>
      <c r="G690" s="18"/>
      <c r="H690" s="89"/>
      <c r="I690" s="89"/>
      <c r="J690" s="89"/>
      <c r="K690" s="18"/>
      <c r="L690" s="18"/>
      <c r="M690" s="18"/>
      <c r="N690" s="18"/>
      <c r="O690" s="18"/>
      <c r="P690" s="138"/>
      <c r="Q690" s="138"/>
      <c r="R690" s="138"/>
      <c r="S690" s="138"/>
      <c r="T690" s="138"/>
      <c r="U690" s="138"/>
      <c r="V690" s="138"/>
      <c r="W690" s="138"/>
      <c r="X690" s="18"/>
      <c r="Y690" s="647"/>
      <c r="Z690" s="647"/>
      <c r="AA690" s="117"/>
      <c r="AB690" s="117"/>
      <c r="AC690" s="117"/>
      <c r="AD690" s="117"/>
      <c r="AE690" s="117"/>
      <c r="AF690" s="117"/>
      <c r="AG690" s="117"/>
      <c r="AH690" s="117"/>
      <c r="AI690" s="117"/>
      <c r="AJ690" s="117"/>
      <c r="AK690" s="117"/>
      <c r="AL690" s="117"/>
      <c r="AM690" s="117"/>
      <c r="AN690" s="117"/>
      <c r="AO690" s="117"/>
      <c r="AP690" s="117"/>
      <c r="AQ690" s="117"/>
      <c r="AR690" s="117"/>
      <c r="AS690" s="647"/>
      <c r="AT690" s="647"/>
      <c r="AU690" s="117"/>
      <c r="AV690" s="117"/>
      <c r="AW690" s="117"/>
      <c r="AX690" s="117"/>
      <c r="AY690" s="117"/>
      <c r="AZ690" s="18"/>
      <c r="BA690" s="18"/>
      <c r="BO690" s="11"/>
      <c r="BP690" s="11"/>
      <c r="BQ690" s="11"/>
      <c r="BR690" s="75"/>
      <c r="BS690" s="75"/>
    </row>
    <row r="691" spans="1:71">
      <c r="A691" s="18"/>
      <c r="B691" s="18"/>
      <c r="C691" s="18"/>
      <c r="E691" s="88"/>
      <c r="F691" s="88"/>
      <c r="G691" s="18"/>
      <c r="H691" s="89"/>
      <c r="I691" s="89"/>
      <c r="J691" s="89"/>
      <c r="K691" s="18"/>
      <c r="L691" s="18"/>
      <c r="M691" s="18"/>
      <c r="N691" s="18"/>
      <c r="O691" s="18"/>
      <c r="P691" s="138"/>
      <c r="Q691" s="138"/>
      <c r="R691" s="138"/>
      <c r="S691" s="138"/>
      <c r="T691" s="138"/>
      <c r="U691" s="138"/>
      <c r="V691" s="138"/>
      <c r="W691" s="138"/>
      <c r="X691" s="18"/>
      <c r="Y691" s="647"/>
      <c r="Z691" s="647"/>
      <c r="AA691" s="117"/>
      <c r="AB691" s="117"/>
      <c r="AC691" s="117"/>
      <c r="AD691" s="117"/>
      <c r="AE691" s="117"/>
      <c r="AF691" s="117"/>
      <c r="AG691" s="117"/>
      <c r="AH691" s="117"/>
      <c r="AI691" s="117"/>
      <c r="AJ691" s="117"/>
      <c r="AK691" s="117"/>
      <c r="AL691" s="117"/>
      <c r="AM691" s="117"/>
      <c r="AN691" s="117"/>
      <c r="AO691" s="117"/>
      <c r="AP691" s="117"/>
      <c r="AQ691" s="117"/>
      <c r="AR691" s="117"/>
      <c r="AS691" s="647"/>
      <c r="AT691" s="647"/>
      <c r="AU691" s="117"/>
      <c r="AV691" s="117"/>
      <c r="AW691" s="117"/>
      <c r="AX691" s="117"/>
      <c r="AY691" s="117"/>
      <c r="AZ691" s="18"/>
      <c r="BA691" s="18"/>
      <c r="BO691" s="11"/>
      <c r="BP691" s="11"/>
      <c r="BQ691" s="11"/>
      <c r="BR691" s="75"/>
      <c r="BS691" s="75"/>
    </row>
    <row r="692" spans="1:71">
      <c r="A692" s="18"/>
      <c r="B692" s="18"/>
      <c r="C692" s="18"/>
      <c r="E692" s="88"/>
      <c r="F692" s="88"/>
      <c r="G692" s="18"/>
      <c r="H692" s="89"/>
      <c r="I692" s="89"/>
      <c r="J692" s="89"/>
      <c r="K692" s="18"/>
      <c r="L692" s="18"/>
      <c r="M692" s="18"/>
      <c r="N692" s="18"/>
      <c r="O692" s="18"/>
      <c r="P692" s="138"/>
      <c r="Q692" s="138"/>
      <c r="R692" s="138"/>
      <c r="S692" s="138"/>
      <c r="T692" s="138"/>
      <c r="U692" s="138"/>
      <c r="V692" s="138"/>
      <c r="W692" s="138"/>
      <c r="X692" s="18"/>
      <c r="Y692" s="647"/>
      <c r="Z692" s="647"/>
      <c r="AA692" s="117"/>
      <c r="AB692" s="117"/>
      <c r="AC692" s="117"/>
      <c r="AD692" s="117"/>
      <c r="AE692" s="117"/>
      <c r="AF692" s="117"/>
      <c r="AG692" s="117"/>
      <c r="AH692" s="117"/>
      <c r="AI692" s="117"/>
      <c r="AJ692" s="117"/>
      <c r="AK692" s="117"/>
      <c r="AL692" s="117"/>
      <c r="AM692" s="117"/>
      <c r="AN692" s="117"/>
      <c r="AO692" s="117"/>
      <c r="AP692" s="117"/>
      <c r="AQ692" s="117"/>
      <c r="AR692" s="117"/>
      <c r="AS692" s="647"/>
      <c r="AT692" s="647"/>
      <c r="AU692" s="117"/>
      <c r="AV692" s="117"/>
      <c r="AW692" s="117"/>
      <c r="AX692" s="117"/>
      <c r="AY692" s="117"/>
      <c r="AZ692" s="18"/>
      <c r="BA692" s="18"/>
      <c r="BO692" s="11"/>
      <c r="BP692" s="11"/>
      <c r="BQ692" s="11"/>
      <c r="BR692" s="75"/>
      <c r="BS692" s="75"/>
    </row>
    <row r="693" spans="1:71">
      <c r="A693" s="18"/>
      <c r="B693" s="18"/>
      <c r="C693" s="18"/>
      <c r="E693" s="88"/>
      <c r="F693" s="88"/>
      <c r="G693" s="18"/>
      <c r="H693" s="89"/>
      <c r="I693" s="89"/>
      <c r="J693" s="89"/>
      <c r="K693" s="18"/>
      <c r="L693" s="18"/>
      <c r="M693" s="18"/>
      <c r="N693" s="18"/>
      <c r="O693" s="18"/>
      <c r="P693" s="138"/>
      <c r="Q693" s="138"/>
      <c r="R693" s="138"/>
      <c r="S693" s="138"/>
      <c r="T693" s="138"/>
      <c r="U693" s="138"/>
      <c r="V693" s="138"/>
      <c r="W693" s="138"/>
      <c r="X693" s="18"/>
      <c r="Y693" s="647"/>
      <c r="Z693" s="647"/>
      <c r="AA693" s="117"/>
      <c r="AB693" s="117"/>
      <c r="AC693" s="117"/>
      <c r="AD693" s="117"/>
      <c r="AE693" s="117"/>
      <c r="AF693" s="117"/>
      <c r="AG693" s="117"/>
      <c r="AH693" s="117"/>
      <c r="AI693" s="117"/>
      <c r="AJ693" s="117"/>
      <c r="AK693" s="117"/>
      <c r="AL693" s="117"/>
      <c r="AM693" s="117"/>
      <c r="AN693" s="117"/>
      <c r="AO693" s="117"/>
      <c r="AP693" s="117"/>
      <c r="AQ693" s="117"/>
      <c r="AR693" s="117"/>
      <c r="AS693" s="647"/>
      <c r="AT693" s="647"/>
      <c r="AU693" s="117"/>
      <c r="AV693" s="117"/>
      <c r="AW693" s="117"/>
      <c r="AX693" s="117"/>
      <c r="AY693" s="117"/>
      <c r="AZ693" s="18"/>
      <c r="BA693" s="18"/>
      <c r="BO693" s="11"/>
      <c r="BP693" s="11"/>
      <c r="BQ693" s="11"/>
      <c r="BR693" s="75"/>
      <c r="BS693" s="75"/>
    </row>
    <row r="694" spans="1:71">
      <c r="A694" s="18"/>
      <c r="B694" s="18"/>
      <c r="C694" s="18"/>
      <c r="E694" s="88"/>
      <c r="F694" s="88"/>
      <c r="G694" s="18"/>
      <c r="H694" s="89"/>
      <c r="I694" s="89"/>
      <c r="J694" s="89"/>
      <c r="K694" s="18"/>
      <c r="L694" s="18"/>
      <c r="M694" s="18"/>
      <c r="N694" s="18"/>
      <c r="O694" s="18"/>
      <c r="P694" s="138"/>
      <c r="Q694" s="138"/>
      <c r="R694" s="138"/>
      <c r="S694" s="138"/>
      <c r="T694" s="138"/>
      <c r="U694" s="138"/>
      <c r="V694" s="138"/>
      <c r="W694" s="138"/>
      <c r="X694" s="18"/>
      <c r="Y694" s="647"/>
      <c r="Z694" s="647"/>
      <c r="AA694" s="117"/>
      <c r="AB694" s="117"/>
      <c r="AC694" s="117"/>
      <c r="AD694" s="117"/>
      <c r="AE694" s="117"/>
      <c r="AF694" s="117"/>
      <c r="AG694" s="117"/>
      <c r="AH694" s="117"/>
      <c r="AI694" s="117"/>
      <c r="AJ694" s="117"/>
      <c r="AK694" s="117"/>
      <c r="AL694" s="117"/>
      <c r="AM694" s="117"/>
      <c r="AN694" s="117"/>
      <c r="AO694" s="117"/>
      <c r="AP694" s="117"/>
      <c r="AQ694" s="117"/>
      <c r="AR694" s="117"/>
      <c r="AS694" s="647"/>
      <c r="AT694" s="647"/>
      <c r="AU694" s="117"/>
      <c r="AV694" s="117"/>
      <c r="AW694" s="117"/>
      <c r="AX694" s="117"/>
      <c r="AY694" s="117"/>
      <c r="AZ694" s="18"/>
      <c r="BA694" s="18"/>
      <c r="BO694" s="11"/>
      <c r="BP694" s="11"/>
      <c r="BQ694" s="11"/>
      <c r="BR694" s="75"/>
      <c r="BS694" s="75"/>
    </row>
    <row r="695" spans="1:71">
      <c r="A695" s="18"/>
      <c r="B695" s="18"/>
      <c r="C695" s="18"/>
      <c r="E695" s="88"/>
      <c r="F695" s="88"/>
      <c r="G695" s="18"/>
      <c r="H695" s="89"/>
      <c r="I695" s="89"/>
      <c r="J695" s="89"/>
      <c r="K695" s="18"/>
      <c r="L695" s="18"/>
      <c r="M695" s="18"/>
      <c r="N695" s="18"/>
      <c r="O695" s="18"/>
      <c r="P695" s="138"/>
      <c r="Q695" s="138"/>
      <c r="R695" s="138"/>
      <c r="S695" s="138"/>
      <c r="T695" s="138"/>
      <c r="U695" s="138"/>
      <c r="V695" s="138"/>
      <c r="W695" s="138"/>
      <c r="X695" s="18"/>
      <c r="Y695" s="647"/>
      <c r="Z695" s="647"/>
      <c r="AA695" s="117"/>
      <c r="AB695" s="117"/>
      <c r="AC695" s="117"/>
      <c r="AD695" s="117"/>
      <c r="AE695" s="117"/>
      <c r="AF695" s="117"/>
      <c r="AG695" s="117"/>
      <c r="AH695" s="117"/>
      <c r="AI695" s="117"/>
      <c r="AJ695" s="117"/>
      <c r="AK695" s="117"/>
      <c r="AL695" s="117"/>
      <c r="AM695" s="117"/>
      <c r="AN695" s="117"/>
      <c r="AO695" s="117"/>
      <c r="AP695" s="117"/>
      <c r="AQ695" s="117"/>
      <c r="AR695" s="117"/>
      <c r="AS695" s="647"/>
      <c r="AT695" s="647"/>
      <c r="AU695" s="117"/>
      <c r="AV695" s="117"/>
      <c r="AW695" s="117"/>
      <c r="AX695" s="117"/>
      <c r="AY695" s="117"/>
      <c r="AZ695" s="18"/>
      <c r="BA695" s="18"/>
      <c r="BO695" s="11"/>
      <c r="BP695" s="11"/>
      <c r="BQ695" s="11"/>
      <c r="BR695" s="75"/>
      <c r="BS695" s="75"/>
    </row>
    <row r="696" spans="1:71">
      <c r="A696" s="18"/>
      <c r="B696" s="18"/>
      <c r="C696" s="18"/>
      <c r="E696" s="88"/>
      <c r="F696" s="88"/>
      <c r="G696" s="18"/>
      <c r="H696" s="89"/>
      <c r="I696" s="89"/>
      <c r="J696" s="89"/>
      <c r="K696" s="18"/>
      <c r="L696" s="18"/>
      <c r="M696" s="18"/>
      <c r="N696" s="18"/>
      <c r="O696" s="18"/>
      <c r="P696" s="138"/>
      <c r="Q696" s="138"/>
      <c r="R696" s="138"/>
      <c r="S696" s="138"/>
      <c r="T696" s="138"/>
      <c r="U696" s="138"/>
      <c r="V696" s="138"/>
      <c r="W696" s="138"/>
      <c r="X696" s="18"/>
      <c r="Y696" s="647"/>
      <c r="Z696" s="647"/>
      <c r="AA696" s="117"/>
      <c r="AB696" s="117"/>
      <c r="AC696" s="117"/>
      <c r="AD696" s="117"/>
      <c r="AE696" s="117"/>
      <c r="AF696" s="117"/>
      <c r="AG696" s="117"/>
      <c r="AH696" s="117"/>
      <c r="AI696" s="117"/>
      <c r="AJ696" s="117"/>
      <c r="AK696" s="117"/>
      <c r="AL696" s="117"/>
      <c r="AM696" s="117"/>
      <c r="AN696" s="117"/>
      <c r="AO696" s="117"/>
      <c r="AP696" s="117"/>
      <c r="AQ696" s="117"/>
      <c r="AR696" s="117"/>
      <c r="AS696" s="647"/>
      <c r="AT696" s="647"/>
      <c r="AU696" s="117"/>
      <c r="AV696" s="117"/>
      <c r="AW696" s="117"/>
      <c r="AX696" s="117"/>
      <c r="AY696" s="117"/>
      <c r="AZ696" s="18"/>
      <c r="BA696" s="18"/>
      <c r="BO696" s="11"/>
      <c r="BP696" s="11"/>
      <c r="BQ696" s="11"/>
      <c r="BR696" s="75"/>
      <c r="BS696" s="75"/>
    </row>
    <row r="697" spans="1:71">
      <c r="A697" s="18"/>
      <c r="B697" s="18"/>
      <c r="C697" s="18"/>
      <c r="E697" s="88"/>
      <c r="F697" s="88"/>
      <c r="G697" s="18"/>
      <c r="H697" s="89"/>
      <c r="I697" s="89"/>
      <c r="J697" s="89"/>
      <c r="K697" s="18"/>
      <c r="L697" s="18"/>
      <c r="M697" s="18"/>
      <c r="N697" s="18"/>
      <c r="O697" s="18"/>
      <c r="P697" s="138"/>
      <c r="Q697" s="138"/>
      <c r="R697" s="138"/>
      <c r="S697" s="138"/>
      <c r="T697" s="138"/>
      <c r="U697" s="138"/>
      <c r="V697" s="138"/>
      <c r="W697" s="138"/>
      <c r="X697" s="18"/>
      <c r="Y697" s="647"/>
      <c r="Z697" s="647"/>
      <c r="AA697" s="117"/>
      <c r="AB697" s="117"/>
      <c r="AC697" s="117"/>
      <c r="AD697" s="117"/>
      <c r="AE697" s="117"/>
      <c r="AF697" s="117"/>
      <c r="AG697" s="117"/>
      <c r="AH697" s="117"/>
      <c r="AI697" s="117"/>
      <c r="AJ697" s="117"/>
      <c r="AK697" s="117"/>
      <c r="AL697" s="117"/>
      <c r="AM697" s="117"/>
      <c r="AN697" s="117"/>
      <c r="AO697" s="117"/>
      <c r="AP697" s="117"/>
      <c r="AQ697" s="117"/>
      <c r="AR697" s="117"/>
      <c r="AS697" s="647"/>
      <c r="AT697" s="647"/>
      <c r="AU697" s="117"/>
      <c r="AV697" s="117"/>
      <c r="AW697" s="117"/>
      <c r="AX697" s="117"/>
      <c r="AY697" s="117"/>
      <c r="AZ697" s="18"/>
      <c r="BA697" s="18"/>
      <c r="BO697" s="11"/>
      <c r="BP697" s="11"/>
      <c r="BQ697" s="11"/>
      <c r="BR697" s="75"/>
      <c r="BS697" s="75"/>
    </row>
    <row r="698" spans="1:71">
      <c r="A698" s="18"/>
      <c r="B698" s="18"/>
      <c r="C698" s="18"/>
      <c r="E698" s="88"/>
      <c r="F698" s="88"/>
      <c r="G698" s="18"/>
      <c r="H698" s="89"/>
      <c r="I698" s="89"/>
      <c r="J698" s="89"/>
      <c r="K698" s="18"/>
      <c r="L698" s="18"/>
      <c r="M698" s="18"/>
      <c r="N698" s="18"/>
      <c r="O698" s="18"/>
      <c r="P698" s="138"/>
      <c r="Q698" s="138"/>
      <c r="R698" s="138"/>
      <c r="S698" s="138"/>
      <c r="T698" s="138"/>
      <c r="U698" s="138"/>
      <c r="V698" s="138"/>
      <c r="W698" s="138"/>
      <c r="X698" s="18"/>
      <c r="Y698" s="530"/>
      <c r="Z698" s="530"/>
      <c r="AA698" s="117"/>
      <c r="AB698" s="117"/>
      <c r="AC698" s="117"/>
      <c r="AD698" s="117"/>
      <c r="AE698" s="117"/>
      <c r="AF698" s="117"/>
      <c r="AG698" s="117"/>
      <c r="AH698" s="117"/>
      <c r="AI698" s="117"/>
      <c r="AJ698" s="117"/>
      <c r="AK698" s="117"/>
      <c r="AL698" s="117"/>
      <c r="AM698" s="117"/>
      <c r="AN698" s="117"/>
      <c r="AO698" s="117"/>
      <c r="AP698" s="117"/>
      <c r="AQ698" s="117"/>
      <c r="AR698" s="117"/>
      <c r="AS698" s="530"/>
      <c r="AT698" s="530"/>
      <c r="AU698" s="117"/>
      <c r="AV698" s="117"/>
      <c r="AW698" s="18"/>
      <c r="AX698" s="18"/>
      <c r="AY698" s="18"/>
      <c r="AZ698" s="18"/>
      <c r="BA698" s="18"/>
      <c r="BO698" s="11"/>
      <c r="BP698" s="11"/>
      <c r="BQ698" s="11"/>
      <c r="BR698" s="75"/>
      <c r="BS698" s="75"/>
    </row>
    <row r="699" spans="1:71">
      <c r="A699" s="18"/>
      <c r="B699" s="18"/>
      <c r="C699" s="18"/>
      <c r="E699" s="88"/>
      <c r="F699" s="88"/>
      <c r="G699" s="18"/>
      <c r="H699" s="89"/>
      <c r="I699" s="89"/>
      <c r="J699" s="89"/>
      <c r="K699" s="18"/>
      <c r="L699" s="18"/>
      <c r="M699" s="18"/>
      <c r="N699" s="18"/>
      <c r="O699" s="18"/>
      <c r="P699" s="138"/>
      <c r="Q699" s="138"/>
      <c r="R699" s="138"/>
      <c r="S699" s="138"/>
      <c r="T699" s="138"/>
      <c r="U699" s="138"/>
      <c r="V699" s="138"/>
      <c r="W699" s="138"/>
      <c r="X699" s="18"/>
      <c r="Y699" s="530"/>
      <c r="Z699" s="530"/>
      <c r="AA699" s="117"/>
      <c r="AB699" s="117"/>
      <c r="AC699" s="117"/>
      <c r="AD699" s="117"/>
      <c r="AE699" s="117"/>
      <c r="AF699" s="117"/>
      <c r="AG699" s="117"/>
      <c r="AH699" s="117"/>
      <c r="AI699" s="117"/>
      <c r="AJ699" s="117"/>
      <c r="AK699" s="117"/>
      <c r="AL699" s="117"/>
      <c r="AM699" s="117"/>
      <c r="AN699" s="117"/>
      <c r="AO699" s="117"/>
      <c r="AP699" s="117"/>
      <c r="AQ699" s="117"/>
      <c r="AR699" s="117"/>
      <c r="AS699" s="530"/>
      <c r="AT699" s="530"/>
      <c r="AU699" s="117"/>
      <c r="AV699" s="117"/>
      <c r="AW699" s="18"/>
      <c r="AX699" s="18"/>
      <c r="AY699" s="18"/>
      <c r="AZ699" s="18"/>
      <c r="BA699" s="18"/>
      <c r="BO699" s="11"/>
      <c r="BP699" s="11"/>
      <c r="BQ699" s="11"/>
      <c r="BR699" s="75"/>
      <c r="BS699" s="75"/>
    </row>
    <row r="700" spans="1:71">
      <c r="A700" s="18"/>
      <c r="B700" s="18"/>
      <c r="C700" s="18"/>
      <c r="E700" s="88"/>
      <c r="F700" s="88"/>
      <c r="G700" s="18"/>
      <c r="H700" s="89"/>
      <c r="I700" s="89"/>
      <c r="J700" s="89"/>
      <c r="K700" s="18"/>
      <c r="L700" s="18"/>
      <c r="M700" s="18"/>
      <c r="N700" s="18"/>
      <c r="O700" s="18"/>
      <c r="P700" s="138"/>
      <c r="Q700" s="138"/>
      <c r="R700" s="138"/>
      <c r="S700" s="138"/>
      <c r="T700" s="138"/>
      <c r="U700" s="138"/>
      <c r="V700" s="138"/>
      <c r="W700" s="138"/>
      <c r="X700" s="18"/>
      <c r="Y700" s="648"/>
      <c r="Z700" s="648"/>
      <c r="AA700" s="117"/>
      <c r="AB700" s="117"/>
      <c r="AC700" s="117"/>
      <c r="AD700" s="117"/>
      <c r="AE700" s="117"/>
      <c r="AF700" s="117"/>
      <c r="AG700" s="117"/>
      <c r="AH700" s="117"/>
      <c r="AI700" s="117"/>
      <c r="AJ700" s="117"/>
      <c r="AK700" s="117"/>
      <c r="AL700" s="117"/>
      <c r="AM700" s="117"/>
      <c r="AN700" s="117"/>
      <c r="AO700" s="117"/>
      <c r="AP700" s="117"/>
      <c r="AQ700" s="117"/>
      <c r="AR700" s="117"/>
      <c r="AS700" s="422"/>
      <c r="AT700" s="530"/>
      <c r="AU700" s="117"/>
      <c r="AV700" s="117"/>
      <c r="AW700" s="18"/>
      <c r="AX700" s="18"/>
      <c r="AY700" s="18"/>
      <c r="AZ700" s="18"/>
      <c r="BA700" s="18"/>
      <c r="BO700" s="11"/>
      <c r="BP700" s="11"/>
      <c r="BQ700" s="11"/>
      <c r="BR700" s="75"/>
      <c r="BS700" s="75"/>
    </row>
    <row r="701" spans="1:71">
      <c r="A701" s="18"/>
      <c r="B701" s="18"/>
      <c r="C701" s="18"/>
      <c r="E701" s="88"/>
      <c r="F701" s="88"/>
      <c r="G701" s="18"/>
      <c r="H701" s="89"/>
      <c r="I701" s="89"/>
      <c r="J701" s="89"/>
      <c r="K701" s="18"/>
      <c r="L701" s="18"/>
      <c r="M701" s="18"/>
      <c r="N701" s="18"/>
      <c r="O701" s="18"/>
      <c r="P701" s="138"/>
      <c r="Q701" s="138"/>
      <c r="R701" s="138"/>
      <c r="S701" s="138"/>
      <c r="T701" s="138"/>
      <c r="U701" s="138"/>
      <c r="V701" s="138"/>
      <c r="W701" s="138"/>
      <c r="X701" s="18"/>
      <c r="Y701" s="647"/>
      <c r="Z701" s="647"/>
      <c r="AA701" s="117"/>
      <c r="AB701" s="117"/>
      <c r="AC701" s="117"/>
      <c r="AD701" s="117"/>
      <c r="AE701" s="117"/>
      <c r="AF701" s="117"/>
      <c r="AG701" s="117"/>
      <c r="AH701" s="117"/>
      <c r="AI701" s="117"/>
      <c r="AJ701" s="117"/>
      <c r="AK701" s="117"/>
      <c r="AL701" s="117"/>
      <c r="AM701" s="117"/>
      <c r="AN701" s="117"/>
      <c r="AO701" s="117"/>
      <c r="AP701" s="117"/>
      <c r="AQ701" s="117"/>
      <c r="AR701" s="117"/>
      <c r="AS701" s="647"/>
      <c r="AT701" s="647"/>
      <c r="AU701" s="117"/>
      <c r="AV701" s="117"/>
      <c r="AW701" s="18"/>
      <c r="AX701" s="18"/>
      <c r="AY701" s="18"/>
      <c r="AZ701" s="18"/>
      <c r="BA701" s="18"/>
      <c r="BO701" s="11"/>
      <c r="BP701" s="11"/>
      <c r="BQ701" s="11"/>
      <c r="BR701" s="75"/>
      <c r="BS701" s="75"/>
    </row>
    <row r="702" spans="1:71">
      <c r="A702" s="18"/>
      <c r="B702" s="18"/>
      <c r="C702" s="18"/>
      <c r="E702" s="88"/>
      <c r="F702" s="88"/>
      <c r="G702" s="18"/>
      <c r="H702" s="89"/>
      <c r="I702" s="89"/>
      <c r="J702" s="89"/>
      <c r="K702" s="18"/>
      <c r="L702" s="18"/>
      <c r="M702" s="18"/>
      <c r="N702" s="18"/>
      <c r="O702" s="18"/>
      <c r="P702" s="138"/>
      <c r="Q702" s="138"/>
      <c r="R702" s="138"/>
      <c r="S702" s="138"/>
      <c r="T702" s="138"/>
      <c r="U702" s="138"/>
      <c r="V702" s="138"/>
      <c r="W702" s="138"/>
      <c r="X702" s="18"/>
      <c r="Y702" s="647"/>
      <c r="Z702" s="647"/>
      <c r="AA702" s="117"/>
      <c r="AB702" s="117"/>
      <c r="AC702" s="117"/>
      <c r="AD702" s="117"/>
      <c r="AE702" s="117"/>
      <c r="AF702" s="117"/>
      <c r="AG702" s="117"/>
      <c r="AH702" s="117"/>
      <c r="AI702" s="117"/>
      <c r="AJ702" s="117"/>
      <c r="AK702" s="117"/>
      <c r="AL702" s="117"/>
      <c r="AM702" s="117"/>
      <c r="AN702" s="117"/>
      <c r="AO702" s="117"/>
      <c r="AP702" s="117"/>
      <c r="AQ702" s="117"/>
      <c r="AR702" s="117"/>
      <c r="AS702" s="647"/>
      <c r="AT702" s="647"/>
      <c r="AU702" s="117"/>
      <c r="AV702" s="117"/>
      <c r="AW702" s="18"/>
      <c r="AX702" s="18"/>
      <c r="AY702" s="18"/>
      <c r="AZ702" s="18"/>
      <c r="BA702" s="18"/>
      <c r="BO702" s="11"/>
      <c r="BP702" s="11"/>
      <c r="BQ702" s="11"/>
      <c r="BR702" s="75"/>
      <c r="BS702" s="75"/>
    </row>
    <row r="703" spans="1:71">
      <c r="A703" s="18"/>
      <c r="B703" s="18"/>
      <c r="C703" s="18"/>
      <c r="E703" s="88"/>
      <c r="F703" s="88"/>
      <c r="G703" s="18"/>
      <c r="H703" s="89"/>
      <c r="I703" s="89"/>
      <c r="J703" s="89"/>
      <c r="K703" s="18"/>
      <c r="L703" s="18"/>
      <c r="M703" s="18"/>
      <c r="N703" s="18"/>
      <c r="O703" s="18"/>
      <c r="P703" s="138"/>
      <c r="Q703" s="138"/>
      <c r="R703" s="138"/>
      <c r="S703" s="138"/>
      <c r="T703" s="138"/>
      <c r="U703" s="138"/>
      <c r="V703" s="138"/>
      <c r="W703" s="138"/>
      <c r="X703" s="18"/>
      <c r="Y703" s="647"/>
      <c r="Z703" s="647"/>
      <c r="AA703" s="117"/>
      <c r="AB703" s="117"/>
      <c r="AC703" s="117"/>
      <c r="AD703" s="117"/>
      <c r="AE703" s="117"/>
      <c r="AF703" s="117"/>
      <c r="AG703" s="117"/>
      <c r="AH703" s="117"/>
      <c r="AI703" s="117"/>
      <c r="AJ703" s="117"/>
      <c r="AK703" s="117"/>
      <c r="AL703" s="117"/>
      <c r="AM703" s="117"/>
      <c r="AN703" s="117"/>
      <c r="AO703" s="117"/>
      <c r="AP703" s="117"/>
      <c r="AQ703" s="117"/>
      <c r="AR703" s="117"/>
      <c r="AS703" s="647"/>
      <c r="AT703" s="647"/>
      <c r="AU703" s="117"/>
      <c r="AV703" s="117"/>
      <c r="AW703" s="18"/>
      <c r="AX703" s="18"/>
      <c r="AY703" s="18"/>
      <c r="AZ703" s="18"/>
      <c r="BA703" s="18"/>
      <c r="BO703" s="11"/>
      <c r="BP703" s="11"/>
      <c r="BQ703" s="11"/>
      <c r="BR703" s="75"/>
      <c r="BS703" s="75"/>
    </row>
    <row r="704" spans="1:71">
      <c r="A704" s="18"/>
      <c r="B704" s="18"/>
      <c r="C704" s="18"/>
      <c r="E704" s="88"/>
      <c r="F704" s="88"/>
      <c r="G704" s="18"/>
      <c r="H704" s="89"/>
      <c r="I704" s="89"/>
      <c r="J704" s="89"/>
      <c r="K704" s="18"/>
      <c r="L704" s="18"/>
      <c r="M704" s="18"/>
      <c r="N704" s="18"/>
      <c r="O704" s="18"/>
      <c r="P704" s="138"/>
      <c r="Q704" s="138"/>
      <c r="R704" s="138"/>
      <c r="S704" s="138"/>
      <c r="T704" s="138"/>
      <c r="U704" s="138"/>
      <c r="V704" s="138"/>
      <c r="W704" s="138"/>
      <c r="X704" s="18"/>
      <c r="Y704" s="647"/>
      <c r="Z704" s="647"/>
      <c r="AA704" s="117"/>
      <c r="AB704" s="117"/>
      <c r="AC704" s="117"/>
      <c r="AD704" s="117"/>
      <c r="AE704" s="117"/>
      <c r="AF704" s="117"/>
      <c r="AG704" s="117"/>
      <c r="AH704" s="117"/>
      <c r="AI704" s="117"/>
      <c r="AJ704" s="117"/>
      <c r="AK704" s="117"/>
      <c r="AL704" s="117"/>
      <c r="AM704" s="117"/>
      <c r="AN704" s="117"/>
      <c r="AO704" s="117"/>
      <c r="AP704" s="117"/>
      <c r="AQ704" s="117"/>
      <c r="AR704" s="117"/>
      <c r="AS704" s="647"/>
      <c r="AT704" s="647"/>
      <c r="AU704" s="117"/>
      <c r="AV704" s="117"/>
      <c r="AW704" s="18"/>
      <c r="AX704" s="18"/>
      <c r="AY704" s="18"/>
      <c r="AZ704" s="18"/>
      <c r="BA704" s="18"/>
      <c r="BO704" s="11"/>
      <c r="BP704" s="11"/>
      <c r="BQ704" s="11"/>
      <c r="BR704" s="75"/>
      <c r="BS704" s="75"/>
    </row>
    <row r="705" spans="1:71">
      <c r="A705" s="18"/>
      <c r="B705" s="18"/>
      <c r="C705" s="18"/>
      <c r="E705" s="88"/>
      <c r="F705" s="88"/>
      <c r="G705" s="18"/>
      <c r="H705" s="89"/>
      <c r="I705" s="89"/>
      <c r="J705" s="89"/>
      <c r="K705" s="18"/>
      <c r="L705" s="18"/>
      <c r="M705" s="18"/>
      <c r="N705" s="18"/>
      <c r="O705" s="18"/>
      <c r="P705" s="138"/>
      <c r="Q705" s="138"/>
      <c r="R705" s="138"/>
      <c r="S705" s="138"/>
      <c r="T705" s="138"/>
      <c r="U705" s="138"/>
      <c r="V705" s="138"/>
      <c r="W705" s="138"/>
      <c r="X705" s="18"/>
      <c r="Y705" s="647"/>
      <c r="Z705" s="647"/>
      <c r="AA705" s="117"/>
      <c r="AB705" s="117"/>
      <c r="AC705" s="117"/>
      <c r="AD705" s="117"/>
      <c r="AE705" s="117"/>
      <c r="AF705" s="117"/>
      <c r="AG705" s="117"/>
      <c r="AH705" s="117"/>
      <c r="AI705" s="117"/>
      <c r="AJ705" s="117"/>
      <c r="AK705" s="117"/>
      <c r="AL705" s="117"/>
      <c r="AM705" s="117"/>
      <c r="AN705" s="117"/>
      <c r="AO705" s="117"/>
      <c r="AP705" s="117"/>
      <c r="AQ705" s="117"/>
      <c r="AR705" s="117"/>
      <c r="AS705" s="647"/>
      <c r="AT705" s="647"/>
      <c r="AU705" s="117"/>
      <c r="AV705" s="117"/>
      <c r="AW705" s="18"/>
      <c r="AX705" s="18"/>
      <c r="AY705" s="18"/>
      <c r="AZ705" s="18"/>
      <c r="BA705" s="18"/>
      <c r="BO705" s="11"/>
      <c r="BP705" s="11"/>
      <c r="BQ705" s="11"/>
      <c r="BR705" s="75"/>
      <c r="BS705" s="75"/>
    </row>
    <row r="706" spans="1:71">
      <c r="A706" s="18"/>
      <c r="B706" s="18"/>
      <c r="C706" s="18"/>
      <c r="E706" s="88"/>
      <c r="F706" s="88"/>
      <c r="G706" s="18"/>
      <c r="H706" s="89"/>
      <c r="I706" s="89"/>
      <c r="J706" s="89"/>
      <c r="K706" s="18"/>
      <c r="L706" s="18"/>
      <c r="M706" s="18"/>
      <c r="N706" s="18"/>
      <c r="O706" s="18"/>
      <c r="P706" s="138"/>
      <c r="Q706" s="138"/>
      <c r="R706" s="138"/>
      <c r="S706" s="138"/>
      <c r="T706" s="138"/>
      <c r="U706" s="138"/>
      <c r="V706" s="138"/>
      <c r="W706" s="138"/>
      <c r="X706" s="18"/>
      <c r="Y706" s="647"/>
      <c r="Z706" s="647"/>
      <c r="AA706" s="117"/>
      <c r="AB706" s="117"/>
      <c r="AC706" s="117"/>
      <c r="AD706" s="117"/>
      <c r="AE706" s="117"/>
      <c r="AF706" s="117"/>
      <c r="AG706" s="117"/>
      <c r="AH706" s="117"/>
      <c r="AI706" s="117"/>
      <c r="AJ706" s="117"/>
      <c r="AK706" s="117"/>
      <c r="AL706" s="117"/>
      <c r="AM706" s="117"/>
      <c r="AN706" s="117"/>
      <c r="AO706" s="117"/>
      <c r="AP706" s="117"/>
      <c r="AQ706" s="117"/>
      <c r="AR706" s="117"/>
      <c r="AS706" s="647"/>
      <c r="AT706" s="647"/>
      <c r="AU706" s="117"/>
      <c r="AV706" s="117"/>
      <c r="AW706" s="18"/>
      <c r="AX706" s="18"/>
      <c r="AY706" s="18"/>
      <c r="AZ706" s="18"/>
      <c r="BA706" s="18"/>
      <c r="BO706" s="11"/>
      <c r="BP706" s="11"/>
      <c r="BQ706" s="11"/>
      <c r="BR706" s="75"/>
      <c r="BS706" s="75"/>
    </row>
    <row r="707" spans="1:71">
      <c r="A707" s="18"/>
      <c r="B707" s="18"/>
      <c r="C707" s="18"/>
      <c r="E707" s="88"/>
      <c r="F707" s="88"/>
      <c r="G707" s="18"/>
      <c r="H707" s="89"/>
      <c r="I707" s="89"/>
      <c r="J707" s="89"/>
      <c r="K707" s="18"/>
      <c r="L707" s="18"/>
      <c r="M707" s="18"/>
      <c r="N707" s="18"/>
      <c r="O707" s="18"/>
      <c r="P707" s="138"/>
      <c r="Q707" s="138"/>
      <c r="R707" s="138"/>
      <c r="S707" s="138"/>
      <c r="T707" s="138"/>
      <c r="U707" s="138"/>
      <c r="V707" s="138"/>
      <c r="W707" s="138"/>
      <c r="X707" s="18"/>
      <c r="Y707" s="647"/>
      <c r="Z707" s="647"/>
      <c r="AA707" s="117"/>
      <c r="AB707" s="117"/>
      <c r="AC707" s="117"/>
      <c r="AD707" s="117"/>
      <c r="AE707" s="117"/>
      <c r="AF707" s="117"/>
      <c r="AG707" s="117"/>
      <c r="AH707" s="117"/>
      <c r="AI707" s="117"/>
      <c r="AJ707" s="117"/>
      <c r="AK707" s="117"/>
      <c r="AL707" s="117"/>
      <c r="AM707" s="117"/>
      <c r="AN707" s="117"/>
      <c r="AO707" s="117"/>
      <c r="AP707" s="117"/>
      <c r="AQ707" s="117"/>
      <c r="AR707" s="117"/>
      <c r="AS707" s="647"/>
      <c r="AT707" s="647"/>
      <c r="AU707" s="117"/>
      <c r="AV707" s="117"/>
      <c r="AW707" s="18"/>
      <c r="AX707" s="18"/>
      <c r="AY707" s="18"/>
      <c r="AZ707" s="18"/>
      <c r="BA707" s="18"/>
      <c r="BO707" s="11"/>
      <c r="BP707" s="11"/>
      <c r="BQ707" s="11"/>
      <c r="BR707" s="75"/>
      <c r="BS707" s="75"/>
    </row>
    <row r="708" spans="1:71">
      <c r="A708" s="18"/>
      <c r="B708" s="18"/>
      <c r="C708" s="18"/>
      <c r="E708" s="88"/>
      <c r="F708" s="88"/>
      <c r="G708" s="18"/>
      <c r="H708" s="89"/>
      <c r="I708" s="89"/>
      <c r="J708" s="89"/>
      <c r="K708" s="18"/>
      <c r="L708" s="18"/>
      <c r="M708" s="18"/>
      <c r="N708" s="18"/>
      <c r="O708" s="18"/>
      <c r="P708" s="138"/>
      <c r="Q708" s="138"/>
      <c r="R708" s="138"/>
      <c r="S708" s="138"/>
      <c r="T708" s="138"/>
      <c r="U708" s="138"/>
      <c r="V708" s="138"/>
      <c r="W708" s="138"/>
      <c r="X708" s="18"/>
      <c r="Y708" s="647"/>
      <c r="Z708" s="647"/>
      <c r="AA708" s="117"/>
      <c r="AB708" s="117"/>
      <c r="AC708" s="117"/>
      <c r="AD708" s="117"/>
      <c r="AE708" s="117"/>
      <c r="AF708" s="117"/>
      <c r="AG708" s="117"/>
      <c r="AH708" s="117"/>
      <c r="AI708" s="117"/>
      <c r="AJ708" s="117"/>
      <c r="AK708" s="117"/>
      <c r="AL708" s="117"/>
      <c r="AM708" s="117"/>
      <c r="AN708" s="117"/>
      <c r="AO708" s="117"/>
      <c r="AP708" s="117"/>
      <c r="AQ708" s="117"/>
      <c r="AR708" s="117"/>
      <c r="AS708" s="647"/>
      <c r="AT708" s="647"/>
      <c r="AU708" s="117"/>
      <c r="AV708" s="117"/>
      <c r="AW708" s="18"/>
      <c r="AX708" s="18"/>
      <c r="AY708" s="18"/>
      <c r="AZ708" s="18"/>
      <c r="BA708" s="18"/>
      <c r="BO708" s="11"/>
      <c r="BP708" s="11"/>
      <c r="BQ708" s="11"/>
      <c r="BR708" s="75"/>
      <c r="BS708" s="75"/>
    </row>
    <row r="709" spans="1:71">
      <c r="A709" s="18"/>
      <c r="B709" s="18"/>
      <c r="C709" s="18"/>
      <c r="E709" s="88"/>
      <c r="F709" s="88"/>
      <c r="G709" s="18"/>
      <c r="H709" s="89"/>
      <c r="I709" s="89"/>
      <c r="J709" s="89"/>
      <c r="K709" s="18"/>
      <c r="L709" s="18"/>
      <c r="M709" s="18"/>
      <c r="N709" s="18"/>
      <c r="O709" s="18"/>
      <c r="P709" s="138"/>
      <c r="Q709" s="138"/>
      <c r="R709" s="138"/>
      <c r="S709" s="138"/>
      <c r="T709" s="138"/>
      <c r="U709" s="138"/>
      <c r="V709" s="138"/>
      <c r="W709" s="138"/>
      <c r="X709" s="18"/>
      <c r="Y709" s="647"/>
      <c r="Z709" s="647"/>
      <c r="AA709" s="117"/>
      <c r="AB709" s="117"/>
      <c r="AC709" s="117"/>
      <c r="AD709" s="117"/>
      <c r="AE709" s="117"/>
      <c r="AF709" s="117"/>
      <c r="AG709" s="117"/>
      <c r="AH709" s="117"/>
      <c r="AI709" s="117"/>
      <c r="AJ709" s="117"/>
      <c r="AK709" s="117"/>
      <c r="AL709" s="117"/>
      <c r="AM709" s="117"/>
      <c r="AN709" s="117"/>
      <c r="AO709" s="117"/>
      <c r="AP709" s="117"/>
      <c r="AQ709" s="117"/>
      <c r="AR709" s="117"/>
      <c r="AS709" s="647"/>
      <c r="AT709" s="647"/>
      <c r="AU709" s="117"/>
      <c r="AV709" s="117"/>
      <c r="AW709" s="18"/>
      <c r="AX709" s="18"/>
      <c r="AY709" s="18"/>
      <c r="AZ709" s="18"/>
      <c r="BA709" s="18"/>
      <c r="BO709" s="11"/>
      <c r="BP709" s="11"/>
      <c r="BQ709" s="11"/>
      <c r="BR709" s="75"/>
      <c r="BS709" s="75"/>
    </row>
    <row r="710" spans="1:71">
      <c r="A710" s="18"/>
      <c r="B710" s="18"/>
      <c r="C710" s="18"/>
      <c r="E710" s="88"/>
      <c r="F710" s="88"/>
      <c r="G710" s="18"/>
      <c r="H710" s="89"/>
      <c r="I710" s="89"/>
      <c r="J710" s="89"/>
      <c r="K710" s="18"/>
      <c r="L710" s="18"/>
      <c r="M710" s="18"/>
      <c r="N710" s="18"/>
      <c r="O710" s="18"/>
      <c r="P710" s="138"/>
      <c r="Q710" s="138"/>
      <c r="R710" s="138"/>
      <c r="S710" s="138"/>
      <c r="T710" s="138"/>
      <c r="U710" s="138"/>
      <c r="V710" s="138"/>
      <c r="W710" s="138"/>
      <c r="X710" s="18"/>
      <c r="Y710" s="647"/>
      <c r="Z710" s="647"/>
      <c r="AA710" s="117"/>
      <c r="AB710" s="117"/>
      <c r="AC710" s="117"/>
      <c r="AD710" s="117"/>
      <c r="AE710" s="117"/>
      <c r="AF710" s="117"/>
      <c r="AG710" s="117"/>
      <c r="AH710" s="117"/>
      <c r="AI710" s="117"/>
      <c r="AJ710" s="117"/>
      <c r="AK710" s="117"/>
      <c r="AL710" s="117"/>
      <c r="AM710" s="117"/>
      <c r="AN710" s="117"/>
      <c r="AO710" s="117"/>
      <c r="AP710" s="117"/>
      <c r="AQ710" s="117"/>
      <c r="AR710" s="117"/>
      <c r="AS710" s="647"/>
      <c r="AT710" s="647"/>
      <c r="AU710" s="117"/>
      <c r="AV710" s="117"/>
      <c r="AW710" s="18"/>
      <c r="AX710" s="18"/>
      <c r="AY710" s="18"/>
      <c r="AZ710" s="18"/>
      <c r="BA710" s="18"/>
      <c r="BO710" s="11"/>
      <c r="BP710" s="11"/>
      <c r="BQ710" s="11"/>
      <c r="BR710" s="75"/>
      <c r="BS710" s="75"/>
    </row>
    <row r="711" spans="1:71">
      <c r="A711" s="18"/>
      <c r="B711" s="18"/>
      <c r="C711" s="18"/>
      <c r="E711" s="88"/>
      <c r="F711" s="88"/>
      <c r="G711" s="18"/>
      <c r="H711" s="89"/>
      <c r="I711" s="89"/>
      <c r="J711" s="89"/>
      <c r="K711" s="18"/>
      <c r="L711" s="18"/>
      <c r="M711" s="18"/>
      <c r="N711" s="18"/>
      <c r="O711" s="18"/>
      <c r="P711" s="138"/>
      <c r="Q711" s="138"/>
      <c r="R711" s="138"/>
      <c r="S711" s="138"/>
      <c r="T711" s="138"/>
      <c r="U711" s="138"/>
      <c r="V711" s="138"/>
      <c r="W711" s="138"/>
      <c r="X711" s="18"/>
      <c r="Y711" s="530"/>
      <c r="Z711" s="530"/>
      <c r="AA711" s="117"/>
      <c r="AB711" s="117"/>
      <c r="AC711" s="117"/>
      <c r="AD711" s="117"/>
      <c r="AE711" s="117"/>
      <c r="AF711" s="117"/>
      <c r="AG711" s="117"/>
      <c r="AH711" s="117"/>
      <c r="AI711" s="117"/>
      <c r="AJ711" s="117"/>
      <c r="AK711" s="117"/>
      <c r="AL711" s="117"/>
      <c r="AM711" s="117"/>
      <c r="AN711" s="117"/>
      <c r="AO711" s="117"/>
      <c r="AP711" s="117"/>
      <c r="AQ711" s="117"/>
      <c r="AR711" s="117"/>
      <c r="AS711" s="530"/>
      <c r="AT711" s="530"/>
      <c r="AU711" s="117"/>
      <c r="AV711" s="117"/>
      <c r="AW711" s="18"/>
      <c r="AX711" s="18"/>
      <c r="AY711" s="18"/>
      <c r="AZ711" s="18"/>
      <c r="BA711" s="18"/>
      <c r="BO711" s="11"/>
      <c r="BP711" s="11"/>
      <c r="BQ711" s="11"/>
      <c r="BR711" s="75"/>
      <c r="BS711" s="75"/>
    </row>
    <row r="712" spans="1:71">
      <c r="A712" s="18"/>
      <c r="B712" s="18"/>
      <c r="C712" s="18"/>
      <c r="E712" s="88"/>
      <c r="F712" s="88"/>
      <c r="G712" s="18"/>
      <c r="H712" s="89"/>
      <c r="I712" s="89"/>
      <c r="J712" s="89"/>
      <c r="K712" s="18"/>
      <c r="L712" s="18"/>
      <c r="M712" s="18"/>
      <c r="N712" s="18"/>
      <c r="O712" s="18"/>
      <c r="P712" s="138"/>
      <c r="Q712" s="138"/>
      <c r="R712" s="138"/>
      <c r="S712" s="138"/>
      <c r="T712" s="138"/>
      <c r="U712" s="138"/>
      <c r="V712" s="138"/>
      <c r="W712" s="138"/>
      <c r="X712" s="18"/>
      <c r="Y712" s="530"/>
      <c r="Z712" s="530"/>
      <c r="AA712" s="117"/>
      <c r="AB712" s="117"/>
      <c r="AC712" s="117"/>
      <c r="AD712" s="117"/>
      <c r="AE712" s="117"/>
      <c r="AF712" s="117"/>
      <c r="AG712" s="117"/>
      <c r="AH712" s="117"/>
      <c r="AI712" s="117"/>
      <c r="AJ712" s="117"/>
      <c r="AK712" s="117"/>
      <c r="AL712" s="117"/>
      <c r="AM712" s="117"/>
      <c r="AN712" s="117"/>
      <c r="AO712" s="117"/>
      <c r="AP712" s="117"/>
      <c r="AQ712" s="117"/>
      <c r="AR712" s="117"/>
      <c r="AS712" s="530"/>
      <c r="AT712" s="530"/>
      <c r="AU712" s="117"/>
      <c r="AV712" s="117"/>
      <c r="AW712" s="18"/>
      <c r="AX712" s="18"/>
      <c r="AY712" s="18"/>
      <c r="AZ712" s="18"/>
      <c r="BA712" s="18"/>
      <c r="BO712" s="11"/>
      <c r="BP712" s="11"/>
      <c r="BQ712" s="11"/>
      <c r="BR712" s="75"/>
      <c r="BS712" s="75"/>
    </row>
    <row r="713" spans="1:71">
      <c r="A713" s="18"/>
      <c r="B713" s="18"/>
      <c r="C713" s="18"/>
      <c r="E713" s="88"/>
      <c r="F713" s="88"/>
      <c r="G713" s="18"/>
      <c r="H713" s="89"/>
      <c r="I713" s="89"/>
      <c r="J713" s="89"/>
      <c r="K713" s="18"/>
      <c r="L713" s="18"/>
      <c r="M713" s="18"/>
      <c r="N713" s="18"/>
      <c r="O713" s="18"/>
      <c r="P713" s="138"/>
      <c r="Q713" s="138"/>
      <c r="R713" s="138"/>
      <c r="S713" s="138"/>
      <c r="T713" s="138"/>
      <c r="U713" s="138"/>
      <c r="V713" s="138"/>
      <c r="W713" s="138"/>
      <c r="X713" s="18"/>
      <c r="Y713" s="648"/>
      <c r="Z713" s="648"/>
      <c r="AA713" s="117"/>
      <c r="AB713" s="117"/>
      <c r="AC713" s="117"/>
      <c r="AD713" s="117"/>
      <c r="AE713" s="117"/>
      <c r="AF713" s="117"/>
      <c r="AG713" s="117"/>
      <c r="AH713" s="117"/>
      <c r="AI713" s="117"/>
      <c r="AJ713" s="117"/>
      <c r="AK713" s="117"/>
      <c r="AL713" s="117"/>
      <c r="AM713" s="117"/>
      <c r="AN713" s="117"/>
      <c r="AO713" s="117"/>
      <c r="AP713" s="117"/>
      <c r="AQ713" s="117"/>
      <c r="AR713" s="117"/>
      <c r="AS713" s="530"/>
      <c r="AT713" s="530"/>
      <c r="AU713" s="117"/>
      <c r="AV713" s="117"/>
      <c r="AW713" s="18"/>
      <c r="AX713" s="18"/>
      <c r="AY713" s="18"/>
      <c r="AZ713" s="18"/>
      <c r="BA713" s="18"/>
      <c r="BO713" s="11"/>
      <c r="BP713" s="11"/>
      <c r="BQ713" s="11"/>
      <c r="BR713" s="75"/>
      <c r="BS713" s="75"/>
    </row>
    <row r="714" spans="1:71">
      <c r="A714" s="18"/>
      <c r="B714" s="18"/>
      <c r="C714" s="18"/>
      <c r="E714" s="88"/>
      <c r="F714" s="88"/>
      <c r="G714" s="18"/>
      <c r="H714" s="89"/>
      <c r="I714" s="89"/>
      <c r="J714" s="89"/>
      <c r="K714" s="18"/>
      <c r="L714" s="18"/>
      <c r="M714" s="18"/>
      <c r="N714" s="18"/>
      <c r="O714" s="18"/>
      <c r="P714" s="138"/>
      <c r="Q714" s="138"/>
      <c r="R714" s="138"/>
      <c r="S714" s="138"/>
      <c r="T714" s="138"/>
      <c r="U714" s="138"/>
      <c r="V714" s="138"/>
      <c r="W714" s="138"/>
      <c r="X714" s="18"/>
      <c r="Y714" s="530"/>
      <c r="Z714" s="530"/>
      <c r="AA714" s="117"/>
      <c r="AB714" s="117"/>
      <c r="AC714" s="117"/>
      <c r="AD714" s="117"/>
      <c r="AE714" s="117"/>
      <c r="AF714" s="117"/>
      <c r="AG714" s="117"/>
      <c r="AH714" s="117"/>
      <c r="AI714" s="117"/>
      <c r="AJ714" s="117"/>
      <c r="AK714" s="117"/>
      <c r="AL714" s="117"/>
      <c r="AM714" s="117"/>
      <c r="AN714" s="117"/>
      <c r="AO714" s="117"/>
      <c r="AP714" s="117"/>
      <c r="AQ714" s="117"/>
      <c r="AR714" s="117"/>
      <c r="AS714" s="647"/>
      <c r="AT714" s="647"/>
      <c r="AU714" s="117"/>
      <c r="AV714" s="117"/>
      <c r="AW714" s="18"/>
      <c r="AX714" s="18"/>
      <c r="AY714" s="18"/>
      <c r="AZ714" s="18"/>
      <c r="BA714" s="18"/>
      <c r="BO714" s="11"/>
      <c r="BP714" s="11"/>
      <c r="BQ714" s="11"/>
      <c r="BR714" s="75"/>
      <c r="BS714" s="75"/>
    </row>
    <row r="715" spans="1:71">
      <c r="A715" s="18"/>
      <c r="B715" s="18"/>
      <c r="C715" s="18"/>
      <c r="E715" s="88"/>
      <c r="F715" s="88"/>
      <c r="G715" s="18"/>
      <c r="H715" s="89"/>
      <c r="I715" s="89"/>
      <c r="J715" s="89"/>
      <c r="K715" s="18"/>
      <c r="L715" s="18"/>
      <c r="M715" s="18"/>
      <c r="N715" s="18"/>
      <c r="O715" s="18"/>
      <c r="P715" s="138"/>
      <c r="Q715" s="138"/>
      <c r="R715" s="138"/>
      <c r="S715" s="138"/>
      <c r="T715" s="138"/>
      <c r="U715" s="138"/>
      <c r="V715" s="138"/>
      <c r="W715" s="138"/>
      <c r="X715" s="18"/>
      <c r="Y715" s="530"/>
      <c r="Z715" s="530"/>
      <c r="AA715" s="117"/>
      <c r="AB715" s="117"/>
      <c r="AC715" s="117"/>
      <c r="AD715" s="117"/>
      <c r="AE715" s="117"/>
      <c r="AF715" s="117"/>
      <c r="AG715" s="117"/>
      <c r="AH715" s="117"/>
      <c r="AI715" s="117"/>
      <c r="AJ715" s="117"/>
      <c r="AK715" s="117"/>
      <c r="AL715" s="117"/>
      <c r="AM715" s="117"/>
      <c r="AN715" s="117"/>
      <c r="AO715" s="117"/>
      <c r="AP715" s="117"/>
      <c r="AQ715" s="117"/>
      <c r="AR715" s="117"/>
      <c r="AS715" s="647"/>
      <c r="AT715" s="647"/>
      <c r="AU715" s="117"/>
      <c r="AV715" s="117"/>
      <c r="AW715" s="18"/>
      <c r="AX715" s="18"/>
      <c r="AY715" s="18"/>
      <c r="AZ715" s="18"/>
      <c r="BA715" s="18"/>
      <c r="BO715" s="11"/>
      <c r="BP715" s="11"/>
      <c r="BQ715" s="11"/>
      <c r="BR715" s="75"/>
      <c r="BS715" s="75"/>
    </row>
    <row r="716" spans="1:71">
      <c r="A716" s="18"/>
      <c r="B716" s="18"/>
      <c r="C716" s="18"/>
      <c r="E716" s="88"/>
      <c r="F716" s="88"/>
      <c r="G716" s="18"/>
      <c r="H716" s="89"/>
      <c r="I716" s="89"/>
      <c r="J716" s="89"/>
      <c r="K716" s="18"/>
      <c r="L716" s="18"/>
      <c r="M716" s="18"/>
      <c r="N716" s="18"/>
      <c r="O716" s="18"/>
      <c r="P716" s="138"/>
      <c r="Q716" s="138"/>
      <c r="R716" s="138"/>
      <c r="S716" s="138"/>
      <c r="T716" s="138"/>
      <c r="U716" s="138"/>
      <c r="V716" s="138"/>
      <c r="W716" s="138"/>
      <c r="X716" s="18"/>
      <c r="Y716" s="530"/>
      <c r="Z716" s="530"/>
      <c r="AA716" s="117"/>
      <c r="AB716" s="117"/>
      <c r="AC716" s="117"/>
      <c r="AD716" s="117"/>
      <c r="AE716" s="117"/>
      <c r="AF716" s="117"/>
      <c r="AG716" s="117"/>
      <c r="AH716" s="117"/>
      <c r="AI716" s="117"/>
      <c r="AJ716" s="117"/>
      <c r="AK716" s="117"/>
      <c r="AL716" s="117"/>
      <c r="AM716" s="117"/>
      <c r="AN716" s="117"/>
      <c r="AO716" s="117"/>
      <c r="AP716" s="117"/>
      <c r="AQ716" s="117"/>
      <c r="AR716" s="117"/>
      <c r="AS716" s="647"/>
      <c r="AT716" s="647"/>
      <c r="AU716" s="117"/>
      <c r="AV716" s="117"/>
      <c r="AW716" s="18"/>
      <c r="AX716" s="18"/>
      <c r="AY716" s="18"/>
      <c r="AZ716" s="18"/>
      <c r="BA716" s="18"/>
      <c r="BO716" s="11"/>
      <c r="BP716" s="11"/>
      <c r="BQ716" s="11"/>
      <c r="BR716" s="75"/>
      <c r="BS716" s="75"/>
    </row>
    <row r="717" spans="1:71">
      <c r="A717" s="18"/>
      <c r="B717" s="18"/>
      <c r="C717" s="18"/>
      <c r="E717" s="88"/>
      <c r="F717" s="88"/>
      <c r="G717" s="18"/>
      <c r="H717" s="89"/>
      <c r="I717" s="89"/>
      <c r="J717" s="89"/>
      <c r="K717" s="18"/>
      <c r="L717" s="18"/>
      <c r="M717" s="18"/>
      <c r="N717" s="18"/>
      <c r="O717" s="18"/>
      <c r="P717" s="138"/>
      <c r="Q717" s="138"/>
      <c r="R717" s="138"/>
      <c r="S717" s="138"/>
      <c r="T717" s="138"/>
      <c r="U717" s="138"/>
      <c r="V717" s="138"/>
      <c r="W717" s="138"/>
      <c r="X717" s="18"/>
      <c r="Y717" s="530"/>
      <c r="Z717" s="530"/>
      <c r="AA717" s="117"/>
      <c r="AB717" s="117"/>
      <c r="AC717" s="117"/>
      <c r="AD717" s="117"/>
      <c r="AE717" s="117"/>
      <c r="AF717" s="117"/>
      <c r="AG717" s="117"/>
      <c r="AH717" s="117"/>
      <c r="AI717" s="117"/>
      <c r="AJ717" s="117"/>
      <c r="AK717" s="117"/>
      <c r="AL717" s="117"/>
      <c r="AM717" s="117"/>
      <c r="AN717" s="117"/>
      <c r="AO717" s="117"/>
      <c r="AP717" s="117"/>
      <c r="AQ717" s="117"/>
      <c r="AR717" s="117"/>
      <c r="AS717" s="647"/>
      <c r="AT717" s="647"/>
      <c r="AU717" s="117"/>
      <c r="AV717" s="117"/>
      <c r="AW717" s="18"/>
      <c r="AX717" s="18"/>
      <c r="AY717" s="18"/>
      <c r="AZ717" s="18"/>
      <c r="BA717" s="18"/>
      <c r="BO717" s="11"/>
      <c r="BP717" s="11"/>
      <c r="BQ717" s="11"/>
      <c r="BR717" s="75"/>
      <c r="BS717" s="75"/>
    </row>
    <row r="718" spans="1:71">
      <c r="A718" s="18"/>
      <c r="B718" s="18"/>
      <c r="C718" s="18"/>
      <c r="E718" s="88"/>
      <c r="F718" s="88"/>
      <c r="G718" s="18"/>
      <c r="H718" s="89"/>
      <c r="I718" s="89"/>
      <c r="J718" s="89"/>
      <c r="K718" s="18"/>
      <c r="L718" s="18"/>
      <c r="M718" s="18"/>
      <c r="N718" s="18"/>
      <c r="O718" s="18"/>
      <c r="P718" s="138"/>
      <c r="Q718" s="138"/>
      <c r="R718" s="138"/>
      <c r="S718" s="138"/>
      <c r="T718" s="138"/>
      <c r="U718" s="138"/>
      <c r="V718" s="138"/>
      <c r="W718" s="138"/>
      <c r="X718" s="18"/>
      <c r="Y718" s="530"/>
      <c r="Z718" s="530"/>
      <c r="AA718" s="117"/>
      <c r="AB718" s="117"/>
      <c r="AC718" s="117"/>
      <c r="AD718" s="117"/>
      <c r="AE718" s="117"/>
      <c r="AF718" s="117"/>
      <c r="AG718" s="117"/>
      <c r="AH718" s="117"/>
      <c r="AI718" s="117"/>
      <c r="AJ718" s="117"/>
      <c r="AK718" s="117"/>
      <c r="AL718" s="117"/>
      <c r="AM718" s="117"/>
      <c r="AN718" s="117"/>
      <c r="AO718" s="117"/>
      <c r="AP718" s="117"/>
      <c r="AQ718" s="117"/>
      <c r="AR718" s="117"/>
      <c r="AS718" s="647"/>
      <c r="AT718" s="647"/>
      <c r="AU718" s="117"/>
      <c r="AV718" s="117"/>
      <c r="AW718" s="18"/>
      <c r="AX718" s="18"/>
      <c r="AY718" s="18"/>
      <c r="AZ718" s="18"/>
      <c r="BA718" s="18"/>
      <c r="BO718" s="11"/>
      <c r="BP718" s="11"/>
      <c r="BQ718" s="11"/>
      <c r="BR718" s="75"/>
      <c r="BS718" s="75"/>
    </row>
    <row r="719" spans="1:71">
      <c r="A719" s="18"/>
      <c r="B719" s="18"/>
      <c r="C719" s="18"/>
      <c r="E719" s="88"/>
      <c r="F719" s="88"/>
      <c r="G719" s="18"/>
      <c r="H719" s="89"/>
      <c r="I719" s="89"/>
      <c r="J719" s="89"/>
      <c r="K719" s="18"/>
      <c r="L719" s="18"/>
      <c r="M719" s="18"/>
      <c r="N719" s="18"/>
      <c r="O719" s="18"/>
      <c r="P719" s="138"/>
      <c r="Q719" s="138"/>
      <c r="R719" s="138"/>
      <c r="S719" s="138"/>
      <c r="T719" s="138"/>
      <c r="U719" s="138"/>
      <c r="V719" s="138"/>
      <c r="W719" s="138"/>
      <c r="X719" s="18"/>
      <c r="Y719" s="530"/>
      <c r="Z719" s="530"/>
      <c r="AA719" s="117"/>
      <c r="AB719" s="117"/>
      <c r="AC719" s="117"/>
      <c r="AD719" s="117"/>
      <c r="AE719" s="117"/>
      <c r="AF719" s="117"/>
      <c r="AG719" s="117"/>
      <c r="AH719" s="117"/>
      <c r="AI719" s="117"/>
      <c r="AJ719" s="117"/>
      <c r="AK719" s="117"/>
      <c r="AL719" s="117"/>
      <c r="AM719" s="117"/>
      <c r="AN719" s="117"/>
      <c r="AO719" s="117"/>
      <c r="AP719" s="117"/>
      <c r="AQ719" s="117"/>
      <c r="AR719" s="117"/>
      <c r="AS719" s="647"/>
      <c r="AT719" s="647"/>
      <c r="AU719" s="117"/>
      <c r="AV719" s="117"/>
      <c r="AW719" s="18"/>
      <c r="AX719" s="18"/>
      <c r="AY719" s="18"/>
      <c r="AZ719" s="18"/>
      <c r="BA719" s="18"/>
      <c r="BO719" s="11"/>
      <c r="BP719" s="11"/>
      <c r="BQ719" s="11"/>
      <c r="BR719" s="75"/>
      <c r="BS719" s="75"/>
    </row>
    <row r="720" spans="1:71">
      <c r="A720" s="18"/>
      <c r="B720" s="18"/>
      <c r="C720" s="18"/>
      <c r="E720" s="88"/>
      <c r="F720" s="88"/>
      <c r="G720" s="18"/>
      <c r="H720" s="89"/>
      <c r="I720" s="89"/>
      <c r="J720" s="89"/>
      <c r="K720" s="18"/>
      <c r="L720" s="18"/>
      <c r="M720" s="18"/>
      <c r="N720" s="18"/>
      <c r="O720" s="18"/>
      <c r="P720" s="138"/>
      <c r="Q720" s="138"/>
      <c r="R720" s="138"/>
      <c r="S720" s="138"/>
      <c r="T720" s="138"/>
      <c r="U720" s="138"/>
      <c r="V720" s="138"/>
      <c r="W720" s="138"/>
      <c r="X720" s="18"/>
      <c r="Y720" s="530"/>
      <c r="Z720" s="530"/>
      <c r="AA720" s="117"/>
      <c r="AB720" s="117"/>
      <c r="AC720" s="117"/>
      <c r="AD720" s="117"/>
      <c r="AE720" s="117"/>
      <c r="AF720" s="117"/>
      <c r="AG720" s="117"/>
      <c r="AH720" s="117"/>
      <c r="AI720" s="117"/>
      <c r="AJ720" s="117"/>
      <c r="AK720" s="117"/>
      <c r="AL720" s="117"/>
      <c r="AM720" s="117"/>
      <c r="AN720" s="117"/>
      <c r="AO720" s="117"/>
      <c r="AP720" s="117"/>
      <c r="AQ720" s="117"/>
      <c r="AR720" s="117"/>
      <c r="AS720" s="647"/>
      <c r="AT720" s="647"/>
      <c r="AU720" s="117"/>
      <c r="AV720" s="117"/>
      <c r="AW720" s="18"/>
      <c r="AX720" s="18"/>
      <c r="AY720" s="18"/>
      <c r="AZ720" s="18"/>
      <c r="BA720" s="18"/>
      <c r="BO720" s="11"/>
      <c r="BP720" s="11"/>
      <c r="BQ720" s="11"/>
      <c r="BR720" s="75"/>
      <c r="BS720" s="75"/>
    </row>
    <row r="721" spans="1:71">
      <c r="A721" s="18"/>
      <c r="B721" s="18"/>
      <c r="C721" s="18"/>
      <c r="E721" s="88"/>
      <c r="F721" s="88"/>
      <c r="G721" s="18"/>
      <c r="H721" s="89"/>
      <c r="I721" s="89"/>
      <c r="J721" s="89"/>
      <c r="K721" s="18"/>
      <c r="L721" s="18"/>
      <c r="M721" s="18"/>
      <c r="N721" s="18"/>
      <c r="O721" s="18"/>
      <c r="P721" s="138"/>
      <c r="Q721" s="138"/>
      <c r="R721" s="138"/>
      <c r="S721" s="138"/>
      <c r="T721" s="138"/>
      <c r="U721" s="138"/>
      <c r="V721" s="138"/>
      <c r="W721" s="138"/>
      <c r="X721" s="18"/>
      <c r="Y721" s="530"/>
      <c r="Z721" s="530"/>
      <c r="AA721" s="117"/>
      <c r="AB721" s="117"/>
      <c r="AC721" s="117"/>
      <c r="AD721" s="117"/>
      <c r="AE721" s="117"/>
      <c r="AF721" s="117"/>
      <c r="AG721" s="117"/>
      <c r="AH721" s="117"/>
      <c r="AI721" s="117"/>
      <c r="AJ721" s="117"/>
      <c r="AK721" s="117"/>
      <c r="AL721" s="117"/>
      <c r="AM721" s="117"/>
      <c r="AN721" s="117"/>
      <c r="AO721" s="117"/>
      <c r="AP721" s="117"/>
      <c r="AQ721" s="117"/>
      <c r="AR721" s="117"/>
      <c r="AS721" s="647"/>
      <c r="AT721" s="647"/>
      <c r="AU721" s="117"/>
      <c r="AV721" s="117"/>
      <c r="AW721" s="18"/>
      <c r="AX721" s="18"/>
      <c r="AY721" s="18"/>
      <c r="AZ721" s="18"/>
      <c r="BA721" s="18"/>
      <c r="BO721" s="11"/>
      <c r="BP721" s="11"/>
      <c r="BQ721" s="11"/>
      <c r="BR721" s="75"/>
      <c r="BS721" s="75"/>
    </row>
    <row r="722" spans="1:71">
      <c r="A722" s="18"/>
      <c r="B722" s="18"/>
      <c r="C722" s="18"/>
      <c r="E722" s="88"/>
      <c r="F722" s="88"/>
      <c r="G722" s="18"/>
      <c r="H722" s="89"/>
      <c r="I722" s="89"/>
      <c r="J722" s="89"/>
      <c r="K722" s="18"/>
      <c r="L722" s="18"/>
      <c r="M722" s="18"/>
      <c r="N722" s="18"/>
      <c r="O722" s="18"/>
      <c r="P722" s="138"/>
      <c r="Q722" s="138"/>
      <c r="R722" s="138"/>
      <c r="S722" s="138"/>
      <c r="T722" s="138"/>
      <c r="U722" s="138"/>
      <c r="V722" s="138"/>
      <c r="W722" s="138"/>
      <c r="X722" s="18"/>
      <c r="Y722" s="530"/>
      <c r="Z722" s="530"/>
      <c r="AA722" s="117"/>
      <c r="AB722" s="117"/>
      <c r="AC722" s="117"/>
      <c r="AD722" s="117"/>
      <c r="AE722" s="117"/>
      <c r="AF722" s="117"/>
      <c r="AG722" s="117"/>
      <c r="AH722" s="117"/>
      <c r="AI722" s="117"/>
      <c r="AJ722" s="117"/>
      <c r="AK722" s="117"/>
      <c r="AL722" s="117"/>
      <c r="AM722" s="117"/>
      <c r="AN722" s="117"/>
      <c r="AO722" s="117"/>
      <c r="AP722" s="117"/>
      <c r="AQ722" s="117"/>
      <c r="AR722" s="117"/>
      <c r="AS722" s="647"/>
      <c r="AT722" s="647"/>
      <c r="AU722" s="117"/>
      <c r="AV722" s="117"/>
      <c r="AW722" s="18"/>
      <c r="AX722" s="18"/>
      <c r="AY722" s="18"/>
      <c r="AZ722" s="18"/>
      <c r="BA722" s="18"/>
      <c r="BO722" s="11"/>
      <c r="BP722" s="11"/>
      <c r="BQ722" s="11"/>
      <c r="BR722" s="75"/>
      <c r="BS722" s="75"/>
    </row>
    <row r="723" spans="1:71">
      <c r="A723" s="18"/>
      <c r="B723" s="18"/>
      <c r="C723" s="18"/>
      <c r="E723" s="88"/>
      <c r="F723" s="88"/>
      <c r="G723" s="18"/>
      <c r="H723" s="89"/>
      <c r="I723" s="89"/>
      <c r="J723" s="89"/>
      <c r="K723" s="18"/>
      <c r="L723" s="18"/>
      <c r="M723" s="18"/>
      <c r="N723" s="18"/>
      <c r="O723" s="18"/>
      <c r="P723" s="138"/>
      <c r="Q723" s="138"/>
      <c r="R723" s="138"/>
      <c r="S723" s="138"/>
      <c r="T723" s="138"/>
      <c r="U723" s="138"/>
      <c r="V723" s="138"/>
      <c r="W723" s="138"/>
      <c r="X723" s="18"/>
      <c r="Y723" s="530"/>
      <c r="Z723" s="530"/>
      <c r="AA723" s="117"/>
      <c r="AB723" s="117"/>
      <c r="AC723" s="117"/>
      <c r="AD723" s="117"/>
      <c r="AE723" s="117"/>
      <c r="AF723" s="117"/>
      <c r="AG723" s="117"/>
      <c r="AH723" s="117"/>
      <c r="AI723" s="117"/>
      <c r="AJ723" s="117"/>
      <c r="AK723" s="117"/>
      <c r="AL723" s="117"/>
      <c r="AM723" s="117"/>
      <c r="AN723" s="117"/>
      <c r="AO723" s="117"/>
      <c r="AP723" s="117"/>
      <c r="AQ723" s="117"/>
      <c r="AR723" s="117"/>
      <c r="AS723" s="647"/>
      <c r="AT723" s="647"/>
      <c r="AU723" s="117"/>
      <c r="AV723" s="117"/>
      <c r="AW723" s="18"/>
      <c r="AX723" s="18"/>
      <c r="AY723" s="18"/>
      <c r="AZ723" s="18"/>
      <c r="BA723" s="18"/>
      <c r="BO723" s="11"/>
      <c r="BP723" s="11"/>
      <c r="BQ723" s="11"/>
      <c r="BR723" s="75"/>
      <c r="BS723" s="75"/>
    </row>
    <row r="724" spans="1:71">
      <c r="A724" s="18"/>
      <c r="B724" s="18"/>
      <c r="C724" s="18"/>
      <c r="E724" s="88"/>
      <c r="F724" s="88"/>
      <c r="G724" s="18"/>
      <c r="H724" s="89"/>
      <c r="I724" s="89"/>
      <c r="J724" s="89"/>
      <c r="K724" s="18"/>
      <c r="L724" s="18"/>
      <c r="M724" s="18"/>
      <c r="N724" s="18"/>
      <c r="O724" s="18"/>
      <c r="P724" s="138"/>
      <c r="Q724" s="138"/>
      <c r="R724" s="138"/>
      <c r="S724" s="138"/>
      <c r="T724" s="138"/>
      <c r="U724" s="138"/>
      <c r="V724" s="138"/>
      <c r="W724" s="138"/>
      <c r="X724" s="18"/>
      <c r="Y724" s="530"/>
      <c r="Z724" s="530"/>
      <c r="AA724" s="117"/>
      <c r="AB724" s="117"/>
      <c r="AC724" s="117"/>
      <c r="AD724" s="117"/>
      <c r="AE724" s="117"/>
      <c r="AF724" s="117"/>
      <c r="AG724" s="117"/>
      <c r="AH724" s="117"/>
      <c r="AI724" s="117"/>
      <c r="AJ724" s="117"/>
      <c r="AK724" s="117"/>
      <c r="AL724" s="117"/>
      <c r="AM724" s="117"/>
      <c r="AN724" s="117"/>
      <c r="AO724" s="117"/>
      <c r="AP724" s="117"/>
      <c r="AQ724" s="117"/>
      <c r="AR724" s="117"/>
      <c r="AS724" s="530"/>
      <c r="AT724" s="530"/>
      <c r="AU724" s="117"/>
      <c r="AV724" s="117"/>
      <c r="AW724" s="18"/>
      <c r="AX724" s="18"/>
      <c r="AY724" s="18"/>
      <c r="AZ724" s="18"/>
      <c r="BA724" s="18"/>
      <c r="BO724" s="11"/>
      <c r="BP724" s="11"/>
      <c r="BQ724" s="11"/>
      <c r="BR724" s="75"/>
      <c r="BS724" s="75"/>
    </row>
    <row r="725" spans="1:71">
      <c r="A725" s="209"/>
      <c r="B725" s="209"/>
      <c r="C725" s="209"/>
      <c r="E725" s="322"/>
      <c r="F725" s="322"/>
      <c r="G725" s="209"/>
      <c r="H725" s="323"/>
      <c r="I725" s="323"/>
      <c r="J725" s="323"/>
      <c r="K725" s="209"/>
      <c r="L725" s="209"/>
      <c r="M725" s="209"/>
      <c r="N725" s="209"/>
      <c r="O725" s="209"/>
      <c r="P725" s="241"/>
      <c r="Q725" s="241"/>
      <c r="R725" s="241"/>
      <c r="S725" s="241"/>
      <c r="T725" s="241"/>
      <c r="U725" s="241"/>
      <c r="V725" s="241"/>
      <c r="W725" s="241"/>
      <c r="X725" s="241"/>
      <c r="Y725" s="530"/>
      <c r="Z725" s="530"/>
      <c r="AA725" s="117"/>
      <c r="AB725" s="117"/>
      <c r="AC725" s="117"/>
      <c r="AD725" s="117"/>
      <c r="AE725" s="117"/>
      <c r="AF725" s="117"/>
      <c r="AG725" s="117"/>
      <c r="AH725" s="117"/>
      <c r="AI725" s="117"/>
      <c r="AJ725" s="117"/>
      <c r="AK725" s="117"/>
      <c r="AL725" s="117"/>
      <c r="AM725" s="117"/>
      <c r="AN725" s="117"/>
      <c r="AO725" s="117"/>
      <c r="AP725" s="117"/>
      <c r="AQ725" s="117"/>
      <c r="AR725" s="117"/>
      <c r="AS725" s="530"/>
      <c r="AT725" s="530"/>
      <c r="AU725" s="117"/>
      <c r="AV725" s="117"/>
      <c r="AW725" s="18"/>
      <c r="AX725" s="18"/>
      <c r="AY725" s="18"/>
      <c r="AZ725" s="18"/>
      <c r="BA725" s="18"/>
      <c r="BO725" s="11"/>
      <c r="BP725" s="11"/>
      <c r="BQ725" s="11"/>
      <c r="BR725" s="75"/>
      <c r="BS725" s="75"/>
    </row>
    <row r="726" spans="1:71">
      <c r="A726" s="325" t="s">
        <v>101</v>
      </c>
      <c r="B726" s="326"/>
      <c r="C726" s="327"/>
      <c r="D726" s="637" t="s">
        <v>66</v>
      </c>
      <c r="E726" s="328"/>
      <c r="F726" s="326" t="s">
        <v>66</v>
      </c>
      <c r="G726" s="327"/>
      <c r="H726" s="326" t="s">
        <v>66</v>
      </c>
      <c r="I726" s="326"/>
      <c r="J726" s="326"/>
      <c r="K726" s="327"/>
      <c r="L726" s="327"/>
      <c r="M726" s="326"/>
      <c r="N726" s="327"/>
      <c r="O726" s="327"/>
      <c r="P726" s="329"/>
      <c r="Q726" s="326" t="s">
        <v>66</v>
      </c>
      <c r="R726" s="329"/>
      <c r="S726" s="326" t="s">
        <v>66</v>
      </c>
      <c r="T726" s="329"/>
      <c r="U726" s="326" t="s">
        <v>66</v>
      </c>
      <c r="V726" s="329"/>
      <c r="W726" s="329"/>
      <c r="X726" s="326" t="s">
        <v>66</v>
      </c>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O726" s="11"/>
      <c r="BP726" s="11"/>
      <c r="BQ726" s="11"/>
      <c r="BR726" s="75"/>
      <c r="BS726" s="75"/>
    </row>
    <row r="727" spans="1:71">
      <c r="A727" s="209"/>
      <c r="B727" s="209"/>
      <c r="C727" s="209"/>
      <c r="E727" s="322"/>
      <c r="F727" s="322"/>
      <c r="G727" s="209"/>
      <c r="H727" s="323"/>
      <c r="I727" s="323"/>
      <c r="J727" s="323"/>
      <c r="K727" s="209"/>
      <c r="L727" s="209"/>
      <c r="M727" s="209"/>
      <c r="N727" s="209"/>
      <c r="O727" s="209"/>
      <c r="P727" s="209"/>
      <c r="Q727" s="209"/>
      <c r="R727" s="209"/>
      <c r="S727" s="209"/>
      <c r="T727" s="209"/>
      <c r="U727" s="209"/>
      <c r="V727" s="209"/>
      <c r="W727" s="209"/>
      <c r="X727" s="209"/>
      <c r="Y727" s="325" t="s">
        <v>98</v>
      </c>
      <c r="Z727" s="209"/>
      <c r="AA727" s="209"/>
      <c r="AB727" s="209"/>
      <c r="AC727" s="209"/>
      <c r="AD727" s="209"/>
      <c r="AE727" s="209"/>
      <c r="AF727" s="209"/>
      <c r="AG727" s="423">
        <f>MAX(H348:P363)</f>
        <v>13.277559051727795</v>
      </c>
      <c r="AH727" s="325" t="s">
        <v>99</v>
      </c>
      <c r="AI727" s="328"/>
      <c r="AJ727" s="327"/>
      <c r="AK727" s="327"/>
      <c r="AL727" s="209"/>
      <c r="AM727" s="209"/>
      <c r="AN727" s="18"/>
      <c r="AO727" s="18"/>
      <c r="AP727" s="18"/>
      <c r="AQ727" s="18"/>
      <c r="AR727" s="18"/>
      <c r="AS727" s="18"/>
      <c r="AT727" s="18"/>
      <c r="AU727" s="18"/>
      <c r="AV727" s="18"/>
      <c r="AW727" s="18"/>
      <c r="AX727" s="18"/>
      <c r="AY727" s="18"/>
      <c r="AZ727" s="18"/>
      <c r="BA727" s="18"/>
      <c r="BO727" s="11"/>
      <c r="BP727" s="11"/>
      <c r="BQ727" s="11"/>
      <c r="BR727" s="75"/>
      <c r="BS727" s="75"/>
    </row>
    <row r="728" spans="1:71">
      <c r="A728" s="18"/>
      <c r="B728" s="18"/>
      <c r="C728" s="18"/>
      <c r="E728" s="88"/>
      <c r="F728" s="88"/>
      <c r="G728" s="18"/>
      <c r="H728" s="89"/>
      <c r="I728" s="89"/>
      <c r="J728" s="89"/>
      <c r="K728" s="18"/>
      <c r="L728" s="18"/>
      <c r="M728" s="18"/>
      <c r="N728" s="18"/>
      <c r="O728" s="18"/>
      <c r="P728" s="138"/>
      <c r="Q728" s="138"/>
      <c r="R728" s="138"/>
      <c r="S728" s="138"/>
      <c r="T728" s="138"/>
      <c r="U728" s="138"/>
      <c r="V728" s="138"/>
      <c r="W728" s="13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O728" s="11"/>
      <c r="BP728" s="11"/>
      <c r="BQ728" s="11"/>
      <c r="BR728" s="75"/>
      <c r="BS728" s="75"/>
    </row>
    <row r="729" spans="1:71">
      <c r="A729" s="18"/>
      <c r="B729" s="18"/>
      <c r="C729" s="18"/>
      <c r="E729" s="88"/>
      <c r="F729" s="88"/>
      <c r="G729" s="18"/>
      <c r="H729" s="89"/>
      <c r="I729" s="89"/>
      <c r="J729" s="89"/>
      <c r="K729" s="18"/>
      <c r="L729" s="18"/>
      <c r="M729" s="18"/>
      <c r="N729" s="18"/>
      <c r="O729" s="18"/>
      <c r="P729" s="138"/>
      <c r="Q729" s="138"/>
      <c r="R729" s="138"/>
      <c r="S729" s="138"/>
      <c r="T729" s="138"/>
      <c r="U729" s="138"/>
      <c r="V729" s="138"/>
      <c r="W729" s="13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O729" s="11"/>
      <c r="BP729" s="11"/>
      <c r="BQ729" s="11"/>
      <c r="BR729" s="75"/>
      <c r="BS729" s="75"/>
    </row>
    <row r="730" spans="1:71">
      <c r="A730" s="18"/>
      <c r="B730" s="18"/>
      <c r="C730" s="18"/>
      <c r="E730" s="88"/>
      <c r="F730" s="88"/>
      <c r="G730" s="18"/>
      <c r="H730" s="89"/>
      <c r="I730" s="89"/>
      <c r="J730" s="89"/>
      <c r="K730" s="18"/>
      <c r="L730" s="18"/>
      <c r="M730" s="18"/>
      <c r="N730" s="18"/>
      <c r="O730" s="18"/>
      <c r="P730" s="138"/>
      <c r="Q730" s="138"/>
      <c r="R730" s="138"/>
      <c r="S730" s="138"/>
      <c r="T730" s="138"/>
      <c r="U730" s="138"/>
      <c r="V730" s="138"/>
      <c r="W730" s="138"/>
      <c r="X730" s="18"/>
      <c r="Y730" s="18"/>
      <c r="Z730" s="18"/>
      <c r="AA730" s="18"/>
      <c r="AB730" s="18"/>
      <c r="AC730" s="18"/>
      <c r="AD730" s="18"/>
      <c r="AE730" s="18"/>
      <c r="AF730" s="18"/>
      <c r="AG730" s="18"/>
      <c r="AH730" s="18"/>
      <c r="AI730" s="18"/>
      <c r="AJ730" s="18"/>
      <c r="AK730" s="18"/>
      <c r="AL730" s="18"/>
      <c r="AM730" s="18"/>
      <c r="AN730" s="18"/>
      <c r="AO730" s="18"/>
      <c r="AP730" s="7"/>
      <c r="AQ730" s="18"/>
      <c r="AR730" s="18"/>
      <c r="AS730" s="18"/>
      <c r="AT730" s="18"/>
      <c r="AU730" s="18"/>
      <c r="AV730" s="18"/>
      <c r="AW730" s="18"/>
      <c r="AX730" s="18"/>
      <c r="AY730" s="18"/>
      <c r="AZ730" s="18"/>
      <c r="BA730" s="18"/>
      <c r="BO730" s="11"/>
      <c r="BP730" s="11"/>
      <c r="BQ730" s="11"/>
      <c r="BR730" s="75"/>
      <c r="BS730" s="75"/>
    </row>
    <row r="731" spans="1:71">
      <c r="A731" s="18"/>
      <c r="B731" s="18"/>
      <c r="C731" s="18"/>
      <c r="E731" s="88"/>
      <c r="F731" s="88"/>
      <c r="G731" s="18"/>
      <c r="H731" s="89"/>
      <c r="I731" s="89"/>
      <c r="J731" s="89"/>
      <c r="K731" s="18"/>
      <c r="L731" s="18"/>
      <c r="M731" s="18"/>
      <c r="N731" s="18"/>
      <c r="O731" s="18"/>
      <c r="P731" s="138"/>
      <c r="Q731" s="138"/>
      <c r="R731" s="138"/>
      <c r="S731" s="138"/>
      <c r="T731" s="138"/>
      <c r="U731" s="138"/>
      <c r="V731" s="138"/>
      <c r="W731" s="138"/>
      <c r="X731" s="18"/>
      <c r="Y731" s="18"/>
      <c r="Z731" s="18"/>
      <c r="AA731" s="123"/>
      <c r="AB731" s="18"/>
      <c r="AC731" s="18"/>
      <c r="AD731" s="18"/>
      <c r="AE731" s="18"/>
      <c r="AF731" s="18"/>
      <c r="AG731" s="18"/>
      <c r="AH731" s="18"/>
      <c r="AI731" s="18"/>
      <c r="AJ731" s="18"/>
      <c r="AK731" s="18"/>
      <c r="AL731" s="18"/>
      <c r="AM731" s="18"/>
      <c r="AN731" s="18"/>
      <c r="AO731" s="123"/>
      <c r="AP731" s="7"/>
      <c r="AQ731" s="18"/>
      <c r="AR731" s="18"/>
      <c r="AS731" s="18"/>
      <c r="AT731" s="18"/>
      <c r="AU731" s="18"/>
      <c r="AV731" s="18"/>
      <c r="AW731" s="18"/>
      <c r="AX731" s="18"/>
      <c r="AY731" s="18"/>
      <c r="AZ731" s="18"/>
      <c r="BA731" s="18"/>
      <c r="BO731" s="11"/>
      <c r="BP731" s="11"/>
      <c r="BQ731" s="11"/>
      <c r="BR731" s="75"/>
      <c r="BS731" s="75"/>
    </row>
    <row r="732" spans="1:71">
      <c r="A732" s="18"/>
      <c r="B732" s="18"/>
      <c r="C732" s="18"/>
      <c r="E732" s="88"/>
      <c r="F732" s="88"/>
      <c r="G732" s="18"/>
      <c r="H732" s="89"/>
      <c r="I732" s="89"/>
      <c r="J732" s="89"/>
      <c r="K732" s="18"/>
      <c r="L732" s="18"/>
      <c r="M732" s="18"/>
      <c r="N732" s="18"/>
      <c r="O732" s="18"/>
      <c r="P732" s="138"/>
      <c r="Q732" s="138"/>
      <c r="R732" s="138"/>
      <c r="S732" s="138"/>
      <c r="T732" s="138"/>
      <c r="U732" s="138"/>
      <c r="V732" s="138"/>
      <c r="W732" s="138"/>
      <c r="X732" s="18"/>
      <c r="Y732" s="18"/>
      <c r="Z732" s="18"/>
      <c r="AA732" s="18"/>
      <c r="AB732" s="18"/>
      <c r="AC732" s="18"/>
      <c r="AD732" s="18"/>
      <c r="AE732" s="18"/>
      <c r="AF732" s="18"/>
      <c r="AG732" s="18"/>
      <c r="AH732" s="18"/>
      <c r="AI732" s="18"/>
      <c r="AJ732" s="18"/>
      <c r="AK732" s="18"/>
      <c r="AL732" s="18"/>
      <c r="AM732" s="18"/>
      <c r="AN732" s="18"/>
      <c r="AO732" s="18"/>
      <c r="AP732" s="7"/>
      <c r="AQ732" s="18"/>
      <c r="AR732" s="18"/>
      <c r="AS732" s="18"/>
      <c r="AT732" s="18"/>
      <c r="AU732" s="18"/>
      <c r="AV732" s="18"/>
      <c r="AW732" s="18"/>
      <c r="AX732" s="18"/>
      <c r="AY732" s="18"/>
      <c r="AZ732" s="18"/>
      <c r="BA732" s="18"/>
      <c r="BO732" s="11"/>
      <c r="BP732" s="11"/>
      <c r="BQ732" s="11"/>
      <c r="BR732" s="75"/>
      <c r="BS732" s="75"/>
    </row>
    <row r="733" spans="1:71">
      <c r="A733" s="18"/>
      <c r="B733" s="18"/>
      <c r="C733" s="18"/>
      <c r="E733" s="88"/>
      <c r="F733" s="88"/>
      <c r="G733" s="18"/>
      <c r="H733" s="89"/>
      <c r="I733" s="89"/>
      <c r="J733" s="89"/>
      <c r="K733" s="18"/>
      <c r="L733" s="18"/>
      <c r="M733" s="18"/>
      <c r="N733" s="18"/>
      <c r="O733" s="18"/>
      <c r="P733" s="138"/>
      <c r="Q733" s="138"/>
      <c r="R733" s="138"/>
      <c r="S733" s="138"/>
      <c r="T733" s="138"/>
      <c r="U733" s="138"/>
      <c r="V733" s="138"/>
      <c r="W733" s="138"/>
      <c r="X733" s="18"/>
      <c r="Y733" s="18"/>
      <c r="Z733" s="18"/>
      <c r="AA733" s="18"/>
      <c r="AB733" s="18"/>
      <c r="AC733" s="18"/>
      <c r="AD733" s="18"/>
      <c r="AE733" s="18"/>
      <c r="AF733" s="18"/>
      <c r="AG733" s="18"/>
      <c r="AH733" s="18"/>
      <c r="AI733" s="18"/>
      <c r="AJ733" s="18"/>
      <c r="AK733" s="18"/>
      <c r="AL733" s="18"/>
      <c r="AM733" s="18"/>
      <c r="AN733" s="18"/>
      <c r="AO733" s="18"/>
      <c r="AP733" s="7"/>
      <c r="AQ733" s="18"/>
      <c r="AR733" s="18"/>
      <c r="AS733" s="18"/>
      <c r="AT733" s="18"/>
      <c r="AU733" s="18"/>
      <c r="AV733" s="18"/>
      <c r="AW733" s="18"/>
      <c r="AX733" s="18"/>
      <c r="AY733" s="18"/>
      <c r="AZ733" s="18"/>
      <c r="BA733" s="18"/>
      <c r="BO733" s="11"/>
      <c r="BP733" s="11"/>
      <c r="BQ733" s="11"/>
      <c r="BR733" s="75"/>
      <c r="BS733" s="75"/>
    </row>
    <row r="734" spans="1:71">
      <c r="A734" s="18"/>
      <c r="B734" s="18"/>
      <c r="C734" s="18"/>
      <c r="E734" s="88"/>
      <c r="F734" s="88"/>
      <c r="G734" s="18"/>
      <c r="H734" s="89"/>
      <c r="I734" s="89"/>
      <c r="J734" s="89"/>
      <c r="K734" s="18"/>
      <c r="L734" s="18"/>
      <c r="M734" s="18"/>
      <c r="N734" s="18"/>
      <c r="O734" s="18"/>
      <c r="P734" s="138"/>
      <c r="Q734" s="138"/>
      <c r="R734" s="138"/>
      <c r="S734" s="138"/>
      <c r="T734" s="138"/>
      <c r="U734" s="138"/>
      <c r="V734" s="138"/>
      <c r="W734" s="138"/>
      <c r="X734" s="18"/>
      <c r="Y734" s="18"/>
      <c r="Z734" s="18"/>
      <c r="AA734" s="18"/>
      <c r="AB734" s="18"/>
      <c r="AC734" s="18"/>
      <c r="AD734" s="18"/>
      <c r="AE734" s="18"/>
      <c r="AF734" s="18"/>
      <c r="AG734" s="18"/>
      <c r="AH734" s="18"/>
      <c r="AI734" s="18"/>
      <c r="AJ734" s="18"/>
      <c r="AK734" s="18"/>
      <c r="AL734" s="18"/>
      <c r="AM734" s="18"/>
      <c r="AN734" s="18"/>
      <c r="AO734" s="18"/>
      <c r="AP734" s="7"/>
      <c r="AQ734" s="18"/>
      <c r="AR734" s="18"/>
      <c r="AS734" s="18"/>
      <c r="AT734" s="18"/>
      <c r="AU734" s="18"/>
      <c r="AV734" s="18"/>
      <c r="AW734" s="18"/>
      <c r="AX734" s="18"/>
      <c r="AY734" s="18"/>
      <c r="AZ734" s="18"/>
      <c r="BA734" s="18"/>
      <c r="BO734" s="11"/>
      <c r="BP734" s="11"/>
      <c r="BQ734" s="11"/>
      <c r="BR734" s="75"/>
      <c r="BS734" s="75"/>
    </row>
    <row r="735" spans="1:71">
      <c r="A735" s="18"/>
      <c r="B735" s="18"/>
      <c r="C735" s="18"/>
      <c r="E735" s="88"/>
      <c r="F735" s="88"/>
      <c r="G735" s="18"/>
      <c r="H735" s="89"/>
      <c r="I735" s="89"/>
      <c r="J735" s="89"/>
      <c r="K735" s="18"/>
      <c r="L735" s="18"/>
      <c r="M735" s="18"/>
      <c r="N735" s="18"/>
      <c r="O735" s="18"/>
      <c r="P735" s="138"/>
      <c r="Q735" s="138"/>
      <c r="R735" s="138"/>
      <c r="S735" s="138"/>
      <c r="T735" s="138"/>
      <c r="U735" s="138"/>
      <c r="V735" s="138"/>
      <c r="W735" s="138"/>
      <c r="X735" s="18"/>
      <c r="Y735" s="18"/>
      <c r="Z735" s="18"/>
      <c r="AA735" s="18"/>
      <c r="AB735" s="18"/>
      <c r="AC735" s="18"/>
      <c r="AD735" s="18"/>
      <c r="AE735" s="18"/>
      <c r="AF735" s="18"/>
      <c r="AG735" s="18"/>
      <c r="AH735" s="18"/>
      <c r="AI735" s="18"/>
      <c r="AJ735" s="18"/>
      <c r="AK735" s="18"/>
      <c r="AL735" s="18"/>
      <c r="AM735" s="18"/>
      <c r="AN735" s="18"/>
      <c r="AO735" s="18"/>
      <c r="AP735" s="7"/>
      <c r="AQ735" s="18"/>
      <c r="AR735" s="18"/>
      <c r="AS735" s="18"/>
      <c r="AT735" s="18"/>
      <c r="AU735" s="18"/>
      <c r="AV735" s="18"/>
      <c r="AW735" s="430">
        <v>21</v>
      </c>
      <c r="AX735" s="430">
        <v>22</v>
      </c>
      <c r="AY735" s="430">
        <v>23</v>
      </c>
      <c r="AZ735" s="18"/>
      <c r="BA735" s="18"/>
      <c r="BO735" s="11"/>
      <c r="BP735" s="11"/>
      <c r="BQ735" s="11"/>
      <c r="BR735" s="75"/>
      <c r="BS735" s="75"/>
    </row>
    <row r="736" spans="1:71">
      <c r="A736" s="18"/>
      <c r="B736" s="18"/>
      <c r="C736" s="18"/>
      <c r="E736" s="88"/>
      <c r="F736" s="88"/>
      <c r="G736" s="18"/>
      <c r="H736" s="89"/>
      <c r="I736" s="89"/>
      <c r="J736" s="89"/>
      <c r="K736" s="18"/>
      <c r="L736" s="18"/>
      <c r="M736" s="18"/>
      <c r="N736" s="18"/>
      <c r="O736" s="18"/>
      <c r="P736" s="138"/>
      <c r="Q736" s="138"/>
      <c r="R736" s="138"/>
      <c r="S736" s="138"/>
      <c r="T736" s="138"/>
      <c r="U736" s="138"/>
      <c r="V736" s="138"/>
      <c r="W736" s="138"/>
      <c r="X736" s="18"/>
      <c r="Y736" s="18"/>
      <c r="Z736" s="18"/>
      <c r="AA736" s="18"/>
      <c r="AB736" s="18"/>
      <c r="AC736" s="18"/>
      <c r="AD736" s="18"/>
      <c r="AE736" s="18"/>
      <c r="AF736" s="18"/>
      <c r="AG736" s="18"/>
      <c r="AH736" s="18"/>
      <c r="AI736" s="18"/>
      <c r="AJ736" s="18"/>
      <c r="AK736" s="18"/>
      <c r="AL736" s="18"/>
      <c r="AM736" s="18"/>
      <c r="AN736" s="18"/>
      <c r="AO736" s="18"/>
      <c r="AP736" s="7"/>
      <c r="AQ736" s="18"/>
      <c r="AR736" s="18"/>
      <c r="AS736" s="18"/>
      <c r="AT736" s="18"/>
      <c r="AU736" s="18"/>
      <c r="AV736" s="18"/>
      <c r="AW736" s="18"/>
      <c r="AX736" s="18"/>
      <c r="AY736" s="18"/>
      <c r="AZ736" s="18"/>
      <c r="BA736" s="18"/>
      <c r="BO736" s="11"/>
      <c r="BP736" s="11"/>
      <c r="BQ736" s="11"/>
      <c r="BR736" s="75"/>
      <c r="BS736" s="75"/>
    </row>
    <row r="737" spans="1:71">
      <c r="A737" s="18"/>
      <c r="B737" s="18"/>
      <c r="C737" s="18"/>
      <c r="E737" s="88"/>
      <c r="F737" s="88"/>
      <c r="G737" s="18"/>
      <c r="H737" s="89"/>
      <c r="I737" s="89"/>
      <c r="J737" s="89"/>
      <c r="K737" s="18"/>
      <c r="L737" s="18"/>
      <c r="M737" s="18"/>
      <c r="N737" s="18"/>
      <c r="O737" s="18"/>
      <c r="P737" s="138"/>
      <c r="Q737" s="138"/>
      <c r="R737" s="138"/>
      <c r="S737" s="138"/>
      <c r="T737" s="138"/>
      <c r="U737" s="138"/>
      <c r="V737" s="138"/>
      <c r="W737" s="138"/>
      <c r="X737" s="18"/>
      <c r="Y737" s="18"/>
      <c r="Z737" s="18"/>
      <c r="AA737" s="18"/>
      <c r="AB737" s="18"/>
      <c r="AC737" s="18"/>
      <c r="AD737" s="18"/>
      <c r="AE737" s="18"/>
      <c r="AF737" s="18"/>
      <c r="AG737" s="18"/>
      <c r="AH737" s="18"/>
      <c r="AI737" s="18"/>
      <c r="AJ737" s="18"/>
      <c r="AK737" s="18"/>
      <c r="AL737" s="18"/>
      <c r="AM737" s="18"/>
      <c r="AN737" s="18"/>
      <c r="AO737" s="18"/>
      <c r="AP737" s="7"/>
      <c r="AQ737" s="18"/>
      <c r="AR737" s="18"/>
      <c r="AS737" s="18"/>
      <c r="AT737" s="18"/>
      <c r="AU737" s="18"/>
      <c r="AV737" s="18"/>
      <c r="AW737" s="18"/>
      <c r="AX737" s="18"/>
      <c r="AY737" s="18"/>
      <c r="AZ737" s="18"/>
      <c r="BA737" s="18"/>
      <c r="BO737" s="11"/>
      <c r="BP737" s="11"/>
      <c r="BQ737" s="11"/>
      <c r="BR737" s="75"/>
      <c r="BS737" s="75"/>
    </row>
    <row r="738" spans="1:71">
      <c r="A738" s="18"/>
      <c r="B738" s="18"/>
      <c r="C738" s="18"/>
      <c r="E738" s="88"/>
      <c r="F738" s="88"/>
      <c r="G738" s="18"/>
      <c r="H738" s="89"/>
      <c r="I738" s="89"/>
      <c r="J738" s="89"/>
      <c r="K738" s="18"/>
      <c r="L738" s="18"/>
      <c r="M738" s="18"/>
      <c r="N738" s="18"/>
      <c r="O738" s="18"/>
      <c r="P738" s="138"/>
      <c r="Q738" s="138"/>
      <c r="R738" s="138"/>
      <c r="S738" s="138"/>
      <c r="T738" s="138"/>
      <c r="U738" s="138"/>
      <c r="V738" s="138"/>
      <c r="W738" s="138"/>
      <c r="X738" s="18"/>
      <c r="Y738" s="18"/>
      <c r="Z738" s="18"/>
      <c r="AA738" s="18"/>
      <c r="AB738" s="18"/>
      <c r="AC738" s="18"/>
      <c r="AD738" s="18"/>
      <c r="AE738" s="18"/>
      <c r="AF738" s="18"/>
      <c r="AG738" s="18"/>
      <c r="AH738" s="18"/>
      <c r="AI738" s="18"/>
      <c r="AJ738" s="18"/>
      <c r="AK738" s="18"/>
      <c r="AL738" s="18"/>
      <c r="AM738" s="18"/>
      <c r="AN738" s="18"/>
      <c r="AO738" s="18"/>
      <c r="AP738" s="7"/>
      <c r="AQ738" s="18"/>
      <c r="AR738" s="18"/>
      <c r="AS738" s="18"/>
      <c r="AT738" s="18"/>
      <c r="AU738" s="18"/>
      <c r="AV738" s="18"/>
      <c r="AW738" s="18"/>
      <c r="AX738" s="18"/>
      <c r="AY738" s="18"/>
      <c r="AZ738" s="18"/>
      <c r="BA738" s="18"/>
      <c r="BO738" s="11"/>
      <c r="BP738" s="11"/>
      <c r="BQ738" s="11"/>
      <c r="BR738" s="75"/>
      <c r="BS738" s="75"/>
    </row>
    <row r="739" spans="1:71">
      <c r="A739" s="18"/>
      <c r="B739" s="18"/>
      <c r="C739" s="18"/>
      <c r="E739" s="88"/>
      <c r="F739" s="88"/>
      <c r="G739" s="18"/>
      <c r="H739" s="89"/>
      <c r="I739" s="89"/>
      <c r="J739" s="89"/>
      <c r="K739" s="18"/>
      <c r="L739" s="18"/>
      <c r="M739" s="18"/>
      <c r="N739" s="18"/>
      <c r="O739" s="18"/>
      <c r="P739" s="138"/>
      <c r="Q739" s="138"/>
      <c r="R739" s="138"/>
      <c r="S739" s="138"/>
      <c r="T739" s="138"/>
      <c r="U739" s="138"/>
      <c r="V739" s="138"/>
      <c r="W739" s="138"/>
      <c r="X739" s="18"/>
      <c r="Y739" s="18"/>
      <c r="Z739" s="18"/>
      <c r="AA739" s="18"/>
      <c r="AB739" s="18"/>
      <c r="AC739" s="18"/>
      <c r="AD739" s="18"/>
      <c r="AE739" s="18"/>
      <c r="AF739" s="18"/>
      <c r="AG739" s="18"/>
      <c r="AH739" s="18"/>
      <c r="AI739" s="18"/>
      <c r="AJ739" s="18"/>
      <c r="AK739" s="18"/>
      <c r="AL739" s="18"/>
      <c r="AM739" s="18"/>
      <c r="AN739" s="18"/>
      <c r="AO739" s="18"/>
      <c r="AP739" s="7"/>
      <c r="AQ739" s="18"/>
      <c r="AR739" s="18"/>
      <c r="AS739" s="18"/>
      <c r="AT739" s="18"/>
      <c r="AU739" s="18"/>
      <c r="AV739" s="18"/>
      <c r="AW739" s="18"/>
      <c r="AX739" s="18"/>
      <c r="AY739" s="18"/>
      <c r="AZ739" s="18"/>
      <c r="BA739" s="18"/>
      <c r="BO739" s="11"/>
      <c r="BP739" s="11"/>
      <c r="BQ739" s="11"/>
      <c r="BR739" s="75"/>
      <c r="BS739" s="75"/>
    </row>
    <row r="740" spans="1:71">
      <c r="A740" s="18"/>
      <c r="B740" s="18"/>
      <c r="C740" s="18"/>
      <c r="E740" s="88"/>
      <c r="F740" s="88"/>
      <c r="G740" s="18"/>
      <c r="H740" s="89"/>
      <c r="I740" s="89"/>
      <c r="J740" s="89"/>
      <c r="K740" s="18"/>
      <c r="L740" s="18"/>
      <c r="M740" s="18"/>
      <c r="N740" s="18"/>
      <c r="O740" s="18"/>
      <c r="P740" s="138"/>
      <c r="Q740" s="138"/>
      <c r="R740" s="138"/>
      <c r="S740" s="138"/>
      <c r="T740" s="138"/>
      <c r="U740" s="138"/>
      <c r="V740" s="138"/>
      <c r="W740" s="138"/>
      <c r="X740" s="18"/>
      <c r="Y740" s="18"/>
      <c r="Z740" s="18"/>
      <c r="AA740" s="18"/>
      <c r="AB740" s="18"/>
      <c r="AC740" s="18"/>
      <c r="AD740" s="18"/>
      <c r="AE740" s="18"/>
      <c r="AF740" s="18"/>
      <c r="AG740" s="18"/>
      <c r="AH740" s="18"/>
      <c r="AI740" s="18"/>
      <c r="AJ740" s="18"/>
      <c r="AK740" s="18"/>
      <c r="AL740" s="18"/>
      <c r="AM740" s="18"/>
      <c r="AN740" s="18"/>
      <c r="AO740" s="18"/>
      <c r="AP740" s="7"/>
      <c r="AQ740" s="18"/>
      <c r="AR740" s="18"/>
      <c r="AS740" s="18"/>
      <c r="AT740" s="18"/>
      <c r="AU740" s="18"/>
      <c r="AV740" s="18"/>
      <c r="AW740" s="18"/>
      <c r="AX740" s="18"/>
      <c r="AY740" s="18"/>
      <c r="AZ740" s="18"/>
      <c r="BA740" s="18"/>
      <c r="BO740" s="11"/>
      <c r="BP740" s="11"/>
      <c r="BQ740" s="11"/>
      <c r="BR740" s="75"/>
      <c r="BS740" s="75"/>
    </row>
    <row r="741" spans="1:71">
      <c r="A741" s="18"/>
      <c r="B741" s="18"/>
      <c r="C741" s="18"/>
      <c r="E741" s="88"/>
      <c r="F741" s="88"/>
      <c r="G741" s="18"/>
      <c r="H741" s="89"/>
      <c r="I741" s="89"/>
      <c r="J741" s="89"/>
      <c r="K741" s="18"/>
      <c r="L741" s="18"/>
      <c r="M741" s="18"/>
      <c r="N741" s="18"/>
      <c r="O741" s="18"/>
      <c r="P741" s="138"/>
      <c r="Q741" s="138"/>
      <c r="R741" s="138"/>
      <c r="S741" s="138"/>
      <c r="T741" s="138"/>
      <c r="U741" s="138"/>
      <c r="V741" s="138"/>
      <c r="W741" s="138"/>
      <c r="X741" s="18"/>
      <c r="Y741" s="18"/>
      <c r="Z741" s="18"/>
      <c r="AA741" s="18"/>
      <c r="AB741" s="18"/>
      <c r="AC741" s="18"/>
      <c r="AD741" s="18"/>
      <c r="AE741" s="18"/>
      <c r="AF741" s="18"/>
      <c r="AG741" s="18"/>
      <c r="AH741" s="18"/>
      <c r="AI741" s="18"/>
      <c r="AJ741" s="18"/>
      <c r="AK741" s="18"/>
      <c r="AL741" s="18"/>
      <c r="AM741" s="18"/>
      <c r="AN741" s="18"/>
      <c r="AO741" s="18"/>
      <c r="AP741" s="7"/>
      <c r="AQ741" s="18"/>
      <c r="AR741" s="18"/>
      <c r="AS741" s="18"/>
      <c r="AT741" s="18"/>
      <c r="AU741" s="18"/>
      <c r="AV741" s="18"/>
      <c r="AW741" s="18"/>
      <c r="AX741" s="18"/>
      <c r="AY741" s="18"/>
      <c r="AZ741" s="18"/>
      <c r="BA741" s="18"/>
      <c r="BO741" s="11"/>
      <c r="BP741" s="11"/>
      <c r="BQ741" s="11"/>
      <c r="BR741" s="75"/>
      <c r="BS741" s="75"/>
    </row>
    <row r="742" spans="1:71">
      <c r="A742" s="18"/>
      <c r="B742" s="18"/>
      <c r="C742" s="18"/>
      <c r="E742" s="88"/>
      <c r="F742" s="88"/>
      <c r="G742" s="18"/>
      <c r="H742" s="89"/>
      <c r="I742" s="89"/>
      <c r="J742" s="89"/>
      <c r="K742" s="18"/>
      <c r="L742" s="18"/>
      <c r="M742" s="18"/>
      <c r="N742" s="18"/>
      <c r="O742" s="18"/>
      <c r="P742" s="138"/>
      <c r="Q742" s="138"/>
      <c r="R742" s="138"/>
      <c r="S742" s="138"/>
      <c r="T742" s="138"/>
      <c r="U742" s="138"/>
      <c r="V742" s="138"/>
      <c r="W742" s="138"/>
      <c r="X742" s="18"/>
      <c r="Y742" s="18"/>
      <c r="Z742" s="18"/>
      <c r="AA742" s="18"/>
      <c r="AB742" s="18"/>
      <c r="AC742" s="18"/>
      <c r="AD742" s="18"/>
      <c r="AE742" s="18"/>
      <c r="AF742" s="18"/>
      <c r="AG742" s="18"/>
      <c r="AH742" s="18"/>
      <c r="AI742" s="18"/>
      <c r="AJ742" s="18"/>
      <c r="AK742" s="18"/>
      <c r="AL742" s="18"/>
      <c r="AM742" s="18"/>
      <c r="AN742" s="18"/>
      <c r="AO742" s="18"/>
      <c r="AP742" s="7"/>
      <c r="AQ742" s="18"/>
      <c r="AR742" s="18"/>
      <c r="AS742" s="18"/>
      <c r="AT742" s="18"/>
      <c r="AU742" s="18"/>
      <c r="AV742" s="18"/>
      <c r="AW742" s="18"/>
      <c r="AX742" s="18"/>
      <c r="AY742" s="18"/>
      <c r="AZ742" s="18"/>
      <c r="BA742" s="18"/>
      <c r="BO742" s="11"/>
      <c r="BP742" s="11"/>
      <c r="BQ742" s="11"/>
      <c r="BR742" s="75"/>
      <c r="BS742" s="75"/>
    </row>
    <row r="743" spans="1:71">
      <c r="A743" s="18"/>
      <c r="B743" s="18"/>
      <c r="C743" s="18"/>
      <c r="E743" s="88"/>
      <c r="F743" s="88"/>
      <c r="G743" s="18"/>
      <c r="H743" s="89"/>
      <c r="I743" s="89"/>
      <c r="J743" s="89"/>
      <c r="K743" s="18"/>
      <c r="L743" s="18"/>
      <c r="M743" s="18"/>
      <c r="N743" s="18"/>
      <c r="O743" s="18"/>
      <c r="P743" s="138"/>
      <c r="Q743" s="138"/>
      <c r="R743" s="138"/>
      <c r="S743" s="138"/>
      <c r="T743" s="138"/>
      <c r="U743" s="138"/>
      <c r="V743" s="138"/>
      <c r="W743" s="138"/>
      <c r="X743" s="18"/>
      <c r="Y743" s="18"/>
      <c r="Z743" s="18"/>
      <c r="AA743" s="18"/>
      <c r="AB743" s="18"/>
      <c r="AC743" s="18"/>
      <c r="AD743" s="18"/>
      <c r="AE743" s="18"/>
      <c r="AF743" s="18"/>
      <c r="AG743" s="18"/>
      <c r="AH743" s="18"/>
      <c r="AI743" s="18"/>
      <c r="AJ743" s="18"/>
      <c r="AK743" s="18"/>
      <c r="AL743" s="18"/>
      <c r="AM743" s="18"/>
      <c r="AN743" s="18"/>
      <c r="AO743" s="18"/>
      <c r="AP743" s="7"/>
      <c r="AQ743" s="18"/>
      <c r="AR743" s="18"/>
      <c r="AS743" s="18"/>
      <c r="AT743" s="18"/>
      <c r="AU743" s="18"/>
      <c r="AV743" s="18"/>
      <c r="AW743" s="18"/>
      <c r="AX743" s="18"/>
      <c r="AY743" s="18"/>
      <c r="AZ743" s="18"/>
      <c r="BA743" s="18"/>
      <c r="BO743" s="11"/>
      <c r="BP743" s="11"/>
      <c r="BQ743" s="11"/>
      <c r="BR743" s="75"/>
      <c r="BS743" s="75"/>
    </row>
    <row r="744" spans="1:71">
      <c r="A744" s="18"/>
      <c r="B744" s="18"/>
      <c r="C744" s="18"/>
      <c r="E744" s="88"/>
      <c r="F744" s="88"/>
      <c r="G744" s="18"/>
      <c r="H744" s="89"/>
      <c r="I744" s="89"/>
      <c r="J744" s="89"/>
      <c r="K744" s="18"/>
      <c r="L744" s="18"/>
      <c r="M744" s="18"/>
      <c r="N744" s="18"/>
      <c r="O744" s="18"/>
      <c r="P744" s="138"/>
      <c r="Q744" s="138"/>
      <c r="R744" s="138"/>
      <c r="S744" s="138"/>
      <c r="T744" s="138"/>
      <c r="U744" s="138"/>
      <c r="V744" s="138"/>
      <c r="W744" s="138"/>
      <c r="X744" s="18"/>
      <c r="Y744" s="18"/>
      <c r="Z744" s="18"/>
      <c r="AA744" s="18"/>
      <c r="AB744" s="18"/>
      <c r="AC744" s="18"/>
      <c r="AD744" s="18"/>
      <c r="AE744" s="18"/>
      <c r="AF744" s="18"/>
      <c r="AG744" s="18"/>
      <c r="AH744" s="18"/>
      <c r="AI744" s="18"/>
      <c r="AJ744" s="18"/>
      <c r="AK744" s="18"/>
      <c r="AL744" s="18"/>
      <c r="AM744" s="18"/>
      <c r="AN744" s="18"/>
      <c r="AO744" s="18"/>
      <c r="AP744" s="7"/>
      <c r="AQ744" s="18"/>
      <c r="AR744" s="18"/>
      <c r="AS744" s="18"/>
      <c r="AT744" s="18"/>
      <c r="AU744" s="18"/>
      <c r="AV744" s="18"/>
      <c r="AW744" s="18"/>
      <c r="AX744" s="18"/>
      <c r="AY744" s="18"/>
      <c r="AZ744" s="18"/>
      <c r="BA744" s="18"/>
      <c r="BO744" s="11"/>
      <c r="BP744" s="11"/>
      <c r="BQ744" s="11"/>
      <c r="BR744" s="75"/>
      <c r="BS744" s="75"/>
    </row>
    <row r="745" spans="1:71">
      <c r="A745" s="18"/>
      <c r="B745" s="18"/>
      <c r="C745" s="18"/>
      <c r="E745" s="88"/>
      <c r="F745" s="88"/>
      <c r="G745" s="18"/>
      <c r="H745" s="89"/>
      <c r="I745" s="89"/>
      <c r="J745" s="89"/>
      <c r="K745" s="18"/>
      <c r="L745" s="18"/>
      <c r="M745" s="18"/>
      <c r="N745" s="18"/>
      <c r="O745" s="18"/>
      <c r="P745" s="138"/>
      <c r="Q745" s="138"/>
      <c r="R745" s="138"/>
      <c r="S745" s="138"/>
      <c r="T745" s="138"/>
      <c r="U745" s="138"/>
      <c r="V745" s="138"/>
      <c r="W745" s="138"/>
      <c r="X745" s="18"/>
      <c r="Y745" s="18"/>
      <c r="Z745" s="18"/>
      <c r="AA745" s="18"/>
      <c r="AB745" s="18"/>
      <c r="AC745" s="18"/>
      <c r="AD745" s="18"/>
      <c r="AE745" s="18"/>
      <c r="AF745" s="18"/>
      <c r="AG745" s="18"/>
      <c r="AH745" s="18"/>
      <c r="AI745" s="18"/>
      <c r="AJ745" s="18"/>
      <c r="AK745" s="18"/>
      <c r="AL745" s="18"/>
      <c r="AM745" s="18"/>
      <c r="AN745" s="18"/>
      <c r="AO745" s="18"/>
      <c r="AP745" s="7"/>
      <c r="AQ745" s="18"/>
      <c r="AR745" s="18"/>
      <c r="AS745" s="18"/>
      <c r="AT745" s="18"/>
      <c r="AU745" s="18"/>
      <c r="AV745" s="18"/>
      <c r="AW745" s="18"/>
      <c r="AX745" s="18"/>
      <c r="AY745" s="18"/>
      <c r="AZ745" s="18"/>
      <c r="BA745" s="18"/>
      <c r="BO745" s="11"/>
      <c r="BP745" s="11"/>
      <c r="BQ745" s="11"/>
      <c r="BR745" s="75"/>
      <c r="BS745" s="75"/>
    </row>
    <row r="746" spans="1:71">
      <c r="A746" s="18"/>
      <c r="B746" s="18"/>
      <c r="C746" s="18"/>
      <c r="E746" s="88"/>
      <c r="F746" s="88"/>
      <c r="G746" s="18"/>
      <c r="H746" s="89"/>
      <c r="I746" s="89"/>
      <c r="J746" s="89"/>
      <c r="K746" s="18"/>
      <c r="L746" s="18"/>
      <c r="M746" s="18"/>
      <c r="N746" s="18"/>
      <c r="O746" s="18"/>
      <c r="P746" s="138"/>
      <c r="Q746" s="138"/>
      <c r="R746" s="138"/>
      <c r="S746" s="138"/>
      <c r="T746" s="138"/>
      <c r="U746" s="138"/>
      <c r="V746" s="138"/>
      <c r="W746" s="138"/>
      <c r="X746" s="18"/>
      <c r="Y746" s="18"/>
      <c r="Z746" s="18"/>
      <c r="AA746" s="18"/>
      <c r="AB746" s="18"/>
      <c r="AC746" s="18"/>
      <c r="AD746" s="18"/>
      <c r="AE746" s="18"/>
      <c r="AF746" s="18"/>
      <c r="AG746" s="18"/>
      <c r="AH746" s="18"/>
      <c r="AI746" s="18"/>
      <c r="AJ746" s="18"/>
      <c r="AK746" s="18"/>
      <c r="AL746" s="18"/>
      <c r="AM746" s="18"/>
      <c r="AN746" s="18"/>
      <c r="AO746" s="18"/>
      <c r="AP746" s="7"/>
      <c r="AQ746" s="18"/>
      <c r="AR746" s="18"/>
      <c r="AS746" s="18"/>
      <c r="AT746" s="18"/>
      <c r="AU746" s="18"/>
      <c r="AV746" s="18"/>
      <c r="AW746" s="18"/>
      <c r="AX746" s="18"/>
      <c r="AY746" s="18"/>
      <c r="AZ746" s="18"/>
      <c r="BA746" s="18"/>
      <c r="BO746" s="11"/>
      <c r="BP746" s="11"/>
      <c r="BQ746" s="11"/>
      <c r="BR746" s="75"/>
      <c r="BS746" s="75"/>
    </row>
    <row r="747" spans="1:71">
      <c r="A747" s="18"/>
      <c r="B747" s="18"/>
      <c r="C747" s="18"/>
      <c r="E747" s="88"/>
      <c r="F747" s="88"/>
      <c r="G747" s="18"/>
      <c r="H747" s="89"/>
      <c r="I747" s="89"/>
      <c r="J747" s="89"/>
      <c r="K747" s="18"/>
      <c r="L747" s="18"/>
      <c r="M747" s="18"/>
      <c r="N747" s="18"/>
      <c r="O747" s="18"/>
      <c r="P747" s="138"/>
      <c r="Q747" s="138"/>
      <c r="R747" s="138"/>
      <c r="S747" s="138"/>
      <c r="T747" s="138"/>
      <c r="U747" s="138"/>
      <c r="V747" s="138"/>
      <c r="W747" s="138"/>
      <c r="X747" s="18"/>
      <c r="Y747" s="18"/>
      <c r="Z747" s="18"/>
      <c r="AA747" s="18"/>
      <c r="AB747" s="18"/>
      <c r="AC747" s="18"/>
      <c r="AD747" s="18"/>
      <c r="AE747" s="18"/>
      <c r="AF747" s="18"/>
      <c r="AG747" s="18"/>
      <c r="AH747" s="18"/>
      <c r="AI747" s="18"/>
      <c r="AJ747" s="18"/>
      <c r="AK747" s="18"/>
      <c r="AL747" s="18"/>
      <c r="AM747" s="18"/>
      <c r="AN747" s="18"/>
      <c r="AO747" s="18"/>
      <c r="AP747" s="7"/>
      <c r="AQ747" s="18"/>
      <c r="AR747" s="18"/>
      <c r="AS747" s="18"/>
      <c r="AT747" s="18"/>
      <c r="AU747" s="18"/>
      <c r="AV747" s="18"/>
      <c r="AW747" s="18"/>
      <c r="AX747" s="18"/>
      <c r="AY747" s="18"/>
      <c r="AZ747" s="18"/>
      <c r="BA747" s="18"/>
      <c r="BO747" s="11"/>
      <c r="BP747" s="11"/>
      <c r="BQ747" s="11"/>
      <c r="BR747" s="75"/>
      <c r="BS747" s="75"/>
    </row>
    <row r="748" spans="1:71">
      <c r="A748" s="18"/>
      <c r="B748" s="18"/>
      <c r="C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7"/>
      <c r="AQ748" s="18"/>
      <c r="AR748" s="18"/>
      <c r="AS748" s="18"/>
      <c r="AT748" s="18"/>
      <c r="AU748" s="18"/>
      <c r="AV748" s="18"/>
      <c r="AW748" s="18"/>
      <c r="AX748" s="18"/>
      <c r="AY748" s="18"/>
      <c r="AZ748" s="18"/>
      <c r="BA748" s="18"/>
      <c r="BE748" s="11"/>
      <c r="BF748" s="11"/>
      <c r="BG748" s="11"/>
      <c r="BH748" s="11"/>
      <c r="BI748" s="11"/>
      <c r="BJ748" s="11"/>
      <c r="BK748" s="11"/>
      <c r="BL748" s="11"/>
      <c r="BM748" s="11"/>
      <c r="BN748" s="11"/>
      <c r="BO748" s="11"/>
      <c r="BP748" s="11"/>
      <c r="BQ748" s="11"/>
      <c r="BR748" s="75"/>
      <c r="BS748" s="75"/>
    </row>
    <row r="749" spans="1:71">
      <c r="A749" s="18"/>
      <c r="B749" s="18"/>
      <c r="C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7"/>
      <c r="AQ749" s="18"/>
      <c r="AR749" s="18"/>
      <c r="AS749" s="18"/>
      <c r="AT749" s="18"/>
      <c r="AU749" s="18"/>
      <c r="AV749" s="18"/>
      <c r="AW749" s="18"/>
      <c r="AX749" s="18"/>
      <c r="AY749" s="18"/>
      <c r="AZ749" s="18"/>
      <c r="BA749" s="18"/>
      <c r="BE749" s="11"/>
      <c r="BF749" s="11"/>
      <c r="BG749" s="11"/>
      <c r="BH749" s="11"/>
      <c r="BI749" s="11"/>
      <c r="BJ749" s="11"/>
      <c r="BK749" s="11"/>
      <c r="BL749" s="11"/>
      <c r="BM749" s="11"/>
      <c r="BN749" s="11"/>
      <c r="BO749" s="11"/>
      <c r="BP749" s="11"/>
      <c r="BQ749" s="11"/>
      <c r="BR749" s="75"/>
      <c r="BS749" s="75"/>
    </row>
    <row r="750" spans="1:71">
      <c r="A750" s="18"/>
      <c r="B750" s="18"/>
      <c r="C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7"/>
      <c r="AQ750" s="18"/>
      <c r="AR750" s="18"/>
      <c r="AS750" s="18"/>
      <c r="AT750" s="18"/>
      <c r="AU750" s="18"/>
      <c r="AV750" s="18"/>
      <c r="AW750" s="18"/>
      <c r="AX750" s="18"/>
      <c r="AY750" s="18"/>
      <c r="AZ750" s="18"/>
      <c r="BA750" s="18"/>
      <c r="BE750" s="11"/>
      <c r="BF750" s="11"/>
      <c r="BG750" s="11"/>
      <c r="BH750" s="11"/>
      <c r="BI750" s="11"/>
      <c r="BJ750" s="11"/>
      <c r="BK750" s="11"/>
      <c r="BL750" s="11"/>
      <c r="BM750" s="11"/>
      <c r="BN750" s="11"/>
      <c r="BO750" s="11"/>
      <c r="BP750" s="11"/>
      <c r="BQ750" s="11"/>
      <c r="BR750" s="75"/>
      <c r="BS750" s="75"/>
    </row>
    <row r="751" spans="1:71">
      <c r="A751" s="18"/>
      <c r="B751" s="18"/>
      <c r="C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7"/>
      <c r="AQ751" s="18"/>
      <c r="AR751" s="18"/>
      <c r="AS751" s="18"/>
      <c r="AT751" s="18"/>
      <c r="AU751" s="18"/>
      <c r="AV751" s="18"/>
      <c r="AW751" s="18"/>
      <c r="AX751" s="18"/>
      <c r="AY751" s="18"/>
      <c r="AZ751" s="18"/>
      <c r="BA751" s="18"/>
      <c r="BE751" s="11"/>
      <c r="BF751" s="11"/>
      <c r="BG751" s="11"/>
      <c r="BH751" s="11"/>
      <c r="BI751" s="11"/>
      <c r="BJ751" s="11"/>
      <c r="BK751" s="11"/>
      <c r="BL751" s="11"/>
      <c r="BM751" s="11"/>
      <c r="BN751" s="11"/>
      <c r="BO751" s="11"/>
      <c r="BP751" s="11"/>
      <c r="BQ751" s="11"/>
      <c r="BR751" s="75"/>
      <c r="BS751" s="75"/>
    </row>
    <row r="752" spans="1:71">
      <c r="A752" s="18"/>
      <c r="B752" s="18"/>
      <c r="C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23"/>
      <c r="AP752" s="7"/>
      <c r="AQ752" s="18"/>
      <c r="AR752" s="18"/>
      <c r="AS752" s="18"/>
      <c r="AT752" s="18"/>
      <c r="AU752" s="18"/>
      <c r="AV752" s="18"/>
      <c r="AW752" s="18"/>
      <c r="AX752" s="18"/>
      <c r="AY752" s="18"/>
      <c r="AZ752" s="18"/>
      <c r="BA752" s="18"/>
      <c r="BE752" s="11"/>
      <c r="BF752" s="11"/>
      <c r="BG752" s="11"/>
      <c r="BH752" s="11"/>
      <c r="BI752" s="11"/>
      <c r="BJ752" s="11"/>
      <c r="BK752" s="11"/>
      <c r="BL752" s="11"/>
      <c r="BM752" s="11"/>
      <c r="BN752" s="11"/>
      <c r="BO752" s="11"/>
      <c r="BP752" s="11"/>
      <c r="BQ752" s="11"/>
      <c r="BR752" s="75"/>
      <c r="BS752" s="75"/>
    </row>
    <row r="753" spans="1:71" ht="15.75">
      <c r="A753" s="18"/>
      <c r="B753" s="18"/>
      <c r="C753" s="18"/>
      <c r="E753" s="18"/>
      <c r="F753" s="18"/>
      <c r="G753" s="18"/>
      <c r="H753" s="18"/>
      <c r="I753" s="18"/>
      <c r="J753" s="18"/>
      <c r="K753" s="18"/>
      <c r="L753" s="18"/>
      <c r="M753" s="18"/>
      <c r="N753" s="18"/>
      <c r="O753" s="18"/>
      <c r="P753" s="18"/>
      <c r="Q753" s="18"/>
      <c r="R753" s="18"/>
      <c r="S753" s="18"/>
      <c r="T753" s="18"/>
      <c r="U753" s="18"/>
      <c r="V753" s="18"/>
      <c r="W753" s="18"/>
      <c r="X753" s="18"/>
      <c r="Y753" s="241"/>
      <c r="Z753" s="18"/>
      <c r="AA753" s="646" t="s">
        <v>100</v>
      </c>
      <c r="AB753" s="646"/>
      <c r="AC753" s="117"/>
      <c r="AD753" s="117"/>
      <c r="AE753" s="117"/>
      <c r="AF753" s="117"/>
      <c r="AG753" s="117"/>
      <c r="AH753" s="117"/>
      <c r="AI753" s="117"/>
      <c r="AJ753" s="117"/>
      <c r="AK753" s="117"/>
      <c r="AL753" s="117"/>
      <c r="AM753" s="117"/>
      <c r="AN753" s="117"/>
      <c r="AO753" s="117"/>
      <c r="AP753" s="7"/>
      <c r="AQ753" s="18"/>
      <c r="AR753" s="18"/>
      <c r="AS753" s="18"/>
      <c r="AT753" s="18"/>
      <c r="AU753" s="18"/>
      <c r="AV753" s="18"/>
      <c r="AW753" s="18"/>
      <c r="AX753" s="18"/>
      <c r="AY753" s="18"/>
      <c r="AZ753" s="18"/>
      <c r="BA753" s="18"/>
      <c r="BE753" s="11"/>
      <c r="BF753" s="11"/>
      <c r="BG753" s="11"/>
      <c r="BH753" s="11"/>
      <c r="BI753" s="11"/>
      <c r="BJ753" s="11"/>
      <c r="BK753" s="11"/>
      <c r="BL753" s="11"/>
      <c r="BM753" s="11"/>
      <c r="BN753" s="11"/>
      <c r="BO753" s="11"/>
      <c r="BP753" s="11"/>
      <c r="BQ753" s="11"/>
      <c r="BR753" s="75"/>
      <c r="BS753" s="75"/>
    </row>
    <row r="754" spans="1:71" ht="15.75">
      <c r="A754" s="18"/>
      <c r="B754" s="18"/>
      <c r="C754" s="18"/>
      <c r="E754" s="18"/>
      <c r="F754" s="18"/>
      <c r="G754" s="18"/>
      <c r="H754" s="18"/>
      <c r="I754" s="18"/>
      <c r="J754" s="18"/>
      <c r="K754" s="18"/>
      <c r="L754" s="18"/>
      <c r="M754" s="18"/>
      <c r="N754" s="18"/>
      <c r="O754" s="18"/>
      <c r="P754" s="18"/>
      <c r="Q754" s="18"/>
      <c r="R754" s="18"/>
      <c r="S754" s="18"/>
      <c r="T754" s="18"/>
      <c r="U754" s="18"/>
      <c r="V754" s="18"/>
      <c r="W754" s="18"/>
      <c r="X754" s="18"/>
      <c r="Y754" s="329"/>
      <c r="Z754" s="18"/>
      <c r="AA754" s="537"/>
      <c r="AB754" s="537"/>
      <c r="AC754" s="117"/>
      <c r="AD754" s="117"/>
      <c r="AE754" s="117"/>
      <c r="AF754" s="117"/>
      <c r="AG754" s="117"/>
      <c r="AH754" s="117"/>
      <c r="AI754" s="117"/>
      <c r="AJ754" s="117"/>
      <c r="AK754" s="117"/>
      <c r="AL754" s="117"/>
      <c r="AM754" s="117"/>
      <c r="AN754" s="117"/>
      <c r="AO754" s="117"/>
      <c r="AP754" s="7"/>
      <c r="AQ754" s="18"/>
      <c r="AR754" s="18"/>
      <c r="AS754" s="18"/>
      <c r="AT754" s="18"/>
      <c r="AU754" s="18"/>
      <c r="AV754" s="18"/>
      <c r="AW754" s="18"/>
      <c r="AX754" s="18"/>
      <c r="AY754" s="18"/>
      <c r="AZ754" s="18"/>
      <c r="BA754" s="18"/>
      <c r="BE754" s="11"/>
      <c r="BF754" s="11"/>
      <c r="BG754" s="11"/>
      <c r="BH754" s="11"/>
      <c r="BI754" s="11"/>
      <c r="BJ754" s="11"/>
      <c r="BK754" s="11"/>
      <c r="BL754" s="11"/>
      <c r="BM754" s="11"/>
      <c r="BN754" s="11"/>
      <c r="BO754" s="11"/>
      <c r="BP754" s="11"/>
      <c r="BQ754" s="11"/>
      <c r="BR754" s="75"/>
      <c r="BS754" s="75"/>
    </row>
    <row r="755" spans="1:71" ht="15.75">
      <c r="A755" s="18"/>
      <c r="B755" s="18"/>
      <c r="C755" s="18"/>
      <c r="E755" s="18"/>
      <c r="F755" s="18"/>
      <c r="G755" s="18"/>
      <c r="H755" s="18"/>
      <c r="I755" s="18"/>
      <c r="J755" s="18"/>
      <c r="K755" s="18"/>
      <c r="L755" s="18"/>
      <c r="M755" s="18"/>
      <c r="N755" s="18"/>
      <c r="O755" s="18"/>
      <c r="P755" s="18"/>
      <c r="Q755" s="18"/>
      <c r="R755" s="18"/>
      <c r="S755" s="18"/>
      <c r="T755" s="18"/>
      <c r="U755" s="18"/>
      <c r="V755" s="18"/>
      <c r="W755" s="18"/>
      <c r="X755" s="18"/>
      <c r="Y755" s="209"/>
      <c r="Z755" s="18"/>
      <c r="AA755" s="537"/>
      <c r="AB755" s="537"/>
      <c r="AC755" s="117"/>
      <c r="AD755" s="117"/>
      <c r="AE755" s="117"/>
      <c r="AF755" s="117"/>
      <c r="AG755" s="117"/>
      <c r="AH755" s="117"/>
      <c r="AI755" s="117"/>
      <c r="AJ755" s="117"/>
      <c r="AK755" s="117"/>
      <c r="AL755" s="117"/>
      <c r="AM755" s="117"/>
      <c r="AN755" s="117"/>
      <c r="AO755" s="117"/>
      <c r="AP755" s="7"/>
      <c r="AQ755" s="18"/>
      <c r="AR755" s="18"/>
      <c r="AS755" s="18"/>
      <c r="AT755" s="18"/>
      <c r="AU755" s="18"/>
      <c r="AV755" s="18"/>
      <c r="AW755" s="18"/>
      <c r="AX755" s="18"/>
      <c r="AY755" s="18"/>
      <c r="AZ755" s="18"/>
      <c r="BA755" s="18"/>
      <c r="BE755" s="11"/>
      <c r="BF755" s="11"/>
      <c r="BG755" s="11"/>
      <c r="BH755" s="11"/>
      <c r="BI755" s="11"/>
      <c r="BJ755" s="11"/>
      <c r="BK755" s="11"/>
      <c r="BL755" s="11"/>
      <c r="BM755" s="11"/>
      <c r="BN755" s="11"/>
      <c r="BO755" s="11"/>
      <c r="BP755" s="11"/>
      <c r="BQ755" s="11"/>
      <c r="BR755" s="75"/>
      <c r="BS755" s="75"/>
    </row>
    <row r="756" spans="1:71" ht="15.75">
      <c r="A756" s="18"/>
      <c r="B756" s="18"/>
      <c r="C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537"/>
      <c r="AB756" s="537"/>
      <c r="AC756" s="117"/>
      <c r="AD756" s="117"/>
      <c r="AE756" s="117"/>
      <c r="AF756" s="117"/>
      <c r="AG756" s="117"/>
      <c r="AH756" s="117"/>
      <c r="AI756" s="117"/>
      <c r="AJ756" s="117"/>
      <c r="AK756" s="117"/>
      <c r="AL756" s="117"/>
      <c r="AM756" s="117"/>
      <c r="AN756" s="117"/>
      <c r="AO756" s="117"/>
      <c r="AP756" s="7"/>
      <c r="AQ756" s="18"/>
      <c r="AR756" s="18"/>
      <c r="AS756" s="18"/>
      <c r="AT756" s="18"/>
      <c r="AU756" s="18"/>
      <c r="AV756" s="18"/>
      <c r="AW756" s="18"/>
      <c r="AX756" s="18"/>
      <c r="AY756" s="18"/>
      <c r="AZ756" s="18"/>
      <c r="BA756" s="18"/>
      <c r="BE756" s="11"/>
      <c r="BF756" s="11"/>
      <c r="BG756" s="11"/>
      <c r="BH756" s="11"/>
      <c r="BI756" s="11"/>
      <c r="BJ756" s="11"/>
      <c r="BK756" s="11"/>
      <c r="BL756" s="11"/>
      <c r="BM756" s="11"/>
      <c r="BN756" s="11"/>
      <c r="BO756" s="11"/>
      <c r="BP756" s="11"/>
      <c r="BQ756" s="11"/>
      <c r="BR756" s="75"/>
      <c r="BS756" s="75"/>
    </row>
    <row r="757" spans="1:71">
      <c r="A757" s="18"/>
      <c r="B757" s="18"/>
      <c r="C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17"/>
      <c r="AB757" s="117"/>
      <c r="AC757" s="117"/>
      <c r="AD757" s="117"/>
      <c r="AE757" s="117"/>
      <c r="AF757" s="117"/>
      <c r="AG757" s="117"/>
      <c r="AH757" s="117"/>
      <c r="AI757" s="117"/>
      <c r="AJ757" s="117"/>
      <c r="AK757" s="117"/>
      <c r="AL757" s="117"/>
      <c r="AM757" s="117"/>
      <c r="AN757" s="117"/>
      <c r="AO757" s="117"/>
      <c r="AP757" s="7"/>
      <c r="AQ757" s="18"/>
      <c r="AR757" s="18"/>
      <c r="AS757" s="18"/>
      <c r="AT757" s="18"/>
      <c r="AU757" s="18"/>
      <c r="AV757" s="18"/>
      <c r="AW757" s="18"/>
      <c r="AX757" s="18"/>
      <c r="AY757" s="18"/>
      <c r="AZ757" s="18"/>
      <c r="BA757" s="18"/>
      <c r="BE757" s="11"/>
      <c r="BF757" s="11"/>
      <c r="BG757" s="11"/>
      <c r="BH757" s="11"/>
      <c r="BI757" s="11"/>
      <c r="BJ757" s="11"/>
      <c r="BK757" s="11"/>
      <c r="BL757" s="11"/>
      <c r="BM757" s="11"/>
      <c r="BN757" s="11"/>
      <c r="BO757" s="11"/>
      <c r="BP757" s="11"/>
      <c r="BQ757" s="11"/>
      <c r="BR757" s="75"/>
      <c r="BS757" s="75"/>
    </row>
    <row r="758" spans="1:71">
      <c r="A758" s="18"/>
      <c r="B758" s="18"/>
      <c r="C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424" t="s">
        <v>102</v>
      </c>
      <c r="AB758" s="425"/>
      <c r="AC758" s="425"/>
      <c r="AD758" s="425"/>
      <c r="AE758" s="425"/>
      <c r="AF758" s="425"/>
      <c r="AG758" s="425"/>
      <c r="AH758" s="425"/>
      <c r="AI758" s="425"/>
      <c r="AJ758" s="425"/>
      <c r="AK758" s="425"/>
      <c r="AL758" s="425"/>
      <c r="AM758" s="425"/>
      <c r="AN758" s="425"/>
      <c r="AO758" s="426"/>
      <c r="AP758" s="18"/>
      <c r="AQ758" s="18"/>
      <c r="AR758" s="18"/>
      <c r="AS758" s="18"/>
      <c r="AT758" s="18"/>
      <c r="AU758" s="18"/>
      <c r="AV758" s="18"/>
      <c r="AW758" s="18"/>
      <c r="AX758" s="18"/>
      <c r="AY758" s="18"/>
      <c r="AZ758" s="18"/>
      <c r="BA758" s="18"/>
      <c r="BE758" s="11"/>
      <c r="BF758" s="11"/>
      <c r="BG758" s="11"/>
      <c r="BH758" s="11"/>
      <c r="BI758" s="11"/>
      <c r="BJ758" s="11"/>
      <c r="BK758" s="11"/>
      <c r="BL758" s="11"/>
      <c r="BM758" s="11"/>
      <c r="BN758" s="11"/>
      <c r="BO758" s="11"/>
      <c r="BP758" s="11"/>
      <c r="BQ758" s="11"/>
      <c r="BR758" s="75"/>
      <c r="BS758" s="75"/>
    </row>
    <row r="759" spans="1:71">
      <c r="A759" s="18"/>
      <c r="B759" s="18"/>
      <c r="C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E759" s="11"/>
      <c r="BF759" s="11"/>
      <c r="BG759" s="11"/>
      <c r="BH759" s="11"/>
      <c r="BI759" s="11"/>
      <c r="BJ759" s="11"/>
      <c r="BK759" s="11"/>
      <c r="BL759" s="11"/>
      <c r="BM759" s="11"/>
      <c r="BN759" s="11"/>
      <c r="BO759" s="11"/>
      <c r="BP759" s="11"/>
      <c r="BQ759" s="11"/>
      <c r="BR759" s="75"/>
      <c r="BS759" s="75"/>
    </row>
    <row r="760" spans="1:71">
      <c r="A760" s="18"/>
      <c r="B760" s="18"/>
      <c r="C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E760" s="11"/>
      <c r="BF760" s="11"/>
      <c r="BG760" s="11"/>
      <c r="BH760" s="11"/>
      <c r="BI760" s="11"/>
      <c r="BJ760" s="11"/>
      <c r="BK760" s="11"/>
      <c r="BL760" s="11"/>
      <c r="BM760" s="11"/>
      <c r="BN760" s="11"/>
      <c r="BO760" s="11"/>
      <c r="BP760" s="11"/>
      <c r="BQ760" s="11"/>
      <c r="BR760" s="75"/>
      <c r="BS760" s="75"/>
    </row>
    <row r="761" spans="1:71">
      <c r="A761" s="18"/>
      <c r="B761" s="18"/>
      <c r="C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7"/>
      <c r="AQ761" s="18"/>
      <c r="AR761" s="18"/>
      <c r="AS761" s="18"/>
      <c r="AT761" s="18"/>
      <c r="AU761" s="18"/>
      <c r="AV761" s="18"/>
      <c r="AW761" s="18"/>
      <c r="AX761" s="18"/>
      <c r="AY761" s="18"/>
      <c r="AZ761" s="18"/>
      <c r="BA761" s="18"/>
      <c r="BE761" s="11"/>
      <c r="BF761" s="11"/>
      <c r="BG761" s="11"/>
      <c r="BH761" s="11"/>
      <c r="BI761" s="11"/>
      <c r="BJ761" s="11"/>
      <c r="BK761" s="11"/>
      <c r="BL761" s="11"/>
      <c r="BM761" s="11"/>
      <c r="BN761" s="11"/>
      <c r="BO761" s="11"/>
      <c r="BP761" s="11"/>
      <c r="BQ761" s="11"/>
      <c r="BR761" s="75"/>
      <c r="BS761" s="75"/>
    </row>
    <row r="762" spans="1:71">
      <c r="A762" s="18"/>
      <c r="B762" s="18"/>
      <c r="C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17"/>
      <c r="AB762" s="427" t="s">
        <v>103</v>
      </c>
      <c r="AC762" s="201"/>
      <c r="AD762" s="395"/>
      <c r="AE762" s="117"/>
      <c r="AF762" s="117"/>
      <c r="AG762" s="117"/>
      <c r="AH762" s="117"/>
      <c r="AI762" s="117"/>
      <c r="AJ762" s="117"/>
      <c r="AK762" s="117"/>
      <c r="AL762" s="117"/>
      <c r="AM762" s="117"/>
      <c r="AN762" s="117"/>
      <c r="AO762" s="117"/>
      <c r="AP762" s="117"/>
      <c r="AQ762" s="117"/>
      <c r="AR762" s="18"/>
      <c r="AS762" s="18"/>
      <c r="AT762" s="18"/>
      <c r="AU762" s="18"/>
      <c r="AV762" s="18"/>
      <c r="AW762" s="18"/>
      <c r="AX762" s="18"/>
      <c r="AY762" s="18"/>
      <c r="AZ762" s="18"/>
      <c r="BA762" s="18"/>
      <c r="BE762" s="11"/>
      <c r="BF762" s="11"/>
      <c r="BG762" s="11"/>
      <c r="BH762" s="11"/>
      <c r="BI762" s="11"/>
      <c r="BJ762" s="11"/>
      <c r="BK762" s="11"/>
      <c r="BL762" s="11"/>
      <c r="BM762" s="11"/>
      <c r="BN762" s="11"/>
      <c r="BO762" s="11"/>
      <c r="BP762" s="11"/>
      <c r="BQ762" s="11"/>
      <c r="BR762" s="75"/>
      <c r="BS762" s="75"/>
    </row>
    <row r="763" spans="1:71">
      <c r="A763" s="18"/>
      <c r="B763" s="18"/>
      <c r="C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17"/>
      <c r="AB763" s="393">
        <v>0</v>
      </c>
      <c r="AC763" s="428">
        <v>1</v>
      </c>
      <c r="AD763" s="428">
        <v>2</v>
      </c>
      <c r="AE763" s="428">
        <v>3</v>
      </c>
      <c r="AF763" s="428">
        <v>4</v>
      </c>
      <c r="AG763" s="428">
        <v>5</v>
      </c>
      <c r="AH763" s="428">
        <v>6</v>
      </c>
      <c r="AI763" s="428">
        <v>7</v>
      </c>
      <c r="AJ763" s="428">
        <v>8</v>
      </c>
      <c r="AK763" s="428">
        <v>9</v>
      </c>
      <c r="AL763" s="428">
        <v>10</v>
      </c>
      <c r="AM763" s="428">
        <v>11</v>
      </c>
      <c r="AN763" s="428">
        <v>12</v>
      </c>
      <c r="AO763" s="428">
        <v>13</v>
      </c>
      <c r="AP763" s="428">
        <v>14</v>
      </c>
      <c r="AQ763" s="429">
        <v>15</v>
      </c>
      <c r="AR763" s="429">
        <v>16</v>
      </c>
      <c r="AS763" s="429">
        <v>17</v>
      </c>
      <c r="AT763" s="429">
        <v>18</v>
      </c>
      <c r="AU763" s="429">
        <v>19</v>
      </c>
      <c r="AV763" s="429">
        <v>20</v>
      </c>
      <c r="AW763" s="18"/>
      <c r="AX763" s="18"/>
      <c r="AY763" s="18"/>
      <c r="AZ763" s="18"/>
      <c r="BA763" s="18"/>
      <c r="BE763" s="11"/>
      <c r="BF763" s="11"/>
      <c r="BG763" s="11"/>
      <c r="BH763" s="11"/>
      <c r="BI763" s="11"/>
      <c r="BJ763" s="11"/>
      <c r="BK763" s="11"/>
      <c r="BL763" s="11"/>
      <c r="BM763" s="11"/>
      <c r="BN763" s="11"/>
      <c r="BO763" s="11"/>
      <c r="BP763" s="11"/>
      <c r="BQ763" s="11"/>
      <c r="BR763" s="75"/>
      <c r="BS763" s="75"/>
    </row>
    <row r="764" spans="1:71">
      <c r="A764" s="18"/>
      <c r="B764" s="18"/>
      <c r="C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231" t="str">
        <f>$G$121</f>
        <v>MODAL</v>
      </c>
      <c r="AB764" s="431"/>
      <c r="AC764" s="431"/>
      <c r="AD764" s="431"/>
      <c r="AE764" s="431"/>
      <c r="AF764" s="431"/>
      <c r="AG764" s="431"/>
      <c r="AH764" s="431"/>
      <c r="AI764" s="431"/>
      <c r="AJ764" s="431"/>
      <c r="AK764" s="431"/>
      <c r="AL764" s="431"/>
      <c r="AM764" s="431"/>
      <c r="AN764" s="431"/>
      <c r="AO764" s="431"/>
      <c r="AP764" s="431"/>
      <c r="AQ764" s="431"/>
      <c r="AR764" s="18"/>
      <c r="AS764" s="18"/>
      <c r="AT764" s="18"/>
      <c r="AU764" s="18"/>
      <c r="AV764" s="18"/>
      <c r="AW764" s="18"/>
      <c r="AX764" s="18"/>
      <c r="AY764" s="18"/>
      <c r="AZ764" s="18"/>
      <c r="BA764" s="18"/>
      <c r="BE764" s="11"/>
      <c r="BF764" s="11"/>
      <c r="BG764" s="11"/>
      <c r="BH764" s="11"/>
      <c r="BI764" s="11"/>
      <c r="BJ764" s="11"/>
      <c r="BK764" s="11"/>
      <c r="BL764" s="11"/>
      <c r="BM764" s="11"/>
      <c r="BN764" s="11"/>
      <c r="BO764" s="11"/>
      <c r="BP764" s="11"/>
      <c r="BQ764" s="11"/>
      <c r="BR764" s="75"/>
      <c r="BS764" s="75"/>
    </row>
    <row r="765" spans="1:71">
      <c r="A765" s="18"/>
      <c r="B765" s="18"/>
      <c r="C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230" t="str">
        <f>$G$122</f>
        <v>(R1-R5)</v>
      </c>
      <c r="AB765" s="393">
        <v>-7</v>
      </c>
      <c r="AC765" s="428">
        <v>-6</v>
      </c>
      <c r="AD765" s="428">
        <v>-5</v>
      </c>
      <c r="AE765" s="428">
        <v>-4</v>
      </c>
      <c r="AF765" s="428">
        <v>-3</v>
      </c>
      <c r="AG765" s="428">
        <v>-2</v>
      </c>
      <c r="AH765" s="428">
        <v>-1</v>
      </c>
      <c r="AI765" s="428">
        <v>0</v>
      </c>
      <c r="AJ765" s="428">
        <v>1</v>
      </c>
      <c r="AK765" s="428">
        <v>2</v>
      </c>
      <c r="AL765" s="428">
        <v>3</v>
      </c>
      <c r="AM765" s="428">
        <v>4</v>
      </c>
      <c r="AN765" s="428">
        <v>5</v>
      </c>
      <c r="AO765" s="428">
        <v>6</v>
      </c>
      <c r="AP765" s="432">
        <v>7</v>
      </c>
      <c r="AQ765" s="429">
        <v>8</v>
      </c>
      <c r="AR765" s="18"/>
      <c r="AS765" s="18"/>
      <c r="AT765" s="18"/>
      <c r="AU765" s="18"/>
      <c r="AV765" s="18"/>
      <c r="AW765" s="18"/>
      <c r="AX765" s="18"/>
      <c r="AY765" s="18"/>
      <c r="AZ765" s="18"/>
      <c r="BA765" s="18"/>
      <c r="BE765" s="11"/>
      <c r="BF765" s="11"/>
      <c r="BG765" s="11"/>
      <c r="BH765" s="11"/>
      <c r="BI765" s="11"/>
      <c r="BJ765" s="11"/>
      <c r="BK765" s="11"/>
      <c r="BL765" s="11"/>
      <c r="BM765" s="11"/>
      <c r="BN765" s="11"/>
      <c r="BO765" s="11"/>
      <c r="BP765" s="11"/>
      <c r="BQ765" s="11"/>
      <c r="BR765" s="75"/>
      <c r="BS765" s="75"/>
    </row>
    <row r="766" spans="1:71">
      <c r="A766" s="18"/>
      <c r="B766" s="18"/>
      <c r="C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433">
        <v>0</v>
      </c>
      <c r="AB766" s="434"/>
      <c r="AC766" s="435"/>
      <c r="AD766" s="435"/>
      <c r="AE766" s="435"/>
      <c r="AF766" s="435"/>
      <c r="AG766" s="435"/>
      <c r="AH766" s="435"/>
      <c r="AI766" s="436">
        <f t="array" ref="AI766">IF($P123="-","-",COUNT(IF($P$5:$P$104=$AA766,IF($H$5:$O$104=AB$763,$H$5:$O$104,"-"),"-"))/$P123)</f>
        <v>0.796875</v>
      </c>
      <c r="AJ766" s="437">
        <f t="array" ref="AJ766">IF($P123="-","-",COUNT(IF($P$5:$P$104=$AA766,IF($H$5:$O$104=AC$763,$H$5:$O$104,"-"),"-"))/$P123)</f>
        <v>0</v>
      </c>
      <c r="AK766" s="437">
        <f t="array" ref="AK766">IF($P123="-","-",COUNT(IF($P$5:$P$104=$AA766,IF($H$5:$O$104=AD$763,$H$5:$O$104,"-"),"-"))/$P123)</f>
        <v>0</v>
      </c>
      <c r="AL766" s="437">
        <f t="array" ref="AL766">IF($P123="-","-",COUNT(IF($P$5:$P$104=$AA766,IF($H$5:$O$104=AE$763,$H$5:$O$104,"-"),"-"))/$P123)</f>
        <v>7.8125E-3</v>
      </c>
      <c r="AM766" s="437">
        <f t="array" ref="AM766">IF($P123="-","-",COUNT(IF($P$5:$P$104=$AA766,IF($H$5:$O$104=AF$763,$H$5:$O$104,"-"),"-"))/$P123)</f>
        <v>6.25E-2</v>
      </c>
      <c r="AN766" s="437">
        <f t="array" ref="AN766">IF($P123="-","-",COUNT(IF($P$5:$P$104=$AA766,IF($H$5:$O$104=AG$763,$H$5:$O$104,"-"),"-"))/$P123)</f>
        <v>5.46875E-2</v>
      </c>
      <c r="AO766" s="437">
        <f t="array" ref="AO766">IF($P123="-","-",COUNT(IF($P$5:$P$104=$AA766,IF($H$5:$O$104=AH$763,$H$5:$O$104,"-"),"-"))/$P123)</f>
        <v>7.8125E-2</v>
      </c>
      <c r="AP766" s="437">
        <f t="array" ref="AP766">IF($P123="-","-",COUNT(IF($P$5:$P$104=$AA766,IF($H$5:$O$104=AI$763,$H$5:$O$104,"-"),"-"))/$P123)</f>
        <v>0</v>
      </c>
      <c r="AQ766" s="437">
        <f t="array" ref="AQ766">IF($P123="-","-",COUNT(IF($P$5:$P$104=$AA766,IF($H$5:$O$104=AJ$763,$H$5:$O$104,"-"),"-"))/$P123)</f>
        <v>0</v>
      </c>
      <c r="AR766" s="438">
        <f t="shared" ref="AR766:AR781" si="239">IF(SUM(AB766:AQ766)=0,"-",SUM(AB766:AQ766))</f>
        <v>1</v>
      </c>
      <c r="AS766" s="18"/>
      <c r="AT766" s="18"/>
      <c r="AU766" s="18"/>
      <c r="AV766" s="18"/>
      <c r="AW766" s="18"/>
      <c r="AX766" s="18"/>
      <c r="AY766" s="18"/>
      <c r="AZ766" s="18"/>
      <c r="BA766" s="18"/>
      <c r="BE766" s="11"/>
      <c r="BF766" s="11"/>
      <c r="BG766" s="11"/>
      <c r="BH766" s="11"/>
      <c r="BI766" s="11"/>
      <c r="BJ766" s="11"/>
      <c r="BK766" s="11"/>
      <c r="BL766" s="11"/>
      <c r="BM766" s="11"/>
      <c r="BN766" s="11"/>
      <c r="BO766" s="11"/>
      <c r="BP766" s="11"/>
      <c r="BQ766" s="11"/>
      <c r="BR766" s="75"/>
      <c r="BS766" s="75"/>
    </row>
    <row r="767" spans="1:71">
      <c r="A767" s="18"/>
      <c r="B767" s="18"/>
      <c r="C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50">
        <v>1</v>
      </c>
      <c r="AB767" s="439"/>
      <c r="AC767" s="440"/>
      <c r="AD767" s="440"/>
      <c r="AE767" s="440"/>
      <c r="AF767" s="440"/>
      <c r="AG767" s="440"/>
      <c r="AH767" s="441" t="str">
        <f t="array" ref="AH767">IF($P124="-","-",COUNT(IF($P$5:$P$104=$AA767,IF($H$5:$O$104=AB$763,$H$5:$O$104,"-"),"-"))/$P124)</f>
        <v>-</v>
      </c>
      <c r="AI767" s="442" t="str">
        <f t="array" ref="AI767">IF($P124="-","-",COUNT(IF($P$5:$P$104=$AA767,IF($H$5:$O$104=AC$763,$H$5:$O$104,"-"),"-"))/$P124)</f>
        <v>-</v>
      </c>
      <c r="AJ767" s="441" t="str">
        <f t="array" ref="AJ767">IF($P124="-","-",COUNT(IF($P$5:$P$104=$AA767,IF($H$5:$O$104=AD$763,$H$5:$O$104,"-"),"-"))/$P124)</f>
        <v>-</v>
      </c>
      <c r="AK767" s="441" t="str">
        <f t="array" ref="AK767">IF($P124="-","-",COUNT(IF($P$5:$P$104=$AA767,IF($H$5:$O$104=AE$763,$H$5:$O$104,"-"),"-"))/$P124)</f>
        <v>-</v>
      </c>
      <c r="AL767" s="441" t="str">
        <f t="array" ref="AL767">IF($P124="-","-",COUNT(IF($P$5:$P$104=$AA767,IF($H$5:$O$104=AF$763,$H$5:$O$104,"-"),"-"))/$P124)</f>
        <v>-</v>
      </c>
      <c r="AM767" s="441" t="str">
        <f t="array" ref="AM767">IF($P124="-","-",COUNT(IF($P$5:$P$104=$AA767,IF($H$5:$O$104=AG$763,$H$5:$O$104,"-"),"-"))/$P124)</f>
        <v>-</v>
      </c>
      <c r="AN767" s="441" t="str">
        <f t="array" ref="AN767">IF($P124="-","-",COUNT(IF($P$5:$P$104=$AA767,IF($H$5:$O$104=AH$763,$H$5:$O$104,"-"),"-"))/$P124)</f>
        <v>-</v>
      </c>
      <c r="AO767" s="441" t="str">
        <f t="array" ref="AO767">IF($P124="-","-",COUNT(IF($P$5:$P$104=$AA767,IF($H$5:$O$104=AI$763,$H$5:$O$104,"-"),"-"))/$P124)</f>
        <v>-</v>
      </c>
      <c r="AP767" s="441" t="str">
        <f t="array" ref="AP767">IF($P124="-","-",COUNT(IF($P$5:$P$104=$AA767,IF($H$5:$O$104=AJ$763,$H$5:$O$104,"-"),"-"))/$P124)</f>
        <v>-</v>
      </c>
      <c r="AQ767" s="441" t="str">
        <f t="array" ref="AQ767">IF($P124="-","-",COUNT(IF($P$5:$P$104=$AA767,IF($H$5:$O$104=AK$763,$H$5:$O$104,"-"),"-"))/$P124)</f>
        <v>-</v>
      </c>
      <c r="AR767" s="443" t="str">
        <f t="shared" si="239"/>
        <v>-</v>
      </c>
      <c r="AS767" s="18"/>
      <c r="AT767" s="18"/>
      <c r="AU767" s="18"/>
      <c r="AV767" s="18"/>
      <c r="AW767" s="18"/>
      <c r="AX767" s="18"/>
      <c r="AY767" s="18"/>
      <c r="AZ767" s="18"/>
      <c r="BA767" s="18"/>
      <c r="BE767" s="11"/>
      <c r="BF767" s="11"/>
      <c r="BG767" s="11"/>
      <c r="BH767" s="11"/>
      <c r="BI767" s="11"/>
      <c r="BJ767" s="11"/>
      <c r="BK767" s="11"/>
      <c r="BL767" s="11"/>
      <c r="BM767" s="11"/>
      <c r="BN767" s="11"/>
      <c r="BO767" s="11"/>
      <c r="BP767" s="11"/>
      <c r="BQ767" s="11"/>
      <c r="BR767" s="75"/>
      <c r="BS767" s="75"/>
    </row>
    <row r="768" spans="1:71">
      <c r="A768" s="18"/>
      <c r="B768" s="18"/>
      <c r="C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50">
        <v>2</v>
      </c>
      <c r="AB768" s="439"/>
      <c r="AC768" s="440"/>
      <c r="AD768" s="440"/>
      <c r="AE768" s="440"/>
      <c r="AF768" s="440"/>
      <c r="AG768" s="441" t="str">
        <f t="array" ref="AG768">IF($P125="-","-",COUNT(IF($P$5:$P$104=$AA768,IF($H$5:$O$104=AB$763,$H$5:$O$104,"-"),"-"))/$P125)</f>
        <v>-</v>
      </c>
      <c r="AH768" s="441" t="str">
        <f t="array" ref="AH768">IF($P125="-","-",COUNT(IF($P$5:$P$104=$AA768,IF($H$5:$O$104=AC$763,$H$5:$O$104,"-"),"-"))/$P125)</f>
        <v>-</v>
      </c>
      <c r="AI768" s="442" t="str">
        <f t="array" ref="AI768">IF($P125="-","-",COUNT(IF($P$5:$P$104=$AA768,IF($H$5:$O$104=AD$763,$H$5:$O$104,"-"),"-"))/$P125)</f>
        <v>-</v>
      </c>
      <c r="AJ768" s="441" t="str">
        <f t="array" ref="AJ768">IF($P125="-","-",COUNT(IF($P$5:$P$104=$AA768,IF($H$5:$O$104=AE$763,$H$5:$O$104,"-"),"-"))/$P125)</f>
        <v>-</v>
      </c>
      <c r="AK768" s="441" t="str">
        <f t="array" ref="AK768">IF($P125="-","-",COUNT(IF($P$5:$P$104=$AA768,IF($H$5:$O$104=AF$763,$H$5:$O$104,"-"),"-"))/$P125)</f>
        <v>-</v>
      </c>
      <c r="AL768" s="441" t="str">
        <f t="array" ref="AL768">IF($P125="-","-",COUNT(IF($P$5:$P$104=$AA768,IF($H$5:$O$104=AG$763,$H$5:$O$104,"-"),"-"))/$P125)</f>
        <v>-</v>
      </c>
      <c r="AM768" s="441" t="str">
        <f t="array" ref="AM768">IF($P125="-","-",COUNT(IF($P$5:$P$104=$AA768,IF($H$5:$O$104=AH$763,$H$5:$O$104,"-"),"-"))/$P125)</f>
        <v>-</v>
      </c>
      <c r="AN768" s="441" t="str">
        <f t="array" ref="AN768">IF($P125="-","-",COUNT(IF($P$5:$P$104=$AA768,IF($H$5:$O$104=AI$763,$H$5:$O$104,"-"),"-"))/$P125)</f>
        <v>-</v>
      </c>
      <c r="AO768" s="441" t="str">
        <f t="array" ref="AO768">IF($P125="-","-",COUNT(IF($P$5:$P$104=$AA768,IF($H$5:$O$104=AJ$763,$H$5:$O$104,"-"),"-"))/$P125)</f>
        <v>-</v>
      </c>
      <c r="AP768" s="441" t="str">
        <f t="array" ref="AP768">IF($P125="-","-",COUNT(IF($P$5:$P$104=$AA768,IF($H$5:$O$104=AK$763,$H$5:$O$104,"-"),"-"))/$P125)</f>
        <v>-</v>
      </c>
      <c r="AQ768" s="441" t="str">
        <f t="array" ref="AQ768">IF($P125="-","-",COUNT(IF($P$5:$P$104=$AA768,IF($H$5:$O$104=AL$763,$H$5:$O$104,"-"),"-"))/$P125)</f>
        <v>-</v>
      </c>
      <c r="AR768" s="443" t="str">
        <f t="shared" si="239"/>
        <v>-</v>
      </c>
      <c r="AS768" s="18"/>
      <c r="AT768" s="18"/>
      <c r="AU768" s="18"/>
      <c r="AV768" s="18"/>
      <c r="AW768" s="18"/>
      <c r="AX768" s="18"/>
      <c r="AY768" s="18"/>
      <c r="AZ768" s="18"/>
      <c r="BA768" s="18"/>
      <c r="BE768" s="11"/>
      <c r="BF768" s="11"/>
      <c r="BG768" s="11"/>
      <c r="BH768" s="11"/>
      <c r="BI768" s="11"/>
      <c r="BJ768" s="11"/>
      <c r="BK768" s="11"/>
      <c r="BL768" s="11"/>
      <c r="BM768" s="11"/>
      <c r="BN768" s="11"/>
      <c r="BO768" s="11"/>
      <c r="BP768" s="11"/>
      <c r="BQ768" s="11"/>
      <c r="BR768" s="75"/>
      <c r="BS768" s="75"/>
    </row>
    <row r="769" spans="1:71">
      <c r="A769" s="18"/>
      <c r="B769" s="18"/>
      <c r="C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50">
        <v>3</v>
      </c>
      <c r="AB769" s="439"/>
      <c r="AC769" s="440"/>
      <c r="AD769" s="440"/>
      <c r="AE769" s="440"/>
      <c r="AF769" s="441">
        <f t="array" ref="AF769">IF($P126="-","-",COUNT(IF($P$5:$P$104=$AA769,IF($H$5:$O$104=AB$763,$H$5:$O$104,"-"),"-"))/$P126)</f>
        <v>0.375</v>
      </c>
      <c r="AG769" s="441">
        <f t="array" ref="AG769">IF($P126="-","-",COUNT(IF($P$5:$P$104=$AA769,IF($H$5:$O$104=AC$763,$H$5:$O$104,"-"),"-"))/$P126)</f>
        <v>0</v>
      </c>
      <c r="AH769" s="441">
        <f t="array" ref="AH769">IF($P126="-","-",COUNT(IF($P$5:$P$104=$AA769,IF($H$5:$O$104=AD$763,$H$5:$O$104,"-"),"-"))/$P126)</f>
        <v>0</v>
      </c>
      <c r="AI769" s="442">
        <f t="array" ref="AI769">IF($P126="-","-",COUNT(IF($P$5:$P$104=$AA769,IF($H$5:$O$104=AE$763,$H$5:$O$104,"-"),"-"))/$P126)</f>
        <v>0.5</v>
      </c>
      <c r="AJ769" s="441">
        <f t="array" ref="AJ769">IF($P126="-","-",COUNT(IF($P$5:$P$104=$AA769,IF($H$5:$O$104=AF$763,$H$5:$O$104,"-"),"-"))/$P126)</f>
        <v>0.125</v>
      </c>
      <c r="AK769" s="441">
        <f t="array" ref="AK769">IF($P126="-","-",COUNT(IF($P$5:$P$104=$AA769,IF($H$5:$O$104=AG$763,$H$5:$O$104,"-"),"-"))/$P126)</f>
        <v>0</v>
      </c>
      <c r="AL769" s="441">
        <f t="array" ref="AL769">IF($P126="-","-",COUNT(IF($P$5:$P$104=$AA769,IF($H$5:$O$104=AH$763,$H$5:$O$104,"-"),"-"))/$P126)</f>
        <v>0</v>
      </c>
      <c r="AM769" s="441">
        <f t="array" ref="AM769">IF($P126="-","-",COUNT(IF($P$5:$P$104=$AA769,IF($H$5:$O$104=AI$763,$H$5:$O$104,"-"),"-"))/$P126)</f>
        <v>0</v>
      </c>
      <c r="AN769" s="441">
        <f t="array" ref="AN769">IF($P126="-","-",COUNT(IF($P$5:$P$104=$AA769,IF($H$5:$O$104=AJ$763,$H$5:$O$104,"-"),"-"))/$P126)</f>
        <v>0</v>
      </c>
      <c r="AO769" s="441">
        <f t="array" ref="AO769">IF($P126="-","-",COUNT(IF($P$5:$P$104=$AA769,IF($H$5:$O$104=AK$763,$H$5:$O$104,"-"),"-"))/$P126)</f>
        <v>0</v>
      </c>
      <c r="AP769" s="441">
        <f t="array" ref="AP769">IF($P126="-","-",COUNT(IF($P$5:$P$104=$AA769,IF($H$5:$O$104=AL$763,$H$5:$O$104,"-"),"-"))/$P126)</f>
        <v>0</v>
      </c>
      <c r="AQ769" s="441">
        <f t="array" ref="AQ769">IF($P126="-","-",COUNT(IF($P$5:$P$104=$AA769,IF($H$5:$O$104=AM$763,$H$5:$O$104,"-"),"-"))/$P126)</f>
        <v>0</v>
      </c>
      <c r="AR769" s="443">
        <f t="shared" si="239"/>
        <v>1</v>
      </c>
      <c r="AS769" s="18"/>
      <c r="AT769" s="18"/>
      <c r="AU769" s="18"/>
      <c r="AV769" s="18"/>
      <c r="AW769" s="18"/>
      <c r="AX769" s="18"/>
      <c r="AY769" s="18"/>
      <c r="AZ769" s="18"/>
      <c r="BA769" s="18"/>
      <c r="BE769" s="11"/>
      <c r="BF769" s="11"/>
      <c r="BG769" s="11"/>
      <c r="BH769" s="11"/>
      <c r="BI769" s="11"/>
      <c r="BJ769" s="11"/>
      <c r="BK769" s="11"/>
      <c r="BL769" s="11"/>
      <c r="BM769" s="11"/>
      <c r="BN769" s="11"/>
      <c r="BO769" s="11"/>
      <c r="BP769" s="11"/>
      <c r="BQ769" s="11"/>
      <c r="BR769" s="75"/>
      <c r="BS769" s="75"/>
    </row>
    <row r="770" spans="1:71">
      <c r="A770" s="18"/>
      <c r="B770" s="18"/>
      <c r="C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50">
        <v>4</v>
      </c>
      <c r="AB770" s="439"/>
      <c r="AC770" s="440"/>
      <c r="AD770" s="440"/>
      <c r="AE770" s="441">
        <f t="array" ref="AE770">IF($P127="-","-",COUNT(IF($P$5:$P$104=$AA770,IF($H$5:$O$104=AB$763,$H$5:$O$104,"-"),"-"))/$P127)</f>
        <v>0.1111111111111111</v>
      </c>
      <c r="AF770" s="441">
        <f t="array" ref="AF770">IF($P127="-","-",COUNT(IF($P$5:$P$104=$AA770,IF($H$5:$O$104=AC$763,$H$5:$O$104,"-"),"-"))/$P127)</f>
        <v>0</v>
      </c>
      <c r="AG770" s="441">
        <f t="array" ref="AG770">IF($P127="-","-",COUNT(IF($P$5:$P$104=$AA770,IF($H$5:$O$104=AD$763,$H$5:$O$104,"-"),"-"))/$P127)</f>
        <v>0</v>
      </c>
      <c r="AH770" s="441">
        <f t="array" ref="AH770">IF($P127="-","-",COUNT(IF($P$5:$P$104=$AA770,IF($H$5:$O$104=AE$763,$H$5:$O$104,"-"),"-"))/$P127)</f>
        <v>1.3888888888888888E-2</v>
      </c>
      <c r="AI770" s="442">
        <f t="array" ref="AI770">IF($P127="-","-",COUNT(IF($P$5:$P$104=$AA770,IF($H$5:$O$104=AF$763,$H$5:$O$104,"-"),"-"))/$P127)</f>
        <v>0.58333333333333337</v>
      </c>
      <c r="AJ770" s="441">
        <f t="array" ref="AJ770">IF($P127="-","-",COUNT(IF($P$5:$P$104=$AA770,IF($H$5:$O$104=AG$763,$H$5:$O$104,"-"),"-"))/$P127)</f>
        <v>0.16666666666666666</v>
      </c>
      <c r="AK770" s="441">
        <f t="array" ref="AK770">IF($P127="-","-",COUNT(IF($P$5:$P$104=$AA770,IF($H$5:$O$104=AH$763,$H$5:$O$104,"-"),"-"))/$P127)</f>
        <v>0.1111111111111111</v>
      </c>
      <c r="AL770" s="441">
        <f t="array" ref="AL770">IF($P127="-","-",COUNT(IF($P$5:$P$104=$AA770,IF($H$5:$O$104=AI$763,$H$5:$O$104,"-"),"-"))/$P127)</f>
        <v>1.3888888888888888E-2</v>
      </c>
      <c r="AM770" s="441">
        <f t="array" ref="AM770">IF($P127="-","-",COUNT(IF($P$5:$P$104=$AA770,IF($H$5:$O$104=AJ$763,$H$5:$O$104,"-"),"-"))/$P127)</f>
        <v>0</v>
      </c>
      <c r="AN770" s="441">
        <f t="array" ref="AN770">IF($P127="-","-",COUNT(IF($P$5:$P$104=$AA770,IF($H$5:$O$104=AK$763,$H$5:$O$104,"-"),"-"))/$P127)</f>
        <v>0</v>
      </c>
      <c r="AO770" s="441">
        <f t="array" ref="AO770">IF($P127="-","-",COUNT(IF($P$5:$P$104=$AA770,IF($H$5:$O$104=AL$763,$H$5:$O$104,"-"),"-"))/$P127)</f>
        <v>0</v>
      </c>
      <c r="AP770" s="441">
        <f t="array" ref="AP770">IF($P127="-","-",COUNT(IF($P$5:$P$104=$AA770,IF($H$5:$O$104=AM$763,$H$5:$O$104,"-"),"-"))/$P127)</f>
        <v>0</v>
      </c>
      <c r="AQ770" s="441">
        <f t="array" ref="AQ770">IF($P127="-","-",COUNT(IF($P$5:$P$104=$AA770,IF($H$5:$O$104=AN$763,$H$5:$O$104,"-"),"-"))/$P127)</f>
        <v>0</v>
      </c>
      <c r="AR770" s="443">
        <f t="shared" si="239"/>
        <v>1</v>
      </c>
      <c r="AS770" s="18"/>
      <c r="AT770" s="18"/>
      <c r="AU770" s="18"/>
      <c r="AV770" s="18"/>
      <c r="AW770" s="18"/>
      <c r="AX770" s="18"/>
      <c r="AY770" s="18"/>
      <c r="AZ770" s="18"/>
      <c r="BA770" s="18"/>
      <c r="BE770" s="11"/>
      <c r="BF770" s="11"/>
      <c r="BG770" s="11"/>
      <c r="BH770" s="11"/>
      <c r="BI770" s="11"/>
      <c r="BJ770" s="11"/>
      <c r="BK770" s="11"/>
      <c r="BL770" s="11"/>
      <c r="BM770" s="11"/>
      <c r="BN770" s="11"/>
      <c r="BO770" s="11"/>
      <c r="BP770" s="11"/>
      <c r="BQ770" s="11"/>
      <c r="BR770" s="75"/>
      <c r="BS770" s="75"/>
    </row>
    <row r="771" spans="1:71">
      <c r="A771" s="18"/>
      <c r="B771" s="18"/>
      <c r="C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50">
        <v>5</v>
      </c>
      <c r="AB771" s="439"/>
      <c r="AC771" s="440"/>
      <c r="AD771" s="441">
        <f t="array" ref="AD771">IF($P128="-","-",COUNT(IF($P$5:$P$104=$AA771,IF($H$5:$O$104=AB$763,$H$5:$O$104,"-"),"-"))/$P128)</f>
        <v>0.11574074074074074</v>
      </c>
      <c r="AE771" s="441">
        <f t="array" ref="AE771">IF($P128="-","-",COUNT(IF($P$5:$P$104=$AA771,IF($H$5:$O$104=AC$763,$H$5:$O$104,"-"),"-"))/$P128)</f>
        <v>0</v>
      </c>
      <c r="AF771" s="441">
        <f t="array" ref="AF771">IF($P128="-","-",COUNT(IF($P$5:$P$104=$AA771,IF($H$5:$O$104=AD$763,$H$5:$O$104,"-"),"-"))/$P128)</f>
        <v>0</v>
      </c>
      <c r="AG771" s="441">
        <f t="array" ref="AG771">IF($P128="-","-",COUNT(IF($P$5:$P$104=$AA771,IF($H$5:$O$104=AE$763,$H$5:$O$104,"-"),"-"))/$P128)</f>
        <v>1.3888888888888888E-2</v>
      </c>
      <c r="AH771" s="441">
        <f t="array" ref="AH771">IF($P128="-","-",COUNT(IF($P$5:$P$104=$AA771,IF($H$5:$O$104=AF$763,$H$5:$O$104,"-"),"-"))/$P128)</f>
        <v>5.0925925925925923E-2</v>
      </c>
      <c r="AI771" s="442">
        <f t="array" ref="AI771">IF($P128="-","-",COUNT(IF($P$5:$P$104=$AA771,IF($H$5:$O$104=AG$763,$H$5:$O$104,"-"),"-"))/$P128)</f>
        <v>0.60648148148148151</v>
      </c>
      <c r="AJ771" s="441">
        <f t="array" ref="AJ771">IF($P128="-","-",COUNT(IF($P$5:$P$104=$AA771,IF($H$5:$O$104=AH$763,$H$5:$O$104,"-"),"-"))/$P128)</f>
        <v>0.13425925925925927</v>
      </c>
      <c r="AK771" s="441">
        <f t="array" ref="AK771">IF($P128="-","-",COUNT(IF($P$5:$P$104=$AA771,IF($H$5:$O$104=AI$763,$H$5:$O$104,"-"),"-"))/$P128)</f>
        <v>3.2407407407407406E-2</v>
      </c>
      <c r="AL771" s="441">
        <f t="array" ref="AL771">IF($P128="-","-",COUNT(IF($P$5:$P$104=$AA771,IF($H$5:$O$104=AJ$763,$H$5:$O$104,"-"),"-"))/$P128)</f>
        <v>3.2407407407407406E-2</v>
      </c>
      <c r="AM771" s="441">
        <f t="array" ref="AM771">IF($P128="-","-",COUNT(IF($P$5:$P$104=$AA771,IF($H$5:$O$104=AK$763,$H$5:$O$104,"-"),"-"))/$P128)</f>
        <v>9.2592592592592587E-3</v>
      </c>
      <c r="AN771" s="441">
        <f t="array" ref="AN771">IF($P128="-","-",COUNT(IF($P$5:$P$104=$AA771,IF($H$5:$O$104=AL$763,$H$5:$O$104,"-"),"-"))/$P128)</f>
        <v>4.6296296296296294E-3</v>
      </c>
      <c r="AO771" s="441">
        <f t="array" ref="AO771">IF($P128="-","-",COUNT(IF($P$5:$P$104=$AA771,IF($H$5:$O$104=AM$763,$H$5:$O$104,"-"),"-"))/$P128)</f>
        <v>0</v>
      </c>
      <c r="AP771" s="441">
        <f t="array" ref="AP771">IF($P128="-","-",COUNT(IF($P$5:$P$104=$AA771,IF($H$5:$O$104=AN$763,$H$5:$O$104,"-"),"-"))/$P128)</f>
        <v>0</v>
      </c>
      <c r="AQ771" s="441">
        <f t="array" ref="AQ771">IF($P128="-","-",COUNT(IF($P$5:$P$104=$AA771,IF($H$5:$O$104=AO$763,$H$5:$O$104,"-"),"-"))/$P128)</f>
        <v>0</v>
      </c>
      <c r="AR771" s="443">
        <f t="shared" si="239"/>
        <v>1.0000000000000002</v>
      </c>
      <c r="AS771" s="18"/>
      <c r="AT771" s="18"/>
      <c r="AU771" s="18"/>
      <c r="AV771" s="18"/>
      <c r="AW771" s="18"/>
      <c r="AX771" s="18"/>
      <c r="AY771" s="18"/>
      <c r="AZ771" s="18"/>
      <c r="BA771" s="18"/>
      <c r="BE771" s="11"/>
      <c r="BF771" s="11"/>
      <c r="BG771" s="11"/>
      <c r="BH771" s="11"/>
      <c r="BI771" s="11"/>
      <c r="BJ771" s="11"/>
      <c r="BK771" s="11"/>
      <c r="BL771" s="11"/>
      <c r="BM771" s="11"/>
      <c r="BN771" s="11"/>
      <c r="BO771" s="11"/>
      <c r="BP771" s="11"/>
      <c r="BQ771" s="11"/>
      <c r="BR771" s="75"/>
      <c r="BS771" s="75"/>
    </row>
    <row r="772" spans="1:71">
      <c r="A772" s="18"/>
      <c r="B772" s="18"/>
      <c r="C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50">
        <v>6</v>
      </c>
      <c r="AB772" s="439"/>
      <c r="AC772" s="441">
        <f t="array" ref="AC772">IF($P129="-","-",COUNT(IF($P$5:$P$104=$AA772,IF($H$5:$O$104=AB$763,$H$5:$O$104,"-"),"-"))/$P129)</f>
        <v>4.4999999999999998E-2</v>
      </c>
      <c r="AD772" s="441">
        <f t="array" ref="AD772">IF($P129="-","-",COUNT(IF($P$5:$P$104=$AA772,IF($H$5:$O$104=AC$763,$H$5:$O$104,"-"),"-"))/$P129)</f>
        <v>0</v>
      </c>
      <c r="AE772" s="441">
        <f t="array" ref="AE772">IF($P129="-","-",COUNT(IF($P$5:$P$104=$AA772,IF($H$5:$O$104=AD$763,$H$5:$O$104,"-"),"-"))/$P129)</f>
        <v>0</v>
      </c>
      <c r="AF772" s="441">
        <f t="array" ref="AF772">IF($P129="-","-",COUNT(IF($P$5:$P$104=$AA772,IF($H$5:$O$104=AE$763,$H$5:$O$104,"-"),"-"))/$P129)</f>
        <v>0</v>
      </c>
      <c r="AG772" s="441">
        <f t="array" ref="AG772">IF($P129="-","-",COUNT(IF($P$5:$P$104=$AA772,IF($H$5:$O$104=AF$763,$H$5:$O$104,"-"),"-"))/$P129)</f>
        <v>0.03</v>
      </c>
      <c r="AH772" s="441">
        <f t="array" ref="AH772">IF($P129="-","-",COUNT(IF($P$5:$P$104=$AA772,IF($H$5:$O$104=AG$763,$H$5:$O$104,"-"),"-"))/$P129)</f>
        <v>0.16</v>
      </c>
      <c r="AI772" s="442">
        <f t="array" ref="AI772">IF($P129="-","-",COUNT(IF($P$5:$P$104=$AA772,IF($H$5:$O$104=AH$763,$H$5:$O$104,"-"),"-"))/$P129)</f>
        <v>0.63500000000000001</v>
      </c>
      <c r="AJ772" s="441">
        <f t="array" ref="AJ772">IF($P129="-","-",COUNT(IF($P$5:$P$104=$AA772,IF($H$5:$O$104=AI$763,$H$5:$O$104,"-"),"-"))/$P129)</f>
        <v>8.5000000000000006E-2</v>
      </c>
      <c r="AK772" s="441">
        <f t="array" ref="AK772">IF($P129="-","-",COUNT(IF($P$5:$P$104=$AA772,IF($H$5:$O$104=AJ$763,$H$5:$O$104,"-"),"-"))/$P129)</f>
        <v>3.5000000000000003E-2</v>
      </c>
      <c r="AL772" s="441">
        <f t="array" ref="AL772">IF($P129="-","-",COUNT(IF($P$5:$P$104=$AA772,IF($H$5:$O$104=AK$763,$H$5:$O$104,"-"),"-"))/$P129)</f>
        <v>0.01</v>
      </c>
      <c r="AM772" s="441">
        <f t="array" ref="AM772">IF($P129="-","-",COUNT(IF($P$5:$P$104=$AA772,IF($H$5:$O$104=AL$763,$H$5:$O$104,"-"),"-"))/$P129)</f>
        <v>0</v>
      </c>
      <c r="AN772" s="441">
        <f t="array" ref="AN772">IF($P129="-","-",COUNT(IF($P$5:$P$104=$AA772,IF($H$5:$O$104=AM$763,$H$5:$O$104,"-"),"-"))/$P129)</f>
        <v>0</v>
      </c>
      <c r="AO772" s="441">
        <f t="array" ref="AO772">IF($P129="-","-",COUNT(IF($P$5:$P$104=$AA772,IF($H$5:$O$104=AN$763,$H$5:$O$104,"-"),"-"))/$P129)</f>
        <v>0</v>
      </c>
      <c r="AP772" s="441">
        <f t="array" ref="AP772">IF($P129="-","-",COUNT(IF($P$5:$P$104=$AA772,IF($H$5:$O$104=AO$763,$H$5:$O$104,"-"),"-"))/$P129)</f>
        <v>0</v>
      </c>
      <c r="AQ772" s="441">
        <f t="array" ref="AQ772">IF($P129="-","-",COUNT(IF($P$5:$P$104=$AA772,IF($H$5:$O$104=AP$763,$H$5:$O$104,"-"),"-"))/$P129)</f>
        <v>0</v>
      </c>
      <c r="AR772" s="443">
        <f t="shared" si="239"/>
        <v>1</v>
      </c>
      <c r="AS772" s="18"/>
      <c r="AT772" s="18"/>
      <c r="AU772" s="18"/>
      <c r="AV772" s="18"/>
      <c r="AW772" s="18"/>
      <c r="AX772" s="18"/>
      <c r="AY772" s="18"/>
      <c r="AZ772" s="18"/>
      <c r="BA772" s="18"/>
      <c r="BE772" s="11"/>
      <c r="BF772" s="11"/>
      <c r="BG772" s="11"/>
      <c r="BH772" s="11"/>
      <c r="BI772" s="11"/>
      <c r="BJ772" s="11"/>
      <c r="BK772" s="11"/>
      <c r="BL772" s="11"/>
      <c r="BM772" s="11"/>
      <c r="BN772" s="11"/>
      <c r="BO772" s="11"/>
      <c r="BP772" s="11"/>
      <c r="BQ772" s="11"/>
      <c r="BR772" s="75"/>
      <c r="BS772" s="75"/>
    </row>
    <row r="773" spans="1:71">
      <c r="A773" s="18"/>
      <c r="B773" s="18"/>
      <c r="C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50">
        <v>7</v>
      </c>
      <c r="AB773" s="444">
        <f t="array" ref="AB773">IF($P130="-","-",COUNT(IF($P$5:$P$104=$AA773,IF($H$5:$O$104=AB$763,$H$5:$O$104,"-"),"-"))/$P130)</f>
        <v>9.6153846153846159E-2</v>
      </c>
      <c r="AC773" s="441">
        <f t="array" ref="AC773">IF($P130="-","-",COUNT(IF($P$5:$P$104=$AA773,IF($H$5:$O$104=AC$763,$H$5:$O$104,"-"),"-"))/$P130)</f>
        <v>0</v>
      </c>
      <c r="AD773" s="441">
        <f t="array" ref="AD773">IF($P130="-","-",COUNT(IF($P$5:$P$104=$AA773,IF($H$5:$O$104=AD$763,$H$5:$O$104,"-"),"-"))/$P130)</f>
        <v>0</v>
      </c>
      <c r="AE773" s="441">
        <f t="array" ref="AE773">IF($P130="-","-",COUNT(IF($P$5:$P$104=$AA773,IF($H$5:$O$104=AE$763,$H$5:$O$104,"-"),"-"))/$P130)</f>
        <v>0</v>
      </c>
      <c r="AF773" s="441">
        <f t="array" ref="AF773">IF($P130="-","-",COUNT(IF($P$5:$P$104=$AA773,IF($H$5:$O$104=AF$763,$H$5:$O$104,"-"),"-"))/$P130)</f>
        <v>2.8846153846153848E-2</v>
      </c>
      <c r="AG773" s="441">
        <f t="array" ref="AG773">IF($P130="-","-",COUNT(IF($P$5:$P$104=$AA773,IF($H$5:$O$104=AG$763,$H$5:$O$104,"-"),"-"))/$P130)</f>
        <v>0.14423076923076922</v>
      </c>
      <c r="AH773" s="441">
        <f t="array" ref="AH773">IF($P130="-","-",COUNT(IF($P$5:$P$104=$AA773,IF($H$5:$O$104=AH$763,$H$5:$O$104,"-"),"-"))/$P130)</f>
        <v>8.6538461538461536E-2</v>
      </c>
      <c r="AI773" s="442">
        <f t="array" ref="AI773">IF($P130="-","-",COUNT(IF($P$5:$P$104=$AA773,IF($H$5:$O$104=AI$763,$H$5:$O$104,"-"),"-"))/$P130)</f>
        <v>0.55769230769230771</v>
      </c>
      <c r="AJ773" s="441">
        <f t="array" ref="AJ773">IF($P130="-","-",COUNT(IF($P$5:$P$104=$AA773,IF($H$5:$O$104=AJ$763,$H$5:$O$104,"-"),"-"))/$P130)</f>
        <v>5.7692307692307696E-2</v>
      </c>
      <c r="AK773" s="441">
        <f t="array" ref="AK773">IF($P130="-","-",COUNT(IF($P$5:$P$104=$AA773,IF($H$5:$O$104=AK$763,$H$5:$O$104,"-"),"-"))/$P130)</f>
        <v>1.9230769230769232E-2</v>
      </c>
      <c r="AL773" s="441">
        <f t="array" ref="AL773">IF($P130="-","-",COUNT(IF($P$5:$P$104=$AA773,IF($H$5:$O$104=AL$763,$H$5:$O$104,"-"),"-"))/$P130)</f>
        <v>9.6153846153846159E-3</v>
      </c>
      <c r="AM773" s="441">
        <f t="array" ref="AM773">IF($P130="-","-",COUNT(IF($P$5:$P$104=$AA773,IF($H$5:$O$104=AM$763,$H$5:$O$104,"-"),"-"))/$P130)</f>
        <v>0</v>
      </c>
      <c r="AN773" s="441">
        <f t="array" ref="AN773">IF($P130="-","-",COUNT(IF($P$5:$P$104=$AA773,IF($H$5:$O$104=AN$763,$H$5:$O$104,"-"),"-"))/$P130)</f>
        <v>0</v>
      </c>
      <c r="AO773" s="441">
        <f t="array" ref="AO773">IF($P130="-","-",COUNT(IF($P$5:$P$104=$AA773,IF($H$5:$O$104=AO$763,$H$5:$O$104,"-"),"-"))/$P130)</f>
        <v>0</v>
      </c>
      <c r="AP773" s="441">
        <f t="array" ref="AP773">IF($P130="-","-",COUNT(IF($P$5:$P$104=$AA773,IF($H$5:$O$104=AP$763,$H$5:$O$104,"-"),"-"))/$P130)</f>
        <v>0</v>
      </c>
      <c r="AQ773" s="441">
        <f t="array" ref="AQ773">IF($P130="-","-",COUNT(IF($P$5:$P$104=$AA773,IF($H$5:$O$104=AQ$763,$H$5:$O$104,"-"),"-"))/$P130)</f>
        <v>0</v>
      </c>
      <c r="AR773" s="443">
        <f t="shared" si="239"/>
        <v>1</v>
      </c>
      <c r="AS773" s="18"/>
      <c r="AT773" s="18"/>
      <c r="AU773" s="18"/>
      <c r="AV773" s="18"/>
      <c r="AW773" s="18"/>
      <c r="AX773" s="18"/>
      <c r="AY773" s="18"/>
      <c r="AZ773" s="18"/>
      <c r="BA773" s="18"/>
      <c r="BE773" s="11"/>
      <c r="BF773" s="11"/>
      <c r="BG773" s="11"/>
      <c r="BH773" s="11"/>
      <c r="BI773" s="11"/>
      <c r="BJ773" s="11"/>
      <c r="BK773" s="11"/>
      <c r="BL773" s="11"/>
      <c r="BM773" s="11"/>
      <c r="BN773" s="11"/>
      <c r="BO773" s="11"/>
      <c r="BP773" s="11"/>
      <c r="BQ773" s="11"/>
      <c r="BR773" s="75"/>
      <c r="BS773" s="75"/>
    </row>
    <row r="774" spans="1:71">
      <c r="A774" s="18"/>
      <c r="B774" s="18"/>
      <c r="C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50">
        <v>8</v>
      </c>
      <c r="AB774" s="444">
        <f t="array" ref="AB774">IF($P131="-","-",COUNT(IF($P$5:$P$104=$AA774,IF($H$5:$O$104=AC$763,$H$5:$O$104,"-"),"-"))/$P131)</f>
        <v>0</v>
      </c>
      <c r="AC774" s="441">
        <f t="array" ref="AC774">IF($P131="-","-",COUNT(IF($P$5:$P$104=$AA774,IF($H$5:$O$104=AD$763,$H$5:$O$104,"-"),"-"))/$P131)</f>
        <v>0</v>
      </c>
      <c r="AD774" s="441">
        <f t="array" ref="AD774">IF($P131="-","-",COUNT(IF($P$5:$P$104=$AA774,IF($H$5:$O$104=AE$763,$H$5:$O$104,"-"),"-"))/$P131)</f>
        <v>0</v>
      </c>
      <c r="AE774" s="441">
        <f t="array" ref="AE774">IF($P131="-","-",COUNT(IF($P$5:$P$104=$AA774,IF($H$5:$O$104=AF$763,$H$5:$O$104,"-"),"-"))/$P131)</f>
        <v>5.5555555555555552E-2</v>
      </c>
      <c r="AF774" s="441">
        <f t="array" ref="AF774">IF($P131="-","-",COUNT(IF($P$5:$P$104=$AA774,IF($H$5:$O$104=AG$763,$H$5:$O$104,"-"),"-"))/$P131)</f>
        <v>0.22222222222222221</v>
      </c>
      <c r="AG774" s="441">
        <f t="array" ref="AG774">IF($P131="-","-",COUNT(IF($P$5:$P$104=$AA774,IF($H$5:$O$104=AH$763,$H$5:$O$104,"-"),"-"))/$P131)</f>
        <v>0.1388888888888889</v>
      </c>
      <c r="AH774" s="441">
        <f t="array" ref="AH774">IF($P131="-","-",COUNT(IF($P$5:$P$104=$AA774,IF($H$5:$O$104=AI$763,$H$5:$O$104,"-"),"-"))/$P131)</f>
        <v>0.125</v>
      </c>
      <c r="AI774" s="442">
        <f t="array" ref="AI774">IF($P131="-","-",COUNT(IF($P$5:$P$104=$AA774,IF($H$5:$O$104=AJ$763,$H$5:$O$104,"-"),"-"))/$P131)</f>
        <v>0.375</v>
      </c>
      <c r="AJ774" s="441">
        <f t="array" ref="AJ774">IF($P131="-","-",COUNT(IF($P$5:$P$104=$AA774,IF($H$5:$O$104=AK$763,$H$5:$O$104,"-"),"-"))/$P131)</f>
        <v>1.3888888888888888E-2</v>
      </c>
      <c r="AK774" s="441">
        <f t="array" ref="AK774">IF($P131="-","-",COUNT(IF($P$5:$P$104=$AA774,IF($H$5:$O$104=AL$763,$H$5:$O$104,"-"),"-"))/$P131)</f>
        <v>0</v>
      </c>
      <c r="AL774" s="441">
        <f t="array" ref="AL774">IF($P131="-","-",COUNT(IF($P$5:$P$104=$AA774,IF($H$5:$O$104=AM$763,$H$5:$O$104,"-"),"-"))/$P131)</f>
        <v>0</v>
      </c>
      <c r="AM774" s="441">
        <f t="array" ref="AM774">IF($P131="-","-",COUNT(IF($P$5:$P$104=$AA774,IF($H$5:$O$104=AN$763,$H$5:$O$104,"-"),"-"))/$P131)</f>
        <v>0</v>
      </c>
      <c r="AN774" s="441">
        <f t="array" ref="AN774">IF($P131="-","-",COUNT(IF($P$5:$P$104=$AA774,IF($H$5:$O$104=AO$763,$H$5:$O$104,"-"),"-"))/$P131)</f>
        <v>0</v>
      </c>
      <c r="AO774" s="441">
        <f t="array" ref="AO774">IF($P131="-","-",COUNT(IF($P$5:$P$104=$AA774,IF($H$5:$O$104=AP$763,$H$5:$O$104,"-"),"-"))/$P131)</f>
        <v>0</v>
      </c>
      <c r="AP774" s="441">
        <f t="array" ref="AP774">IF($P131="-","-",COUNT(IF($P$5:$P$104=$AA774,IF($H$5:$O$104=AQ$763,$H$5:$O$104,"-"),"-"))/$P131)</f>
        <v>0</v>
      </c>
      <c r="AQ774" s="441">
        <f t="array" ref="AQ774">IF($P131="-","-",COUNT(IF($P$5:$P$104=$AA774,IF($H$5:$O$104=AR$763,$H$5:$O$104,"-"),"-"))/$P131)</f>
        <v>0</v>
      </c>
      <c r="AR774" s="443">
        <f t="shared" si="239"/>
        <v>0.93055555555555558</v>
      </c>
      <c r="AS774" s="18"/>
      <c r="AT774" s="18"/>
      <c r="AU774" s="18"/>
      <c r="AV774" s="18"/>
      <c r="AW774" s="18"/>
      <c r="AX774" s="18"/>
      <c r="AY774" s="18"/>
      <c r="AZ774" s="18"/>
      <c r="BA774" s="18"/>
      <c r="BE774" s="11"/>
      <c r="BF774" s="11"/>
      <c r="BG774" s="11"/>
      <c r="BH774" s="11"/>
      <c r="BI774" s="11"/>
      <c r="BJ774" s="11"/>
      <c r="BK774" s="11"/>
      <c r="BL774" s="11"/>
      <c r="BM774" s="11"/>
      <c r="BN774" s="11"/>
      <c r="BO774" s="11"/>
      <c r="BP774" s="11"/>
      <c r="BQ774" s="11"/>
      <c r="BR774" s="75"/>
      <c r="BS774" s="75"/>
    </row>
    <row r="775" spans="1:71">
      <c r="A775" s="18"/>
      <c r="B775" s="18"/>
      <c r="C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50">
        <v>9</v>
      </c>
      <c r="AB775" s="444" t="str">
        <f t="array" ref="AB775">IF($P132="-","-",COUNT(IF($P$5:$P$104=$AA775,IF($H$5:$O$104=AD$763,$H$5:$O$104,"-"),"-"))/$P132)</f>
        <v>-</v>
      </c>
      <c r="AC775" s="441" t="str">
        <f t="array" ref="AC775">IF($P132="-","-",COUNT(IF($P$5:$P$104=$AA775,IF($H$5:$O$104=AE$763,$H$5:$O$104,"-"),"-"))/$P132)</f>
        <v>-</v>
      </c>
      <c r="AD775" s="441" t="str">
        <f t="array" ref="AD775">IF($P132="-","-",COUNT(IF($P$5:$P$104=$AA775,IF($H$5:$O$104=AF$763,$H$5:$O$104,"-"),"-"))/$P132)</f>
        <v>-</v>
      </c>
      <c r="AE775" s="441" t="str">
        <f t="array" ref="AE775">IF($P132="-","-",COUNT(IF($P$5:$P$104=$AA775,IF($H$5:$O$104=AG$763,$H$5:$O$104,"-"),"-"))/$P132)</f>
        <v>-</v>
      </c>
      <c r="AF775" s="441" t="str">
        <f t="array" ref="AF775">IF($P132="-","-",COUNT(IF($P$5:$P$104=$AA775,IF($H$5:$O$104=AH$763,$H$5:$O$104,"-"),"-"))/$P132)</f>
        <v>-</v>
      </c>
      <c r="AG775" s="441" t="str">
        <f t="array" ref="AG775">IF($P132="-","-",COUNT(IF($P$5:$P$104=$AA775,IF($H$5:$O$104=AI$763,$H$5:$O$104,"-"),"-"))/$P132)</f>
        <v>-</v>
      </c>
      <c r="AH775" s="441" t="str">
        <f t="array" ref="AH775">IF($P132="-","-",COUNT(IF($P$5:$P$104=$AA775,IF($H$5:$O$104=AJ$763,$H$5:$O$104,"-"),"-"))/$P132)</f>
        <v>-</v>
      </c>
      <c r="AI775" s="442" t="str">
        <f t="array" ref="AI775">IF($P132="-","-",COUNT(IF($P$5:$P$104=$AA775,IF($H$5:$O$104=AK$763,$H$5:$O$104,"-"),"-"))/$P132)</f>
        <v>-</v>
      </c>
      <c r="AJ775" s="441" t="str">
        <f t="array" ref="AJ775">IF($P132="-","-",COUNT(IF($P$5:$P$104=$AA775,IF($H$5:$O$104=AL$763,$H$5:$O$104,"-"),"-"))/$P132)</f>
        <v>-</v>
      </c>
      <c r="AK775" s="441" t="str">
        <f t="array" ref="AK775">IF($P132="-","-",COUNT(IF($P$5:$P$104=$AA775,IF($H$5:$O$104=AM$763,$H$5:$O$104,"-"),"-"))/$P132)</f>
        <v>-</v>
      </c>
      <c r="AL775" s="441" t="str">
        <f t="array" ref="AL775">IF($P132="-","-",COUNT(IF($P$5:$P$104=$AA775,IF($H$5:$O$104=AN$763,$H$5:$O$104,"-"),"-"))/$P132)</f>
        <v>-</v>
      </c>
      <c r="AM775" s="441" t="str">
        <f t="array" ref="AM775">IF($P132="-","-",COUNT(IF($P$5:$P$104=$AA775,IF($H$5:$O$104=AO$763,$H$5:$O$104,"-"),"-"))/$P132)</f>
        <v>-</v>
      </c>
      <c r="AN775" s="441" t="str">
        <f t="array" ref="AN775">IF($P132="-","-",COUNT(IF($P$5:$P$104=$AA775,IF($H$5:$O$104=AP$763,$H$5:$O$104,"-"),"-"))/$P132)</f>
        <v>-</v>
      </c>
      <c r="AO775" s="441" t="str">
        <f t="array" ref="AO775">IF($P132="-","-",COUNT(IF($P$5:$P$104=$AA775,IF($H$5:$O$104=AQ$763,$H$5:$O$104,"-"),"-"))/$P132)</f>
        <v>-</v>
      </c>
      <c r="AP775" s="441" t="str">
        <f t="array" ref="AP775">IF($P132="-","-",COUNT(IF($P$5:$P$104=$AA775,IF($H$5:$O$104=AR$763,$H$5:$O$104,"-"),"-"))/$P132)</f>
        <v>-</v>
      </c>
      <c r="AQ775" s="441" t="str">
        <f t="array" ref="AQ775">IF($P132="-","-",COUNT(IF($P$5:$P$104=$AA775,IF($H$5:$O$104=AS$763,$H$5:$O$104,"-"),"-"))/$P132)</f>
        <v>-</v>
      </c>
      <c r="AR775" s="443" t="str">
        <f t="shared" si="239"/>
        <v>-</v>
      </c>
      <c r="AS775" s="18"/>
      <c r="AT775" s="18"/>
      <c r="AU775" s="18"/>
      <c r="AV775" s="18"/>
      <c r="AW775" s="18"/>
      <c r="AX775" s="18"/>
      <c r="AY775" s="18"/>
      <c r="AZ775" s="18"/>
      <c r="BA775" s="18"/>
      <c r="BE775" s="11"/>
      <c r="BF775" s="11"/>
      <c r="BG775" s="11"/>
      <c r="BH775" s="11"/>
      <c r="BI775" s="11"/>
      <c r="BJ775" s="11"/>
      <c r="BK775" s="11"/>
      <c r="BL775" s="11"/>
      <c r="BM775" s="11"/>
      <c r="BN775" s="11"/>
      <c r="BO775" s="11"/>
      <c r="BP775" s="11"/>
      <c r="BQ775" s="11"/>
      <c r="BR775" s="75"/>
      <c r="BS775" s="75"/>
    </row>
    <row r="776" spans="1:71">
      <c r="A776" s="18"/>
      <c r="B776" s="18"/>
      <c r="C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50">
        <v>10</v>
      </c>
      <c r="AB776" s="444" t="str">
        <f t="array" ref="AB776">IF($P133="-","-",COUNT(IF($P$5:$P$104=$AA776,IF($H$5:$O$104=AE$763,$H$5:$O$104,"-"),"-"))/$P133)</f>
        <v>-</v>
      </c>
      <c r="AC776" s="441" t="str">
        <f t="array" ref="AC776">IF($P133="-","-",COUNT(IF($P$5:$P$104=$AA776,IF($H$5:$O$104=AF$763,$H$5:$O$104,"-"),"-"))/$P133)</f>
        <v>-</v>
      </c>
      <c r="AD776" s="441" t="str">
        <f t="array" ref="AD776">IF($P133="-","-",COUNT(IF($P$5:$P$104=$AA776,IF($H$5:$O$104=AG$763,$H$5:$O$104,"-"),"-"))/$P133)</f>
        <v>-</v>
      </c>
      <c r="AE776" s="441" t="str">
        <f t="array" ref="AE776">IF($P133="-","-",COUNT(IF($P$5:$P$104=$AA776,IF($H$5:$O$104=AH$763,$H$5:$O$104,"-"),"-"))/$P133)</f>
        <v>-</v>
      </c>
      <c r="AF776" s="441" t="str">
        <f t="array" ref="AF776">IF($P133="-","-",COUNT(IF($P$5:$P$104=$AA776,IF($H$5:$O$104=AI$763,$H$5:$O$104,"-"),"-"))/$P133)</f>
        <v>-</v>
      </c>
      <c r="AG776" s="441" t="str">
        <f t="array" ref="AG776">IF($P133="-","-",COUNT(IF($P$5:$P$104=$AA776,IF($H$5:$O$104=AJ$763,$H$5:$O$104,"-"),"-"))/$P133)</f>
        <v>-</v>
      </c>
      <c r="AH776" s="441" t="str">
        <f t="array" ref="AH776">IF($P133="-","-",COUNT(IF($P$5:$P$104=$AA776,IF($H$5:$O$104=AK$763,$H$5:$O$104,"-"),"-"))/$P133)</f>
        <v>-</v>
      </c>
      <c r="AI776" s="442" t="str">
        <f t="array" ref="AI776">IF($P133="-","-",COUNT(IF($P$5:$P$104=$AA776,IF($H$5:$O$104=AL$763,$H$5:$O$104,"-"),"-"))/$P133)</f>
        <v>-</v>
      </c>
      <c r="AJ776" s="441" t="str">
        <f t="array" ref="AJ776">IF($P133="-","-",COUNT(IF($P$5:$P$104=$AA776,IF($H$5:$O$104=AM$763,$H$5:$O$104,"-"),"-"))/$P133)</f>
        <v>-</v>
      </c>
      <c r="AK776" s="441" t="str">
        <f t="array" ref="AK776">IF($P133="-","-",COUNT(IF($P$5:$P$104=$AA776,IF($H$5:$O$104=AN$763,$H$5:$O$104,"-"),"-"))/$P133)</f>
        <v>-</v>
      </c>
      <c r="AL776" s="441" t="str">
        <f t="array" ref="AL776">IF($P133="-","-",COUNT(IF($P$5:$P$104=$AA776,IF($H$5:$O$104=AO$763,$H$5:$O$104,"-"),"-"))/$P133)</f>
        <v>-</v>
      </c>
      <c r="AM776" s="441" t="str">
        <f t="array" ref="AM776">IF($P133="-","-",COUNT(IF($P$5:$P$104=$AA776,IF($H$5:$O$104=AP$763,$H$5:$O$104,"-"),"-"))/$P133)</f>
        <v>-</v>
      </c>
      <c r="AN776" s="441" t="str">
        <f t="array" ref="AN776">IF($P133="-","-",COUNT(IF($P$5:$P$104=$AA776,IF($H$5:$O$104=AQ$763,$H$5:$O$104,"-"),"-"))/$P133)</f>
        <v>-</v>
      </c>
      <c r="AO776" s="441" t="str">
        <f t="array" ref="AO776">IF($P133="-","-",COUNT(IF($P$5:$P$104=$AA776,IF($H$5:$O$104=AR$763,$H$5:$O$104,"-"),"-"))/$P133)</f>
        <v>-</v>
      </c>
      <c r="AP776" s="441" t="str">
        <f t="array" ref="AP776">IF($P133="-","-",COUNT(IF($P$5:$P$104=$AA776,IF($H$5:$O$104=AS$763,$H$5:$O$104,"-"),"-"))/$P133)</f>
        <v>-</v>
      </c>
      <c r="AQ776" s="441" t="str">
        <f t="array" ref="AQ776">IF($P133="-","-",COUNT(IF($P$5:$P$104=$AA776,IF($H$5:$O$104=AT$763,$H$5:$O$104,"-"),"-"))/$P133)</f>
        <v>-</v>
      </c>
      <c r="AR776" s="443" t="str">
        <f t="shared" si="239"/>
        <v>-</v>
      </c>
      <c r="AS776" s="18"/>
      <c r="AT776" s="18"/>
      <c r="AU776" s="18"/>
      <c r="AV776" s="18"/>
      <c r="AW776" s="18"/>
      <c r="AX776" s="18"/>
      <c r="AY776" s="18"/>
      <c r="AZ776" s="18"/>
      <c r="BA776" s="18"/>
      <c r="BE776" s="11"/>
      <c r="BF776" s="11"/>
      <c r="BG776" s="11"/>
      <c r="BH776" s="11"/>
      <c r="BI776" s="11"/>
      <c r="BJ776" s="11"/>
      <c r="BK776" s="11"/>
      <c r="BL776" s="11"/>
      <c r="BM776" s="11"/>
      <c r="BN776" s="11"/>
      <c r="BO776" s="11"/>
      <c r="BP776" s="11"/>
      <c r="BQ776" s="11"/>
      <c r="BR776" s="75"/>
      <c r="BS776" s="75"/>
    </row>
    <row r="777" spans="1:71">
      <c r="A777" s="18"/>
      <c r="B777" s="18"/>
      <c r="C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50">
        <v>11</v>
      </c>
      <c r="AB777" s="444" t="str">
        <f t="array" ref="AB777">IF($P134="-","-",COUNT(IF($P$5:$P$104=$AA777,IF($H$5:$O$104=AF$763,$H$5:$O$104,"-"),"-"))/$P134)</f>
        <v>-</v>
      </c>
      <c r="AC777" s="441" t="str">
        <f t="array" ref="AC777">IF($P134="-","-",COUNT(IF($P$5:$P$104=$AA777,IF($H$5:$O$104=AG$763,$H$5:$O$104,"-"),"-"))/$P134)</f>
        <v>-</v>
      </c>
      <c r="AD777" s="441" t="str">
        <f t="array" ref="AD777">IF($P134="-","-",COUNT(IF($P$5:$P$104=$AA777,IF($H$5:$O$104=AH$763,$H$5:$O$104,"-"),"-"))/$P134)</f>
        <v>-</v>
      </c>
      <c r="AE777" s="441" t="str">
        <f t="array" ref="AE777">IF($P134="-","-",COUNT(IF($P$5:$P$104=$AA777,IF($H$5:$O$104=AI$763,$H$5:$O$104,"-"),"-"))/$P134)</f>
        <v>-</v>
      </c>
      <c r="AF777" s="441" t="str">
        <f t="array" ref="AF777">IF($P134="-","-",COUNT(IF($P$5:$P$104=$AA777,IF($H$5:$O$104=AJ$763,$H$5:$O$104,"-"),"-"))/$P134)</f>
        <v>-</v>
      </c>
      <c r="AG777" s="441" t="str">
        <f t="array" ref="AG777">IF($P134="-","-",COUNT(IF($P$5:$P$104=$AA777,IF($H$5:$O$104=AK$763,$H$5:$O$104,"-"),"-"))/$P134)</f>
        <v>-</v>
      </c>
      <c r="AH777" s="441" t="str">
        <f t="array" ref="AH777">IF($P134="-","-",COUNT(IF($P$5:$P$104=$AA777,IF($H$5:$O$104=AL$763,$H$5:$O$104,"-"),"-"))/$P134)</f>
        <v>-</v>
      </c>
      <c r="AI777" s="442" t="str">
        <f t="array" ref="AI777">IF($P134="-","-",COUNT(IF($P$5:$P$104=$AA777,IF($H$5:$O$104=AM$763,$H$5:$O$104,"-"),"-"))/$P134)</f>
        <v>-</v>
      </c>
      <c r="AJ777" s="441" t="str">
        <f t="array" ref="AJ777">IF($P134="-","-",COUNT(IF($P$5:$P$104=$AA777,IF($H$5:$O$104=AN$763,$H$5:$O$104,"-"),"-"))/$P134)</f>
        <v>-</v>
      </c>
      <c r="AK777" s="441" t="str">
        <f t="array" ref="AK777">IF($P134="-","-",COUNT(IF($P$5:$P$104=$AA777,IF($H$5:$O$104=AO$763,$H$5:$O$104,"-"),"-"))/$P134)</f>
        <v>-</v>
      </c>
      <c r="AL777" s="441" t="str">
        <f t="array" ref="AL777">IF($P134="-","-",COUNT(IF($P$5:$P$104=$AA777,IF($H$5:$O$104=AP$763,$H$5:$O$104,"-"),"-"))/$P134)</f>
        <v>-</v>
      </c>
      <c r="AM777" s="441" t="str">
        <f t="array" ref="AM777">IF($P134="-","-",COUNT(IF($P$5:$P$104=$AA777,IF($H$5:$O$104=AQ$763,$H$5:$O$104,"-"),"-"))/$P134)</f>
        <v>-</v>
      </c>
      <c r="AN777" s="441" t="str">
        <f t="array" ref="AN777">IF($P134="-","-",COUNT(IF($P$5:$P$104=$AA777,IF($H$5:$O$104=AR$763,$H$5:$O$104,"-"),"-"))/$P134)</f>
        <v>-</v>
      </c>
      <c r="AO777" s="441" t="str">
        <f t="array" ref="AO777">IF($P134="-","-",COUNT(IF($P$5:$P$104=$AA777,IF($H$5:$O$104=AS$763,$H$5:$O$104,"-"),"-"))/$P134)</f>
        <v>-</v>
      </c>
      <c r="AP777" s="441" t="str">
        <f t="array" ref="AP777">IF($P134="-","-",COUNT(IF($P$5:$P$104=$AA777,IF($H$5:$O$104=AT$763,$H$5:$O$104,"-"),"-"))/$P134)</f>
        <v>-</v>
      </c>
      <c r="AQ777" s="441" t="str">
        <f t="array" ref="AQ777">IF($P134="-","-",COUNT(IF($P$5:$P$104=$AA777,IF($H$5:$O$104=AU$763,$H$5:$O$104,"-"),"-"))/$P134)</f>
        <v>-</v>
      </c>
      <c r="AR777" s="443" t="str">
        <f t="shared" si="239"/>
        <v>-</v>
      </c>
      <c r="AS777" s="18"/>
      <c r="AT777" s="18"/>
      <c r="AU777" s="18"/>
      <c r="AV777" s="18"/>
      <c r="AW777" s="18"/>
      <c r="AX777" s="18"/>
      <c r="AY777" s="18"/>
      <c r="AZ777" s="18"/>
      <c r="BA777" s="18"/>
      <c r="BE777" s="11"/>
      <c r="BF777" s="11"/>
      <c r="BG777" s="11"/>
      <c r="BH777" s="11"/>
      <c r="BI777" s="11"/>
      <c r="BJ777" s="11"/>
      <c r="BK777" s="11"/>
      <c r="BL777" s="11"/>
      <c r="BM777" s="11"/>
      <c r="BN777" s="11"/>
      <c r="BO777" s="11"/>
      <c r="BP777" s="11"/>
      <c r="BQ777" s="11"/>
      <c r="BR777" s="75"/>
      <c r="BS777" s="75"/>
    </row>
    <row r="778" spans="1:71">
      <c r="A778" s="18"/>
      <c r="B778" s="18"/>
      <c r="C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50">
        <v>12</v>
      </c>
      <c r="AB778" s="444" t="str">
        <f t="array" ref="AB778">IF($P135="-","-",COUNT(IF($P$5:$P$104=$AA778,IF($H$5:$O$104=AG$763,$H$5:$O$104,"-"),"-"))/$P135)</f>
        <v>-</v>
      </c>
      <c r="AC778" s="441" t="str">
        <f t="array" ref="AC778">IF($P135="-","-",COUNT(IF($P$5:$P$104=$AA778,IF($H$5:$O$104=AH$763,$H$5:$O$104,"-"),"-"))/$P135)</f>
        <v>-</v>
      </c>
      <c r="AD778" s="441" t="str">
        <f t="array" ref="AD778">IF($P135="-","-",COUNT(IF($P$5:$P$104=$AA778,IF($H$5:$O$104=AI$763,$H$5:$O$104,"-"),"-"))/$P135)</f>
        <v>-</v>
      </c>
      <c r="AE778" s="441" t="str">
        <f t="array" ref="AE778">IF($P135="-","-",COUNT(IF($P$5:$P$104=$AA778,IF($H$5:$O$104=AJ$763,$H$5:$O$104,"-"),"-"))/$P135)</f>
        <v>-</v>
      </c>
      <c r="AF778" s="441" t="str">
        <f t="array" ref="AF778">IF($P135="-","-",COUNT(IF($P$5:$P$104=$AA778,IF($H$5:$O$104=AK$763,$H$5:$O$104,"-"),"-"))/$P135)</f>
        <v>-</v>
      </c>
      <c r="AG778" s="441" t="str">
        <f t="array" ref="AG778">IF($P135="-","-",COUNT(IF($P$5:$P$104=$AA778,IF($H$5:$O$104=AL$763,$H$5:$O$104,"-"),"-"))/$P135)</f>
        <v>-</v>
      </c>
      <c r="AH778" s="441" t="str">
        <f t="array" ref="AH778">IF($P135="-","-",COUNT(IF($P$5:$P$104=$AA778,IF($H$5:$O$104=AM$763,$H$5:$O$104,"-"),"-"))/$P135)</f>
        <v>-</v>
      </c>
      <c r="AI778" s="442" t="str">
        <f t="array" ref="AI778">IF($P135="-","-",COUNT(IF($P$5:$P$104=$AA778,IF($H$5:$O$104=AN$763,$H$5:$O$104,"-"),"-"))/$P135)</f>
        <v>-</v>
      </c>
      <c r="AJ778" s="441" t="str">
        <f t="array" ref="AJ778">IF($P135="-","-",COUNT(IF($P$5:$P$104=$AA778,IF($H$5:$O$104=AO$763,$H$5:$O$104,"-"),"-"))/$P135)</f>
        <v>-</v>
      </c>
      <c r="AK778" s="441" t="str">
        <f t="array" ref="AK778">IF($P135="-","-",COUNT(IF($P$5:$P$104=$AA778,IF($H$5:$O$104=AP$763,$H$5:$O$104,"-"),"-"))/$P135)</f>
        <v>-</v>
      </c>
      <c r="AL778" s="441" t="str">
        <f t="array" ref="AL778">IF($P135="-","-",COUNT(IF($P$5:$P$104=$AA778,IF($H$5:$O$104=AQ$763,$H$5:$O$104,"-"),"-"))/$P135)</f>
        <v>-</v>
      </c>
      <c r="AM778" s="441" t="str">
        <f t="array" ref="AM778">IF($P135="-","-",COUNT(IF($P$5:$P$104=$AA778,IF($H$5:$O$104=AR$763,$H$5:$O$104,"-"),"-"))/$P135)</f>
        <v>-</v>
      </c>
      <c r="AN778" s="441" t="str">
        <f t="array" ref="AN778">IF($P135="-","-",COUNT(IF($P$5:$P$104=$AA778,IF($H$5:$O$104=AS$763,$H$5:$O$104,"-"),"-"))/$P135)</f>
        <v>-</v>
      </c>
      <c r="AO778" s="441" t="str">
        <f t="array" ref="AO778">IF($P135="-","-",COUNT(IF($P$5:$P$104=$AA778,IF($H$5:$O$104=AT$763,$H$5:$O$104,"-"),"-"))/$P135)</f>
        <v>-</v>
      </c>
      <c r="AP778" s="441" t="str">
        <f t="array" ref="AP778">IF($P135="-","-",COUNT(IF($P$5:$P$104=$AA778,IF($H$5:$O$104=AU$763,$H$5:$O$104,"-"),"-"))/$P135)</f>
        <v>-</v>
      </c>
      <c r="AQ778" s="441" t="str">
        <f t="array" ref="AQ778">IF($P135="-","-",COUNT(IF($P$5:$P$104=$AA778,IF($H$5:$O$104=AV$763,$H$5:$O$104,"-"),"-"))/$P135)</f>
        <v>-</v>
      </c>
      <c r="AR778" s="443" t="str">
        <f t="shared" si="239"/>
        <v>-</v>
      </c>
      <c r="AS778" s="18"/>
      <c r="AT778" s="18"/>
      <c r="AU778" s="18"/>
      <c r="AV778" s="18"/>
      <c r="AW778" s="18"/>
      <c r="AX778" s="18"/>
      <c r="AY778" s="18"/>
      <c r="AZ778" s="18"/>
      <c r="BA778" s="18"/>
      <c r="BE778" s="11"/>
      <c r="BF778" s="11"/>
      <c r="BG778" s="11"/>
      <c r="BH778" s="11"/>
      <c r="BI778" s="11"/>
      <c r="BJ778" s="11"/>
      <c r="BK778" s="11"/>
      <c r="BL778" s="11"/>
      <c r="BM778" s="11"/>
      <c r="BN778" s="11"/>
      <c r="BO778" s="11"/>
      <c r="BP778" s="11"/>
      <c r="BQ778" s="11"/>
      <c r="BR778" s="75"/>
      <c r="BS778" s="75"/>
    </row>
    <row r="779" spans="1:71">
      <c r="A779" s="18"/>
      <c r="B779" s="18"/>
      <c r="C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50">
        <v>13</v>
      </c>
      <c r="AB779" s="444" t="str">
        <f t="array" ref="AB779">IF($P136="-","-",COUNT(IF($P$5:$P$104=$AA779,IF($H$5:$O$104=AH$763,$H$5:$O$104,"-"),"-"))/$P136)</f>
        <v>-</v>
      </c>
      <c r="AC779" s="441" t="str">
        <f t="array" ref="AC779">IF($P136="-","-",COUNT(IF($P$5:$P$104=$AA779,IF($H$5:$O$104=AI$763,$H$5:$O$104,"-"),"-"))/$P136)</f>
        <v>-</v>
      </c>
      <c r="AD779" s="441" t="str">
        <f t="array" ref="AD779">IF($P136="-","-",COUNT(IF($P$5:$P$104=$AA779,IF($H$5:$O$104=AJ$763,$H$5:$O$104,"-"),"-"))/$P136)</f>
        <v>-</v>
      </c>
      <c r="AE779" s="441" t="str">
        <f t="array" ref="AE779">IF($P136="-","-",COUNT(IF($P$5:$P$104=$AA779,IF($H$5:$O$104=AK$763,$H$5:$O$104,"-"),"-"))/$P136)</f>
        <v>-</v>
      </c>
      <c r="AF779" s="441" t="str">
        <f t="array" ref="AF779">IF($P136="-","-",COUNT(IF($P$5:$P$104=$AA779,IF($H$5:$O$104=AL$763,$H$5:$O$104,"-"),"-"))/$P136)</f>
        <v>-</v>
      </c>
      <c r="AG779" s="441" t="str">
        <f t="array" ref="AG779">IF($P136="-","-",COUNT(IF($P$5:$P$104=$AA779,IF($H$5:$O$104=AM$763,$H$5:$O$104,"-"),"-"))/$P136)</f>
        <v>-</v>
      </c>
      <c r="AH779" s="441" t="str">
        <f t="array" ref="AH779">IF($P136="-","-",COUNT(IF($P$5:$P$104=$AA779,IF($H$5:$O$104=AN$763,$H$5:$O$104,"-"),"-"))/$P136)</f>
        <v>-</v>
      </c>
      <c r="AI779" s="442" t="str">
        <f t="array" ref="AI779">IF($P136="-","-",COUNT(IF($P$5:$P$104=$AA779,IF($H$5:$O$104=AO$763,$H$5:$O$104,"-"),"-"))/$P136)</f>
        <v>-</v>
      </c>
      <c r="AJ779" s="441" t="str">
        <f t="array" ref="AJ779">IF($P136="-","-",COUNT(IF($P$5:$P$104=$AA779,IF($H$5:$O$104=AP$763,$H$5:$O$104,"-"),"-"))/$P136)</f>
        <v>-</v>
      </c>
      <c r="AK779" s="441" t="str">
        <f t="array" ref="AK779">IF($P136="-","-",COUNT(IF($P$5:$P$104=$AA779,IF($H$5:$O$104=AQ$763,$H$5:$O$104,"-"),"-"))/$P136)</f>
        <v>-</v>
      </c>
      <c r="AL779" s="441" t="str">
        <f t="array" ref="AL779">IF($P136="-","-",COUNT(IF($P$5:$P$104=$AA779,IF($H$5:$O$104=AR$763,$H$5:$O$104,"-"),"-"))/$P136)</f>
        <v>-</v>
      </c>
      <c r="AM779" s="441" t="str">
        <f t="array" ref="AM779">IF($P136="-","-",COUNT(IF($P$5:$P$104=$AA779,IF($H$5:$O$104=AS$763,$H$5:$O$104,"-"),"-"))/$P136)</f>
        <v>-</v>
      </c>
      <c r="AN779" s="441" t="str">
        <f t="array" ref="AN779">IF($P136="-","-",COUNT(IF($P$5:$P$104=$AA779,IF($H$5:$O$104=AT$763,$H$5:$O$104,"-"),"-"))/$P136)</f>
        <v>-</v>
      </c>
      <c r="AO779" s="441" t="str">
        <f t="array" ref="AO779">IF($P136="-","-",COUNT(IF($P$5:$P$104=$AA779,IF($H$5:$O$104=AU$763,$H$5:$O$104,"-"),"-"))/$P136)</f>
        <v>-</v>
      </c>
      <c r="AP779" s="441" t="str">
        <f t="array" ref="AP779">IF($P136="-","-",COUNT(IF($P$5:$P$104=$AA779,IF($H$5:$O$104=AV$763,$H$5:$O$104,"-"),"-"))/$P136)</f>
        <v>-</v>
      </c>
      <c r="AQ779" s="441" t="str">
        <f t="array" ref="AQ779">IF($P136="-","-",COUNT(IF($P$5:$P$104=$AA779,IF($H$5:$O$104=AW$735,$H$5:$O$104,"-"),"-"))/$P136)</f>
        <v>-</v>
      </c>
      <c r="AR779" s="443" t="str">
        <f t="shared" si="239"/>
        <v>-</v>
      </c>
      <c r="AS779" s="18"/>
      <c r="AT779" s="18"/>
      <c r="AU779" s="18"/>
      <c r="AV779" s="18"/>
      <c r="AW779" s="18"/>
      <c r="AX779" s="18"/>
      <c r="AY779" s="18"/>
      <c r="AZ779" s="18"/>
      <c r="BA779" s="18"/>
      <c r="BE779" s="11"/>
      <c r="BF779" s="11"/>
      <c r="BG779" s="11"/>
      <c r="BH779" s="11"/>
      <c r="BI779" s="11"/>
      <c r="BJ779" s="11"/>
      <c r="BK779" s="11"/>
      <c r="BL779" s="11"/>
      <c r="BM779" s="11"/>
      <c r="BN779" s="11"/>
      <c r="BO779" s="11"/>
      <c r="BP779" s="11"/>
      <c r="BQ779" s="11"/>
      <c r="BR779" s="75"/>
      <c r="BS779" s="75"/>
    </row>
    <row r="780" spans="1:71">
      <c r="A780" s="18"/>
      <c r="B780" s="18"/>
      <c r="C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50">
        <v>14</v>
      </c>
      <c r="AB780" s="444" t="str">
        <f t="array" ref="AB780">IF($P137="-","-",COUNT(IF($P$5:$P$104=$AA780,IF($H$5:$O$104=AI$763,$H$5:$O$104,"-"),"-"))/$P137)</f>
        <v>-</v>
      </c>
      <c r="AC780" s="441" t="str">
        <f t="array" ref="AC780">IF($P137="-","-",COUNT(IF($P$5:$P$104=$AA780,IF($H$5:$O$104=AJ$763,$H$5:$O$104,"-"),"-"))/$P137)</f>
        <v>-</v>
      </c>
      <c r="AD780" s="441" t="str">
        <f t="array" ref="AD780">IF($P137="-","-",COUNT(IF($P$5:$P$104=$AA780,IF($H$5:$O$104=AK$763,$H$5:$O$104,"-"),"-"))/$P137)</f>
        <v>-</v>
      </c>
      <c r="AE780" s="441" t="str">
        <f t="array" ref="AE780">IF($P137="-","-",COUNT(IF($P$5:$P$104=$AA780,IF($H$5:$O$104=AL$763,$H$5:$O$104,"-"),"-"))/$P137)</f>
        <v>-</v>
      </c>
      <c r="AF780" s="441" t="str">
        <f t="array" ref="AF780">IF($P137="-","-",COUNT(IF($P$5:$P$104=$AA780,IF($H$5:$O$104=AM$763,$H$5:$O$104,"-"),"-"))/$P137)</f>
        <v>-</v>
      </c>
      <c r="AG780" s="441" t="str">
        <f t="array" ref="AG780">IF($P137="-","-",COUNT(IF($P$5:$P$104=$AA780,IF($H$5:$O$104=AN$763,$H$5:$O$104,"-"),"-"))/$P137)</f>
        <v>-</v>
      </c>
      <c r="AH780" s="441" t="str">
        <f t="array" ref="AH780">IF($P137="-","-",COUNT(IF($P$5:$P$104=$AA780,IF($H$5:$O$104=AO$763,$H$5:$O$104,"-"),"-"))/$P137)</f>
        <v>-</v>
      </c>
      <c r="AI780" s="442" t="str">
        <f t="array" ref="AI780">IF($P137="-","-",COUNT(IF($P$5:$P$104=$AA780,IF($H$5:$O$104=AP$763,$H$5:$O$104,"-"),"-"))/$P137)</f>
        <v>-</v>
      </c>
      <c r="AJ780" s="441" t="str">
        <f t="array" ref="AJ780">IF($P137="-","-",COUNT(IF($P$5:$P$104=$AA780,IF($H$5:$O$104=AQ$763,$H$5:$O$104,"-"),"-"))/$P137)</f>
        <v>-</v>
      </c>
      <c r="AK780" s="441" t="str">
        <f t="array" ref="AK780">IF($P137="-","-",COUNT(IF($P$5:$P$104=$AA780,IF($H$5:$O$104=AR$763,$H$5:$O$104,"-"),"-"))/$P137)</f>
        <v>-</v>
      </c>
      <c r="AL780" s="441" t="str">
        <f t="array" ref="AL780">IF($P137="-","-",COUNT(IF($P$5:$P$104=$AA780,IF($H$5:$O$104=AS$763,$H$5:$O$104,"-"),"-"))/$P137)</f>
        <v>-</v>
      </c>
      <c r="AM780" s="441" t="str">
        <f t="array" ref="AM780">IF($P137="-","-",COUNT(IF($P$5:$P$104=$AA780,IF($H$5:$O$104=AT$763,$H$5:$O$104,"-"),"-"))/$P137)</f>
        <v>-</v>
      </c>
      <c r="AN780" s="441" t="str">
        <f t="array" ref="AN780">IF($P137="-","-",COUNT(IF($P$5:$P$104=$AA780,IF($H$5:$O$104=AU$763,$H$5:$O$104,"-"),"-"))/$P137)</f>
        <v>-</v>
      </c>
      <c r="AO780" s="441" t="str">
        <f t="array" ref="AO780">IF($P137="-","-",COUNT(IF($P$5:$P$104=$AA780,IF($H$5:$O$104=AV$763,$H$5:$O$104,"-"),"-"))/$P137)</f>
        <v>-</v>
      </c>
      <c r="AP780" s="441" t="str">
        <f t="array" ref="AP780">IF($P137="-","-",COUNT(IF($P$5:$P$104=$AA780,IF($H$5:$O$104=AW$735,$H$5:$O$104,"-"),"-"))/$P137)</f>
        <v>-</v>
      </c>
      <c r="AQ780" s="441" t="str">
        <f t="array" ref="AQ780">IF($P137="-","-",COUNT(IF($P$5:$P$104=$AA780,IF($H$5:$O$104=AX$735,$H$5:$O$104,"-"),"-"))/$P137)</f>
        <v>-</v>
      </c>
      <c r="AR780" s="443" t="str">
        <f t="shared" si="239"/>
        <v>-</v>
      </c>
      <c r="AS780" s="18"/>
      <c r="AT780" s="18"/>
      <c r="AU780" s="18"/>
      <c r="AV780" s="18"/>
      <c r="AW780" s="18"/>
      <c r="AX780" s="18"/>
      <c r="AY780" s="18"/>
      <c r="AZ780" s="18"/>
      <c r="BA780" s="18"/>
      <c r="BE780" s="11"/>
      <c r="BF780" s="11"/>
      <c r="BG780" s="11"/>
      <c r="BH780" s="11"/>
      <c r="BI780" s="11"/>
      <c r="BJ780" s="11"/>
      <c r="BK780" s="11"/>
      <c r="BL780" s="11"/>
      <c r="BM780" s="11"/>
      <c r="BN780" s="11"/>
      <c r="BO780" s="11"/>
      <c r="BP780" s="11"/>
      <c r="BQ780" s="11"/>
      <c r="BR780" s="75"/>
      <c r="BS780" s="75"/>
    </row>
    <row r="781" spans="1:71">
      <c r="A781" s="18"/>
      <c r="B781" s="18"/>
      <c r="C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53">
        <v>15</v>
      </c>
      <c r="AB781" s="445" t="str">
        <f t="array" ref="AB781">IF($P138="-","-",COUNT(IF($P$5:$P$104=$AA781,IF($H$5:$O$104=AJ$763,$H$5:$O$104,"-"),"-"))/$P138)</f>
        <v>-</v>
      </c>
      <c r="AC781" s="446" t="str">
        <f t="array" ref="AC781">IF($P138="-","-",COUNT(IF($P$5:$P$104=$AA781,IF($H$5:$O$104=AK$763,$H$5:$O$104,"-"),"-"))/$P138)</f>
        <v>-</v>
      </c>
      <c r="AD781" s="446" t="str">
        <f t="array" ref="AD781">IF($P138="-","-",COUNT(IF($P$5:$P$104=$AA781,IF($H$5:$O$104=AL$763,$H$5:$O$104,"-"),"-"))/$P138)</f>
        <v>-</v>
      </c>
      <c r="AE781" s="446" t="str">
        <f t="array" ref="AE781">IF($P138="-","-",COUNT(IF($P$5:$P$104=$AA781,IF($H$5:$O$104=AM$763,$H$5:$O$104,"-"),"-"))/$P138)</f>
        <v>-</v>
      </c>
      <c r="AF781" s="446" t="str">
        <f t="array" ref="AF781">IF($P138="-","-",COUNT(IF($P$5:$P$104=$AA781,IF($H$5:$O$104=AN$763,$H$5:$O$104,"-"),"-"))/$P138)</f>
        <v>-</v>
      </c>
      <c r="AG781" s="446" t="str">
        <f t="array" ref="AG781">IF($P138="-","-",COUNT(IF($P$5:$P$104=$AA781,IF($H$5:$O$104=AO$763,$H$5:$O$104,"-"),"-"))/$P138)</f>
        <v>-</v>
      </c>
      <c r="AH781" s="446" t="str">
        <f t="array" ref="AH781">IF($P138="-","-",COUNT(IF($P$5:$P$104=$AA781,IF($H$5:$O$104=AP$763,$H$5:$O$104,"-"),"-"))/$P138)</f>
        <v>-</v>
      </c>
      <c r="AI781" s="447" t="str">
        <f t="array" ref="AI781">IF($P138="-","-",COUNT(IF($P$5:$P$104=$AA781,IF($H$5:$O$104=AQ$763,$H$5:$O$104,"-"),"-"))/$P138)</f>
        <v>-</v>
      </c>
      <c r="AJ781" s="446" t="str">
        <f t="array" ref="AJ781">IF($P138="-","-",COUNT(IF($P$5:$P$104=$AA781,IF($H$5:$O$104=AR$763,$H$5:$O$104,"-"),"-"))/$P138)</f>
        <v>-</v>
      </c>
      <c r="AK781" s="446" t="str">
        <f t="array" ref="AK781">IF($P138="-","-",COUNT(IF($P$5:$P$104=$AA781,IF($H$5:$O$104=AS$763,$H$5:$O$104,"-"),"-"))/$P138)</f>
        <v>-</v>
      </c>
      <c r="AL781" s="446" t="str">
        <f t="array" ref="AL781">IF($P138="-","-",COUNT(IF($P$5:$P$104=$AA781,IF($H$5:$O$104=AT$763,$H$5:$O$104,"-"),"-"))/$P138)</f>
        <v>-</v>
      </c>
      <c r="AM781" s="446" t="str">
        <f t="array" ref="AM781">IF($P138="-","-",COUNT(IF($P$5:$P$104=$AA781,IF($H$5:$O$104=AU$763,$H$5:$O$104,"-"),"-"))/$P138)</f>
        <v>-</v>
      </c>
      <c r="AN781" s="446" t="str">
        <f t="array" ref="AN781">IF($P138="-","-",COUNT(IF($P$5:$P$104=$AA781,IF($H$5:$O$104=AV$763,$H$5:$O$104,"-"),"-"))/$P138)</f>
        <v>-</v>
      </c>
      <c r="AO781" s="446" t="str">
        <f t="array" ref="AO781">IF($P138="-","-",COUNT(IF($P$5:$P$104=$AA781,IF($H$5:$O$104=AW$735,$H$5:$O$104,"-"),"-"))/$P138)</f>
        <v>-</v>
      </c>
      <c r="AP781" s="446" t="str">
        <f t="array" ref="AP781">IF($P138="-","-",COUNT(IF($P$5:$P$104=$AA781,IF($H$5:$O$104=AX$735,$H$5:$O$104,"-"),"-"))/$P138)</f>
        <v>-</v>
      </c>
      <c r="AQ781" s="446" t="str">
        <f t="array" ref="AQ781">IF($P138="-","-",COUNT(IF($P$5:$P$104=$AA781,IF($H$5:$O$104=AY$735,$H$5:$O$104,"-"),"-"))/$P138)</f>
        <v>-</v>
      </c>
      <c r="AR781" s="448" t="str">
        <f t="shared" si="239"/>
        <v>-</v>
      </c>
      <c r="AS781" s="18"/>
      <c r="AT781" s="18"/>
      <c r="AU781" s="18"/>
      <c r="AV781" s="18"/>
      <c r="AW781" s="18"/>
      <c r="AX781" s="18"/>
      <c r="AY781" s="18"/>
      <c r="AZ781" s="18"/>
      <c r="BA781" s="18"/>
      <c r="BE781" s="11"/>
      <c r="BF781" s="11"/>
      <c r="BG781" s="11"/>
      <c r="BH781" s="11"/>
      <c r="BI781" s="11"/>
      <c r="BJ781" s="11"/>
      <c r="BK781" s="11"/>
      <c r="BL781" s="11"/>
      <c r="BM781" s="11"/>
      <c r="BN781" s="11"/>
      <c r="BO781" s="11"/>
      <c r="BP781" s="11"/>
      <c r="BQ781" s="11"/>
      <c r="BR781" s="75"/>
      <c r="BS781" s="75"/>
    </row>
    <row r="782" spans="1:71">
      <c r="A782" s="18"/>
      <c r="B782" s="18"/>
      <c r="C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E782" s="11"/>
      <c r="BF782" s="11"/>
      <c r="BG782" s="11"/>
      <c r="BH782" s="11"/>
      <c r="BI782" s="11"/>
      <c r="BJ782" s="11"/>
      <c r="BK782" s="11"/>
      <c r="BL782" s="11"/>
      <c r="BM782" s="11"/>
      <c r="BN782" s="11"/>
      <c r="BO782" s="11"/>
      <c r="BP782" s="11"/>
      <c r="BQ782" s="11"/>
      <c r="BR782" s="75"/>
      <c r="BS782" s="75"/>
    </row>
    <row r="783" spans="1:71">
      <c r="A783" s="18"/>
      <c r="B783" s="18"/>
      <c r="C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E783" s="11"/>
      <c r="BF783" s="11"/>
      <c r="BG783" s="11"/>
      <c r="BH783" s="11"/>
      <c r="BI783" s="11"/>
      <c r="BJ783" s="11"/>
      <c r="BK783" s="11"/>
      <c r="BL783" s="11"/>
      <c r="BM783" s="11"/>
      <c r="BN783" s="11"/>
      <c r="BO783" s="11"/>
      <c r="BP783" s="11"/>
      <c r="BQ783" s="11"/>
      <c r="BR783" s="75"/>
      <c r="BS783" s="75"/>
    </row>
    <row r="784" spans="1:71" ht="20.25">
      <c r="A784" s="18"/>
      <c r="B784" s="18"/>
      <c r="C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91" t="str">
        <f>H1</f>
        <v>Seilesing HI 2016, GYTEALDER</v>
      </c>
      <c r="AB784" s="117"/>
      <c r="AC784" s="117"/>
      <c r="AD784" s="117"/>
      <c r="AE784" s="117"/>
      <c r="AF784" s="117"/>
      <c r="AG784" s="117"/>
      <c r="AH784" s="117"/>
      <c r="AI784" s="117"/>
      <c r="AJ784" s="117"/>
      <c r="AK784" s="117"/>
      <c r="AL784" s="117"/>
      <c r="AM784" s="117"/>
      <c r="AN784" s="117"/>
      <c r="AO784" s="117"/>
      <c r="AP784" s="117"/>
      <c r="AQ784" s="18"/>
      <c r="AR784" s="18"/>
      <c r="AS784" s="18"/>
      <c r="AT784" s="18"/>
      <c r="AU784" s="18"/>
      <c r="AV784" s="18"/>
      <c r="AW784" s="18"/>
      <c r="AX784" s="18"/>
      <c r="AY784" s="18"/>
      <c r="AZ784" s="18"/>
      <c r="BA784" s="18"/>
      <c r="BE784" s="11"/>
      <c r="BF784" s="11"/>
      <c r="BG784" s="11"/>
      <c r="BH784" s="11"/>
      <c r="BI784" s="11"/>
      <c r="BJ784" s="11"/>
      <c r="BK784" s="11"/>
      <c r="BL784" s="11"/>
      <c r="BM784" s="11"/>
      <c r="BN784" s="11"/>
      <c r="BO784" s="11"/>
      <c r="BP784" s="11"/>
      <c r="BQ784" s="11"/>
      <c r="BR784" s="75"/>
      <c r="BS784" s="75"/>
    </row>
    <row r="785" spans="1:71">
      <c r="A785" s="18"/>
      <c r="B785" s="18"/>
      <c r="C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23"/>
      <c r="AB785" s="123"/>
      <c r="AC785" s="123"/>
      <c r="AD785" s="123"/>
      <c r="AE785" s="123"/>
      <c r="AF785" s="123"/>
      <c r="AG785" s="123"/>
      <c r="AH785" s="123"/>
      <c r="AI785" s="123"/>
      <c r="AJ785" s="123"/>
      <c r="AK785" s="123"/>
      <c r="AL785" s="123"/>
      <c r="AM785" s="123"/>
      <c r="AN785" s="123"/>
      <c r="AO785" s="123"/>
      <c r="AP785" s="123"/>
      <c r="AQ785" s="18"/>
      <c r="AR785" s="18"/>
      <c r="AS785" s="18"/>
      <c r="AT785" s="18"/>
      <c r="AU785" s="18"/>
      <c r="AV785" s="18"/>
      <c r="AW785" s="18"/>
      <c r="AX785" s="18"/>
      <c r="AY785" s="18"/>
      <c r="AZ785" s="18"/>
      <c r="BA785" s="18"/>
      <c r="BE785" s="11"/>
      <c r="BF785" s="11"/>
      <c r="BG785" s="11"/>
      <c r="BH785" s="11"/>
      <c r="BI785" s="11"/>
      <c r="BJ785" s="11"/>
      <c r="BK785" s="11"/>
      <c r="BL785" s="11"/>
      <c r="BM785" s="11"/>
      <c r="BN785" s="11"/>
      <c r="BO785" s="11"/>
      <c r="BP785" s="11"/>
      <c r="BQ785" s="11"/>
      <c r="BR785" s="75"/>
      <c r="BS785" s="75"/>
    </row>
    <row r="786" spans="1:71">
      <c r="A786" s="18"/>
      <c r="B786" s="18"/>
      <c r="C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23"/>
      <c r="AB786" s="123"/>
      <c r="AC786" s="123"/>
      <c r="AD786" s="123"/>
      <c r="AE786" s="123"/>
      <c r="AF786" s="123"/>
      <c r="AG786" s="123"/>
      <c r="AH786" s="123"/>
      <c r="AI786" s="123"/>
      <c r="AJ786" s="123"/>
      <c r="AK786" s="123"/>
      <c r="AL786" s="123"/>
      <c r="AM786" s="123"/>
      <c r="AN786" s="123"/>
      <c r="AO786" s="123"/>
      <c r="AP786" s="123"/>
      <c r="AQ786" s="18"/>
      <c r="AR786" s="18"/>
      <c r="AS786" s="18"/>
      <c r="AT786" s="18"/>
      <c r="AU786" s="18"/>
      <c r="AV786" s="18"/>
      <c r="AW786" s="18"/>
      <c r="AX786" s="18"/>
      <c r="AY786" s="18"/>
      <c r="AZ786" s="18"/>
      <c r="BA786" s="18"/>
      <c r="BE786" s="11"/>
      <c r="BF786" s="11"/>
      <c r="BG786" s="11"/>
      <c r="BH786" s="11"/>
      <c r="BI786" s="11"/>
      <c r="BJ786" s="11"/>
      <c r="BK786" s="11"/>
      <c r="BL786" s="11"/>
      <c r="BM786" s="11"/>
      <c r="BN786" s="11"/>
      <c r="BO786" s="11"/>
      <c r="BP786" s="11"/>
      <c r="BQ786" s="11"/>
      <c r="BR786" s="75"/>
      <c r="BS786" s="75"/>
    </row>
    <row r="787" spans="1:71">
      <c r="A787" s="18"/>
      <c r="B787" s="18"/>
      <c r="C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23"/>
      <c r="AB787" s="123"/>
      <c r="AC787" s="123"/>
      <c r="AD787" s="123"/>
      <c r="AE787" s="123"/>
      <c r="AF787" s="123"/>
      <c r="AG787" s="123"/>
      <c r="AH787" s="123"/>
      <c r="AI787" s="123"/>
      <c r="AJ787" s="123"/>
      <c r="AK787" s="123"/>
      <c r="AL787" s="123"/>
      <c r="AM787" s="123"/>
      <c r="AN787" s="123"/>
      <c r="AO787" s="123"/>
      <c r="AP787" s="123"/>
      <c r="AQ787" s="18"/>
      <c r="AR787" s="18"/>
      <c r="AS787" s="18"/>
      <c r="AT787" s="18"/>
      <c r="AU787" s="18"/>
      <c r="AV787" s="18"/>
      <c r="AW787" s="18"/>
      <c r="AX787" s="18"/>
      <c r="AY787" s="18"/>
      <c r="AZ787" s="18"/>
      <c r="BA787" s="18"/>
      <c r="BE787" s="11"/>
      <c r="BF787" s="11"/>
      <c r="BG787" s="11"/>
      <c r="BH787" s="11"/>
      <c r="BI787" s="11"/>
      <c r="BJ787" s="11"/>
      <c r="BK787" s="11"/>
      <c r="BL787" s="11"/>
      <c r="BM787" s="11"/>
      <c r="BN787" s="11"/>
      <c r="BO787" s="11"/>
      <c r="BP787" s="11"/>
      <c r="BQ787" s="11"/>
      <c r="BR787" s="75"/>
      <c r="BS787" s="75"/>
    </row>
    <row r="788" spans="1:71">
      <c r="A788" s="18"/>
      <c r="B788" s="18"/>
      <c r="C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23"/>
      <c r="AB788" s="123"/>
      <c r="AC788" s="123"/>
      <c r="AD788" s="123"/>
      <c r="AE788" s="123"/>
      <c r="AF788" s="123"/>
      <c r="AG788" s="123"/>
      <c r="AH788" s="123"/>
      <c r="AI788" s="123"/>
      <c r="AJ788" s="123"/>
      <c r="AK788" s="123"/>
      <c r="AL788" s="123"/>
      <c r="AM788" s="123"/>
      <c r="AN788" s="123"/>
      <c r="AO788" s="123"/>
      <c r="AP788" s="123"/>
      <c r="AQ788" s="18"/>
      <c r="AR788" s="18"/>
      <c r="AS788" s="18"/>
      <c r="AT788" s="18"/>
      <c r="AU788" s="18"/>
      <c r="AV788" s="18"/>
      <c r="AW788" s="18"/>
      <c r="AX788" s="18"/>
      <c r="AY788" s="18"/>
      <c r="AZ788" s="18"/>
      <c r="BA788" s="18"/>
      <c r="BE788" s="11"/>
      <c r="BF788" s="11"/>
      <c r="BG788" s="11"/>
      <c r="BH788" s="11"/>
      <c r="BI788" s="11"/>
      <c r="BJ788" s="11"/>
      <c r="BK788" s="11"/>
      <c r="BL788" s="11"/>
      <c r="BM788" s="11"/>
      <c r="BN788" s="11"/>
      <c r="BO788" s="11"/>
      <c r="BP788" s="11"/>
      <c r="BQ788" s="11"/>
      <c r="BR788" s="75"/>
      <c r="BS788" s="75"/>
    </row>
    <row r="789" spans="1:71">
      <c r="A789" s="18"/>
      <c r="B789" s="18"/>
      <c r="C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23"/>
      <c r="AB789" s="123"/>
      <c r="AC789" s="123"/>
      <c r="AD789" s="123"/>
      <c r="AE789" s="123"/>
      <c r="AF789" s="123"/>
      <c r="AG789" s="123"/>
      <c r="AH789" s="123"/>
      <c r="AI789" s="123"/>
      <c r="AJ789" s="123"/>
      <c r="AK789" s="123"/>
      <c r="AL789" s="123"/>
      <c r="AM789" s="123"/>
      <c r="AN789" s="123"/>
      <c r="AO789" s="123"/>
      <c r="AP789" s="123"/>
      <c r="AQ789" s="18"/>
      <c r="AR789" s="18"/>
      <c r="AS789" s="18"/>
      <c r="AT789" s="18"/>
      <c r="AU789" s="18"/>
      <c r="AV789" s="18"/>
      <c r="AW789" s="18"/>
      <c r="AX789" s="18"/>
      <c r="AY789" s="18"/>
      <c r="AZ789" s="18"/>
      <c r="BA789" s="18"/>
      <c r="BE789" s="11"/>
      <c r="BF789" s="11"/>
      <c r="BG789" s="11"/>
      <c r="BH789" s="11"/>
      <c r="BI789" s="11"/>
      <c r="BJ789" s="11"/>
      <c r="BK789" s="11"/>
      <c r="BL789" s="11"/>
      <c r="BM789" s="11"/>
      <c r="BN789" s="11"/>
      <c r="BO789" s="11"/>
      <c r="BP789" s="11"/>
      <c r="BQ789" s="11"/>
      <c r="BR789" s="75"/>
      <c r="BS789" s="75"/>
    </row>
    <row r="790" spans="1:71">
      <c r="A790" s="18"/>
      <c r="B790" s="18"/>
      <c r="C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23"/>
      <c r="AB790" s="123"/>
      <c r="AC790" s="123"/>
      <c r="AD790" s="123"/>
      <c r="AE790" s="123"/>
      <c r="AF790" s="123"/>
      <c r="AG790" s="123"/>
      <c r="AH790" s="123"/>
      <c r="AI790" s="123"/>
      <c r="AJ790" s="123"/>
      <c r="AK790" s="123"/>
      <c r="AL790" s="123"/>
      <c r="AM790" s="123"/>
      <c r="AN790" s="123"/>
      <c r="AO790" s="123"/>
      <c r="AP790" s="123"/>
      <c r="AQ790" s="18"/>
      <c r="AR790" s="18"/>
      <c r="AS790" s="18"/>
      <c r="AT790" s="18"/>
      <c r="AU790" s="18"/>
      <c r="AV790" s="18"/>
      <c r="AW790" s="18"/>
      <c r="AX790" s="18"/>
      <c r="AY790" s="18"/>
      <c r="AZ790" s="18"/>
      <c r="BA790" s="18"/>
      <c r="BE790" s="11"/>
      <c r="BF790" s="11"/>
      <c r="BG790" s="11"/>
      <c r="BH790" s="11"/>
      <c r="BI790" s="11"/>
      <c r="BJ790" s="11"/>
      <c r="BK790" s="11"/>
      <c r="BL790" s="11"/>
      <c r="BM790" s="11"/>
      <c r="BN790" s="11"/>
      <c r="BO790" s="11"/>
      <c r="BP790" s="11"/>
      <c r="BQ790" s="11"/>
      <c r="BR790" s="75"/>
      <c r="BS790" s="75"/>
    </row>
    <row r="791" spans="1:71">
      <c r="A791" s="18"/>
      <c r="B791" s="18"/>
      <c r="C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23"/>
      <c r="AB791" s="123"/>
      <c r="AC791" s="123"/>
      <c r="AD791" s="123"/>
      <c r="AE791" s="123"/>
      <c r="AF791" s="123"/>
      <c r="AG791" s="123"/>
      <c r="AH791" s="123"/>
      <c r="AI791" s="123"/>
      <c r="AJ791" s="123"/>
      <c r="AK791" s="123"/>
      <c r="AL791" s="123"/>
      <c r="AM791" s="123"/>
      <c r="AN791" s="123"/>
      <c r="AO791" s="123"/>
      <c r="AP791" s="123"/>
      <c r="AQ791" s="18"/>
      <c r="AR791" s="18"/>
      <c r="AS791" s="18"/>
      <c r="AT791" s="18"/>
      <c r="AU791" s="18"/>
      <c r="AV791" s="18"/>
      <c r="AW791" s="18"/>
      <c r="AX791" s="18"/>
      <c r="AY791" s="18"/>
      <c r="AZ791" s="18"/>
      <c r="BA791" s="18"/>
      <c r="BE791" s="11"/>
      <c r="BF791" s="11"/>
      <c r="BG791" s="11"/>
      <c r="BH791" s="11"/>
      <c r="BI791" s="11"/>
      <c r="BJ791" s="11"/>
      <c r="BK791" s="11"/>
      <c r="BL791" s="11"/>
      <c r="BM791" s="11"/>
      <c r="BN791" s="11"/>
      <c r="BO791" s="11"/>
      <c r="BP791" s="11"/>
      <c r="BQ791" s="11"/>
      <c r="BR791" s="75"/>
      <c r="BS791" s="75"/>
    </row>
    <row r="792" spans="1:71">
      <c r="A792" s="18"/>
      <c r="B792" s="18"/>
      <c r="C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23"/>
      <c r="AB792" s="123"/>
      <c r="AC792" s="123"/>
      <c r="AD792" s="123"/>
      <c r="AE792" s="123"/>
      <c r="AF792" s="123"/>
      <c r="AG792" s="123"/>
      <c r="AH792" s="123"/>
      <c r="AI792" s="123"/>
      <c r="AJ792" s="123"/>
      <c r="AK792" s="123"/>
      <c r="AL792" s="123"/>
      <c r="AM792" s="123"/>
      <c r="AN792" s="123"/>
      <c r="AO792" s="123"/>
      <c r="AP792" s="123"/>
      <c r="AQ792" s="18"/>
      <c r="AR792" s="18"/>
      <c r="AS792" s="18"/>
      <c r="AT792" s="18"/>
      <c r="AU792" s="18"/>
      <c r="AV792" s="18"/>
      <c r="AW792" s="18"/>
      <c r="AX792" s="18"/>
      <c r="AY792" s="18"/>
      <c r="AZ792" s="18"/>
      <c r="BA792" s="18"/>
      <c r="BE792" s="11"/>
      <c r="BF792" s="11"/>
      <c r="BG792" s="11"/>
      <c r="BH792" s="11"/>
      <c r="BI792" s="11"/>
      <c r="BJ792" s="11"/>
      <c r="BK792" s="11"/>
      <c r="BL792" s="11"/>
      <c r="BM792" s="11"/>
      <c r="BN792" s="11"/>
      <c r="BO792" s="11"/>
      <c r="BP792" s="11"/>
      <c r="BQ792" s="11"/>
      <c r="BR792" s="75"/>
      <c r="BS792" s="75"/>
    </row>
    <row r="793" spans="1:71">
      <c r="A793" s="18"/>
      <c r="B793" s="18"/>
      <c r="C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23"/>
      <c r="AB793" s="123"/>
      <c r="AC793" s="123"/>
      <c r="AD793" s="123"/>
      <c r="AE793" s="123"/>
      <c r="AF793" s="123"/>
      <c r="AG793" s="123"/>
      <c r="AH793" s="123"/>
      <c r="AI793" s="123"/>
      <c r="AJ793" s="123"/>
      <c r="AK793" s="123"/>
      <c r="AL793" s="123"/>
      <c r="AM793" s="123"/>
      <c r="AN793" s="123"/>
      <c r="AO793" s="123"/>
      <c r="AP793" s="123"/>
      <c r="AQ793" s="18"/>
      <c r="AR793" s="18"/>
      <c r="AS793" s="18"/>
      <c r="AT793" s="18"/>
      <c r="AU793" s="18"/>
      <c r="AV793" s="18"/>
      <c r="AW793" s="18"/>
      <c r="AX793" s="18"/>
      <c r="AY793" s="18"/>
      <c r="AZ793" s="18"/>
      <c r="BA793" s="18"/>
      <c r="BE793" s="11"/>
      <c r="BF793" s="11"/>
      <c r="BG793" s="11"/>
      <c r="BH793" s="11"/>
      <c r="BI793" s="11"/>
      <c r="BJ793" s="11"/>
      <c r="BK793" s="11"/>
      <c r="BL793" s="11"/>
      <c r="BM793" s="11"/>
      <c r="BN793" s="11"/>
      <c r="BO793" s="11"/>
      <c r="BP793" s="11"/>
      <c r="BQ793" s="11"/>
      <c r="BR793" s="75"/>
      <c r="BS793" s="75"/>
    </row>
    <row r="794" spans="1:71">
      <c r="A794" s="18"/>
      <c r="B794" s="18"/>
      <c r="C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23"/>
      <c r="AB794" s="123"/>
      <c r="AC794" s="123"/>
      <c r="AD794" s="123"/>
      <c r="AE794" s="123"/>
      <c r="AF794" s="123"/>
      <c r="AG794" s="123"/>
      <c r="AH794" s="123"/>
      <c r="AI794" s="123"/>
      <c r="AJ794" s="123"/>
      <c r="AK794" s="123"/>
      <c r="AL794" s="123"/>
      <c r="AM794" s="123"/>
      <c r="AN794" s="123"/>
      <c r="AO794" s="123"/>
      <c r="AP794" s="123"/>
      <c r="AQ794" s="18"/>
      <c r="AR794" s="18"/>
      <c r="AS794" s="18"/>
      <c r="AT794" s="18"/>
      <c r="AU794" s="18"/>
      <c r="AV794" s="18"/>
      <c r="AW794" s="18"/>
      <c r="AX794" s="18"/>
      <c r="AY794" s="18"/>
      <c r="AZ794" s="18"/>
      <c r="BA794" s="18"/>
      <c r="BE794" s="11"/>
      <c r="BF794" s="11"/>
      <c r="BG794" s="11"/>
      <c r="BH794" s="11"/>
      <c r="BI794" s="11"/>
      <c r="BJ794" s="11"/>
      <c r="BK794" s="11"/>
      <c r="BL794" s="11"/>
      <c r="BM794" s="11"/>
      <c r="BN794" s="11"/>
      <c r="BO794" s="11"/>
      <c r="BP794" s="11"/>
      <c r="BQ794" s="11"/>
      <c r="BR794" s="75"/>
      <c r="BS794" s="75"/>
    </row>
    <row r="795" spans="1:71">
      <c r="A795" s="18"/>
      <c r="B795" s="18"/>
      <c r="C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23"/>
      <c r="AB795" s="123"/>
      <c r="AC795" s="123"/>
      <c r="AD795" s="123"/>
      <c r="AE795" s="123"/>
      <c r="AF795" s="123"/>
      <c r="AG795" s="123"/>
      <c r="AH795" s="123"/>
      <c r="AI795" s="123"/>
      <c r="AJ795" s="123"/>
      <c r="AK795" s="123"/>
      <c r="AL795" s="123"/>
      <c r="AM795" s="123"/>
      <c r="AN795" s="123"/>
      <c r="AO795" s="123"/>
      <c r="AP795" s="123"/>
      <c r="AQ795" s="18"/>
      <c r="AR795" s="18"/>
      <c r="AS795" s="18"/>
      <c r="AT795" s="18"/>
      <c r="AU795" s="18"/>
      <c r="AV795" s="18"/>
      <c r="AW795" s="18"/>
      <c r="AX795" s="18"/>
      <c r="AY795" s="18"/>
      <c r="AZ795" s="18"/>
      <c r="BA795" s="18"/>
      <c r="BE795" s="11"/>
      <c r="BF795" s="11"/>
      <c r="BG795" s="11"/>
      <c r="BH795" s="11"/>
      <c r="BI795" s="11"/>
      <c r="BJ795" s="11"/>
      <c r="BK795" s="11"/>
      <c r="BL795" s="11"/>
      <c r="BM795" s="11"/>
      <c r="BN795" s="11"/>
      <c r="BO795" s="11"/>
      <c r="BP795" s="11"/>
      <c r="BQ795" s="11"/>
      <c r="BR795" s="75"/>
      <c r="BS795" s="75"/>
    </row>
    <row r="796" spans="1:71">
      <c r="A796" s="18"/>
      <c r="B796" s="18"/>
      <c r="C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23"/>
      <c r="AB796" s="123"/>
      <c r="AC796" s="123"/>
      <c r="AD796" s="123"/>
      <c r="AE796" s="123"/>
      <c r="AF796" s="123"/>
      <c r="AG796" s="123"/>
      <c r="AH796" s="123"/>
      <c r="AI796" s="123"/>
      <c r="AJ796" s="123"/>
      <c r="AK796" s="123"/>
      <c r="AL796" s="123"/>
      <c r="AM796" s="123"/>
      <c r="AN796" s="123"/>
      <c r="AO796" s="123"/>
      <c r="AP796" s="123"/>
      <c r="AQ796" s="18"/>
      <c r="AR796" s="18"/>
      <c r="AS796" s="18"/>
      <c r="AT796" s="18"/>
      <c r="AU796" s="18"/>
      <c r="AV796" s="18"/>
      <c r="AW796" s="18"/>
      <c r="AX796" s="18"/>
      <c r="AY796" s="18"/>
      <c r="AZ796" s="18"/>
      <c r="BA796" s="18"/>
      <c r="BE796" s="11"/>
      <c r="BF796" s="11"/>
      <c r="BG796" s="11"/>
      <c r="BH796" s="11"/>
      <c r="BI796" s="11"/>
      <c r="BJ796" s="11"/>
      <c r="BK796" s="11"/>
      <c r="BL796" s="11"/>
      <c r="BM796" s="11"/>
      <c r="BN796" s="11"/>
      <c r="BO796" s="11"/>
      <c r="BP796" s="11"/>
      <c r="BQ796" s="11"/>
      <c r="BR796" s="75"/>
      <c r="BS796" s="75"/>
    </row>
    <row r="797" spans="1:71">
      <c r="A797" s="18"/>
      <c r="B797" s="18"/>
      <c r="C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23"/>
      <c r="AB797" s="123"/>
      <c r="AC797" s="123"/>
      <c r="AD797" s="123"/>
      <c r="AE797" s="123"/>
      <c r="AF797" s="123"/>
      <c r="AG797" s="123"/>
      <c r="AH797" s="123"/>
      <c r="AI797" s="123"/>
      <c r="AJ797" s="123"/>
      <c r="AK797" s="123"/>
      <c r="AL797" s="123"/>
      <c r="AM797" s="123"/>
      <c r="AN797" s="123"/>
      <c r="AO797" s="123"/>
      <c r="AP797" s="123"/>
      <c r="AQ797" s="18"/>
      <c r="AR797" s="18"/>
      <c r="AS797" s="18"/>
      <c r="AT797" s="18"/>
      <c r="AU797" s="18"/>
      <c r="AV797" s="18"/>
      <c r="AW797" s="18"/>
      <c r="AX797" s="18"/>
      <c r="AY797" s="18"/>
      <c r="AZ797" s="18"/>
      <c r="BA797" s="18"/>
      <c r="BE797" s="11"/>
      <c r="BF797" s="11"/>
      <c r="BG797" s="11"/>
      <c r="BH797" s="11"/>
      <c r="BI797" s="11"/>
      <c r="BJ797" s="11"/>
      <c r="BK797" s="11"/>
      <c r="BL797" s="11"/>
      <c r="BM797" s="11"/>
      <c r="BN797" s="11"/>
      <c r="BO797" s="11"/>
      <c r="BP797" s="11"/>
      <c r="BQ797" s="11"/>
    </row>
    <row r="798" spans="1:71">
      <c r="A798" s="18"/>
      <c r="B798" s="18"/>
      <c r="C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23"/>
      <c r="AB798" s="123"/>
      <c r="AC798" s="123"/>
      <c r="AD798" s="123"/>
      <c r="AE798" s="123"/>
      <c r="AF798" s="123"/>
      <c r="AG798" s="123"/>
      <c r="AH798" s="123"/>
      <c r="AI798" s="123"/>
      <c r="AJ798" s="123"/>
      <c r="AK798" s="123"/>
      <c r="AL798" s="123"/>
      <c r="AM798" s="123"/>
      <c r="AN798" s="123"/>
      <c r="AO798" s="123"/>
      <c r="AP798" s="123"/>
      <c r="AQ798" s="18"/>
      <c r="AR798" s="18"/>
      <c r="AS798" s="18"/>
      <c r="AT798" s="18"/>
      <c r="AU798" s="18"/>
      <c r="AV798" s="18"/>
      <c r="AW798" s="18"/>
      <c r="AX798" s="18"/>
      <c r="AY798" s="18"/>
      <c r="AZ798" s="18"/>
      <c r="BA798" s="18"/>
      <c r="BE798" s="11"/>
      <c r="BF798" s="11"/>
      <c r="BG798" s="11"/>
      <c r="BH798" s="11"/>
      <c r="BI798" s="11"/>
      <c r="BJ798" s="11"/>
      <c r="BK798" s="11"/>
      <c r="BL798" s="11"/>
      <c r="BM798" s="11"/>
      <c r="BN798" s="11"/>
      <c r="BO798" s="11"/>
      <c r="BP798" s="11"/>
      <c r="BQ798" s="11"/>
    </row>
    <row r="799" spans="1:71">
      <c r="A799" s="209"/>
      <c r="B799" s="209"/>
      <c r="C799" s="209"/>
      <c r="E799" s="322"/>
      <c r="F799" s="322"/>
      <c r="G799" s="209"/>
      <c r="H799" s="323"/>
      <c r="I799" s="323"/>
      <c r="J799" s="323"/>
      <c r="K799" s="209"/>
      <c r="L799" s="209"/>
      <c r="M799" s="209"/>
      <c r="N799" s="209"/>
      <c r="O799" s="209"/>
      <c r="P799" s="241"/>
      <c r="Q799" s="241"/>
      <c r="R799" s="241"/>
      <c r="S799" s="241"/>
      <c r="T799" s="241"/>
      <c r="U799" s="241"/>
      <c r="V799" s="241"/>
      <c r="W799" s="241"/>
      <c r="X799" s="241"/>
      <c r="Y799" s="18"/>
      <c r="Z799" s="18"/>
      <c r="AA799" s="123"/>
      <c r="AB799" s="123"/>
      <c r="AC799" s="123"/>
      <c r="AD799" s="123"/>
      <c r="AE799" s="123"/>
      <c r="AF799" s="123"/>
      <c r="AG799" s="123"/>
      <c r="AH799" s="123"/>
      <c r="AI799" s="123"/>
      <c r="AJ799" s="123"/>
      <c r="AK799" s="123"/>
      <c r="AL799" s="123"/>
      <c r="AM799" s="123"/>
      <c r="AN799" s="123"/>
      <c r="AO799" s="123"/>
      <c r="AP799" s="123"/>
      <c r="AQ799" s="18"/>
      <c r="AR799" s="18"/>
      <c r="AS799" s="18"/>
      <c r="AT799" s="18"/>
      <c r="AU799" s="18"/>
      <c r="AV799" s="18"/>
      <c r="AW799" s="18"/>
      <c r="AX799" s="18"/>
      <c r="AY799" s="18"/>
      <c r="AZ799" s="18"/>
      <c r="BA799" s="18"/>
      <c r="BE799" s="11"/>
      <c r="BF799" s="11"/>
      <c r="BG799" s="11"/>
      <c r="BH799" s="11"/>
      <c r="BI799" s="11"/>
      <c r="BJ799" s="11"/>
      <c r="BK799" s="11"/>
      <c r="BL799" s="11"/>
      <c r="BM799" s="11"/>
      <c r="BN799" s="11"/>
      <c r="BO799" s="11"/>
      <c r="BP799" s="11"/>
      <c r="BQ799" s="11"/>
    </row>
    <row r="800" spans="1:71">
      <c r="A800" s="325" t="s">
        <v>104</v>
      </c>
      <c r="B800" s="326"/>
      <c r="C800" s="327"/>
      <c r="D800" s="637" t="s">
        <v>66</v>
      </c>
      <c r="E800" s="328"/>
      <c r="F800" s="326" t="s">
        <v>66</v>
      </c>
      <c r="G800" s="327"/>
      <c r="H800" s="326" t="s">
        <v>66</v>
      </c>
      <c r="I800" s="326"/>
      <c r="J800" s="326"/>
      <c r="K800" s="327"/>
      <c r="L800" s="327"/>
      <c r="M800" s="326"/>
      <c r="N800" s="327"/>
      <c r="O800" s="327"/>
      <c r="P800" s="329"/>
      <c r="Q800" s="326" t="s">
        <v>66</v>
      </c>
      <c r="R800" s="329"/>
      <c r="S800" s="326" t="s">
        <v>66</v>
      </c>
      <c r="T800" s="329"/>
      <c r="U800" s="326" t="s">
        <v>66</v>
      </c>
      <c r="V800" s="329"/>
      <c r="W800" s="329"/>
      <c r="X800" s="326" t="s">
        <v>66</v>
      </c>
      <c r="Y800" s="18"/>
      <c r="Z800" s="18"/>
      <c r="AA800" s="123"/>
      <c r="AB800" s="123"/>
      <c r="AC800" s="123"/>
      <c r="AD800" s="123"/>
      <c r="AE800" s="123"/>
      <c r="AF800" s="123"/>
      <c r="AG800" s="123"/>
      <c r="AH800" s="123"/>
      <c r="AI800" s="123"/>
      <c r="AJ800" s="123"/>
      <c r="AK800" s="123"/>
      <c r="AL800" s="123"/>
      <c r="AM800" s="123"/>
      <c r="AN800" s="123"/>
      <c r="AO800" s="123"/>
      <c r="AP800" s="123"/>
      <c r="AQ800" s="18"/>
      <c r="AR800" s="18"/>
      <c r="AS800" s="18"/>
      <c r="AT800" s="18"/>
      <c r="AU800" s="18"/>
      <c r="AV800" s="18"/>
      <c r="AW800" s="18"/>
      <c r="AX800" s="18"/>
      <c r="AY800" s="18"/>
      <c r="AZ800" s="18"/>
      <c r="BA800" s="18"/>
      <c r="BE800" s="11"/>
      <c r="BF800" s="11"/>
      <c r="BG800" s="11"/>
      <c r="BH800" s="11"/>
      <c r="BI800" s="11"/>
      <c r="BJ800" s="11"/>
      <c r="BK800" s="11"/>
      <c r="BL800" s="11"/>
      <c r="BM800" s="11"/>
      <c r="BN800" s="11"/>
      <c r="BO800" s="11"/>
      <c r="BP800" s="11"/>
      <c r="BQ800" s="11"/>
    </row>
    <row r="801" spans="1:72">
      <c r="A801" s="209"/>
      <c r="B801" s="209"/>
      <c r="C801" s="209"/>
      <c r="E801" s="322"/>
      <c r="F801" s="322"/>
      <c r="G801" s="209"/>
      <c r="H801" s="323"/>
      <c r="I801" s="323"/>
      <c r="J801" s="323"/>
      <c r="K801" s="209"/>
      <c r="L801" s="209"/>
      <c r="M801" s="209"/>
      <c r="N801" s="209"/>
      <c r="O801" s="209"/>
      <c r="P801" s="209"/>
      <c r="Q801" s="209"/>
      <c r="R801" s="209"/>
      <c r="S801" s="209"/>
      <c r="T801" s="209"/>
      <c r="U801" s="209"/>
      <c r="V801" s="209"/>
      <c r="W801" s="209"/>
      <c r="X801" s="209"/>
      <c r="Y801" s="18"/>
      <c r="Z801" s="18"/>
      <c r="AA801" s="123"/>
      <c r="AB801" s="123"/>
      <c r="AC801" s="123"/>
      <c r="AD801" s="123"/>
      <c r="AE801" s="123"/>
      <c r="AF801" s="123"/>
      <c r="AG801" s="123"/>
      <c r="AH801" s="123"/>
      <c r="AI801" s="123"/>
      <c r="AJ801" s="123"/>
      <c r="AK801" s="123"/>
      <c r="AL801" s="123"/>
      <c r="AM801" s="123"/>
      <c r="AN801" s="123"/>
      <c r="AO801" s="123"/>
      <c r="AP801" s="123"/>
      <c r="AQ801" s="18"/>
      <c r="AR801" s="18"/>
      <c r="AS801" s="18"/>
      <c r="AT801" s="18"/>
      <c r="AU801" s="18"/>
      <c r="AV801" s="18"/>
      <c r="AW801" s="18"/>
      <c r="AX801" s="18"/>
      <c r="AY801" s="18"/>
      <c r="AZ801" s="18"/>
      <c r="BA801" s="18"/>
      <c r="BE801" s="11"/>
      <c r="BF801" s="11"/>
      <c r="BG801" s="11"/>
      <c r="BH801" s="11"/>
      <c r="BI801" s="11"/>
      <c r="BJ801" s="11"/>
      <c r="BK801" s="11"/>
      <c r="BL801" s="11"/>
      <c r="BM801" s="11"/>
      <c r="BN801" s="11"/>
      <c r="BO801" s="11"/>
      <c r="BP801" s="11"/>
      <c r="BQ801" s="11"/>
    </row>
    <row r="802" spans="1:72">
      <c r="A802" s="18"/>
      <c r="B802" s="18"/>
      <c r="C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23"/>
      <c r="AB802" s="123"/>
      <c r="AC802" s="123"/>
      <c r="AD802" s="123"/>
      <c r="AE802" s="123"/>
      <c r="AF802" s="123"/>
      <c r="AG802" s="123"/>
      <c r="AH802" s="123"/>
      <c r="AI802" s="123"/>
      <c r="AJ802" s="123"/>
      <c r="AK802" s="123"/>
      <c r="AL802" s="123"/>
      <c r="AM802" s="123"/>
      <c r="AN802" s="123"/>
      <c r="AO802" s="123"/>
      <c r="AP802" s="123"/>
      <c r="AQ802" s="18"/>
      <c r="AR802" s="18"/>
      <c r="AS802" s="18"/>
      <c r="AT802" s="18"/>
      <c r="AU802" s="18"/>
      <c r="AV802" s="18"/>
      <c r="AW802" s="18"/>
      <c r="AX802" s="18"/>
      <c r="AY802" s="18"/>
      <c r="AZ802" s="18"/>
      <c r="BA802" s="18"/>
      <c r="BE802" s="11"/>
      <c r="BF802" s="11"/>
      <c r="BG802" s="11"/>
      <c r="BH802" s="11"/>
      <c r="BI802" s="11"/>
      <c r="BJ802" s="11"/>
      <c r="BK802" s="11"/>
      <c r="BL802" s="11"/>
      <c r="BM802" s="11"/>
      <c r="BN802" s="11"/>
      <c r="BO802" s="11"/>
      <c r="BP802" s="11"/>
      <c r="BQ802" s="11"/>
    </row>
    <row r="803" spans="1:72">
      <c r="A803" s="18"/>
      <c r="B803" s="18"/>
      <c r="C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23"/>
      <c r="AB803" s="123"/>
      <c r="AC803" s="123"/>
      <c r="AD803" s="123"/>
      <c r="AE803" s="123"/>
      <c r="AF803" s="123"/>
      <c r="AG803" s="123"/>
      <c r="AH803" s="123"/>
      <c r="AI803" s="123"/>
      <c r="AJ803" s="123"/>
      <c r="AK803" s="123"/>
      <c r="AL803" s="123"/>
      <c r="AM803" s="123"/>
      <c r="AN803" s="123"/>
      <c r="AO803" s="123"/>
      <c r="AP803" s="123"/>
      <c r="AQ803" s="18"/>
      <c r="AR803" s="18"/>
      <c r="AS803" s="18"/>
      <c r="AT803" s="18"/>
      <c r="AU803" s="18"/>
      <c r="AV803" s="18"/>
      <c r="AW803" s="18"/>
      <c r="AX803" s="18"/>
      <c r="AY803" s="18"/>
      <c r="AZ803" s="18"/>
      <c r="BA803" s="18"/>
      <c r="BE803" s="11"/>
      <c r="BF803" s="11"/>
      <c r="BG803" s="11"/>
      <c r="BH803" s="11"/>
      <c r="BI803" s="11"/>
      <c r="BJ803" s="11"/>
      <c r="BK803" s="11"/>
      <c r="BL803" s="11"/>
      <c r="BM803" s="11"/>
      <c r="BN803" s="11"/>
      <c r="BO803" s="11"/>
      <c r="BP803" s="11"/>
      <c r="BQ803" s="11"/>
    </row>
    <row r="804" spans="1:72">
      <c r="A804" s="18"/>
      <c r="B804" s="18"/>
      <c r="C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23"/>
      <c r="AB804" s="123"/>
      <c r="AC804" s="123"/>
      <c r="AD804" s="123"/>
      <c r="AE804" s="123"/>
      <c r="AF804" s="123"/>
      <c r="AG804" s="123"/>
      <c r="AH804" s="123"/>
      <c r="AI804" s="123"/>
      <c r="AJ804" s="123"/>
      <c r="AK804" s="123"/>
      <c r="AL804" s="123"/>
      <c r="AM804" s="123"/>
      <c r="AN804" s="123"/>
      <c r="AO804" s="123"/>
      <c r="AP804" s="123"/>
      <c r="AQ804" s="18"/>
      <c r="AR804" s="18"/>
      <c r="AS804" s="18"/>
      <c r="AT804" s="18"/>
      <c r="AU804" s="18"/>
      <c r="AV804" s="18"/>
      <c r="AW804" s="18"/>
      <c r="AX804" s="18"/>
      <c r="AY804" s="18"/>
      <c r="AZ804" s="18"/>
      <c r="BA804" s="18"/>
      <c r="BE804" s="11"/>
      <c r="BF804" s="11"/>
      <c r="BG804" s="11"/>
      <c r="BH804" s="11"/>
      <c r="BI804" s="11"/>
      <c r="BJ804" s="11"/>
      <c r="BK804" s="11"/>
      <c r="BL804" s="11"/>
      <c r="BM804" s="11"/>
      <c r="BN804" s="11"/>
      <c r="BO804" s="11"/>
      <c r="BP804" s="11"/>
      <c r="BQ804" s="11"/>
    </row>
    <row r="805" spans="1:72">
      <c r="A805" s="18"/>
      <c r="B805" s="18"/>
      <c r="C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23"/>
      <c r="AB805" s="123"/>
      <c r="AC805" s="123"/>
      <c r="AD805" s="123"/>
      <c r="AE805" s="123"/>
      <c r="AF805" s="123"/>
      <c r="AG805" s="123"/>
      <c r="AH805" s="123"/>
      <c r="AI805" s="123"/>
      <c r="AJ805" s="123"/>
      <c r="AK805" s="123"/>
      <c r="AL805" s="123"/>
      <c r="AM805" s="123"/>
      <c r="AN805" s="123"/>
      <c r="AO805" s="123"/>
      <c r="AP805" s="123"/>
      <c r="AQ805" s="18"/>
      <c r="AR805" s="18"/>
      <c r="AS805" s="18"/>
      <c r="AT805" s="18"/>
      <c r="AU805" s="18"/>
      <c r="AV805" s="18"/>
      <c r="AW805" s="18"/>
      <c r="AX805" s="18"/>
      <c r="AY805" s="18"/>
      <c r="AZ805" s="18"/>
      <c r="BA805" s="18"/>
      <c r="BE805" s="11"/>
      <c r="BF805" s="11"/>
      <c r="BG805" s="11"/>
      <c r="BH805" s="11"/>
      <c r="BI805" s="11"/>
      <c r="BJ805" s="11"/>
      <c r="BK805" s="11"/>
      <c r="BL805" s="11"/>
      <c r="BM805" s="11"/>
      <c r="BN805" s="11"/>
      <c r="BO805" s="11"/>
      <c r="BP805" s="11"/>
      <c r="BQ805" s="11"/>
    </row>
    <row r="806" spans="1:72">
      <c r="A806" s="18"/>
      <c r="B806" s="18"/>
      <c r="C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23"/>
      <c r="AB806" s="123"/>
      <c r="AC806" s="123"/>
      <c r="AD806" s="123"/>
      <c r="AE806" s="123"/>
      <c r="AF806" s="123"/>
      <c r="AG806" s="123"/>
      <c r="AH806" s="123"/>
      <c r="AI806" s="123"/>
      <c r="AJ806" s="123"/>
      <c r="AK806" s="123"/>
      <c r="AL806" s="123"/>
      <c r="AM806" s="123"/>
      <c r="AN806" s="123"/>
      <c r="AO806" s="123"/>
      <c r="AP806" s="123"/>
      <c r="AQ806" s="18"/>
      <c r="AR806" s="18"/>
      <c r="AS806" s="18"/>
      <c r="AT806" s="18"/>
      <c r="AU806" s="18"/>
      <c r="AV806" s="18"/>
      <c r="AW806" s="18"/>
      <c r="AX806" s="18"/>
      <c r="AY806" s="18"/>
      <c r="AZ806" s="18"/>
      <c r="BA806" s="18"/>
      <c r="BE806" s="11"/>
      <c r="BF806" s="11"/>
      <c r="BG806" s="11"/>
      <c r="BH806" s="11"/>
      <c r="BI806" s="11"/>
      <c r="BJ806" s="11"/>
      <c r="BK806" s="11"/>
      <c r="BL806" s="11"/>
      <c r="BM806" s="11"/>
      <c r="BN806" s="11"/>
      <c r="BO806" s="11"/>
      <c r="BP806" s="11"/>
      <c r="BQ806" s="11"/>
    </row>
    <row r="807" spans="1:72">
      <c r="A807" s="18"/>
      <c r="B807" s="18"/>
      <c r="C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23"/>
      <c r="AB807" s="123"/>
      <c r="AC807" s="123"/>
      <c r="AD807" s="123"/>
      <c r="AE807" s="123"/>
      <c r="AF807" s="123"/>
      <c r="AG807" s="123"/>
      <c r="AH807" s="123"/>
      <c r="AI807" s="123"/>
      <c r="AJ807" s="123"/>
      <c r="AK807" s="123"/>
      <c r="AL807" s="123"/>
      <c r="AM807" s="123"/>
      <c r="AN807" s="123"/>
      <c r="AO807" s="123"/>
      <c r="AP807" s="123"/>
      <c r="AQ807" s="18"/>
      <c r="AR807" s="18"/>
      <c r="AS807" s="18"/>
      <c r="AT807" s="18"/>
      <c r="AU807" s="18"/>
      <c r="AV807" s="18"/>
      <c r="AW807" s="18"/>
      <c r="AX807" s="18"/>
      <c r="AY807" s="18"/>
      <c r="AZ807" s="18"/>
      <c r="BA807" s="18"/>
      <c r="BF807" s="11"/>
      <c r="BG807" s="11"/>
      <c r="BH807" s="11"/>
      <c r="BI807" s="11"/>
      <c r="BJ807" s="11"/>
      <c r="BK807" s="11"/>
      <c r="BL807" s="11"/>
      <c r="BM807" s="11"/>
      <c r="BN807" s="11"/>
      <c r="BO807" s="11"/>
      <c r="BP807" s="11"/>
      <c r="BQ807" s="11"/>
      <c r="BR807" s="11"/>
      <c r="BT807" s="123"/>
    </row>
    <row r="808" spans="1:72">
      <c r="A808" s="18"/>
      <c r="B808" s="18"/>
      <c r="C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23"/>
      <c r="AB808" s="123"/>
      <c r="AC808" s="123"/>
      <c r="AD808" s="123"/>
      <c r="AE808" s="123"/>
      <c r="AF808" s="123"/>
      <c r="AG808" s="123"/>
      <c r="AH808" s="123"/>
      <c r="AI808" s="123"/>
      <c r="AJ808" s="123"/>
      <c r="AK808" s="123"/>
      <c r="AL808" s="123"/>
      <c r="AM808" s="123"/>
      <c r="AN808" s="123"/>
      <c r="AO808" s="123"/>
      <c r="AP808" s="123"/>
      <c r="AQ808" s="18"/>
      <c r="AR808" s="18"/>
      <c r="AS808" s="18"/>
      <c r="AT808" s="18"/>
      <c r="AU808" s="18"/>
      <c r="AV808" s="18"/>
      <c r="AW808" s="18"/>
      <c r="AX808" s="18"/>
      <c r="AY808" s="18"/>
      <c r="AZ808" s="18"/>
      <c r="BA808" s="18"/>
      <c r="BE808" s="11"/>
      <c r="BF808" s="11"/>
      <c r="BG808" s="11"/>
      <c r="BH808" s="11"/>
      <c r="BI808" s="11"/>
      <c r="BJ808" s="11"/>
      <c r="BK808" s="11"/>
      <c r="BL808" s="11"/>
      <c r="BM808" s="11"/>
      <c r="BN808" s="11"/>
      <c r="BO808" s="11"/>
      <c r="BP808" s="11"/>
      <c r="BQ808" s="11"/>
    </row>
    <row r="809" spans="1:72">
      <c r="A809" s="18"/>
      <c r="B809" s="18"/>
      <c r="C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23"/>
      <c r="AB809" s="123"/>
      <c r="AC809" s="123"/>
      <c r="AD809" s="123"/>
      <c r="AE809" s="123"/>
      <c r="AF809" s="123"/>
      <c r="AG809" s="123"/>
      <c r="AH809" s="123"/>
      <c r="AI809" s="123"/>
      <c r="AJ809" s="123"/>
      <c r="AK809" s="123"/>
      <c r="AL809" s="123"/>
      <c r="AM809" s="123"/>
      <c r="AN809" s="123"/>
      <c r="AO809" s="123"/>
      <c r="AP809" s="123"/>
      <c r="AQ809" s="18"/>
      <c r="AR809" s="18"/>
      <c r="AS809" s="18"/>
      <c r="AT809" s="18"/>
      <c r="AU809" s="18"/>
      <c r="AV809" s="18"/>
      <c r="AW809" s="18"/>
      <c r="AX809" s="18"/>
      <c r="AY809" s="18"/>
      <c r="AZ809" s="18"/>
      <c r="BA809" s="18"/>
      <c r="BE809" s="11"/>
      <c r="BF809" s="11"/>
      <c r="BG809" s="11"/>
      <c r="BH809" s="11"/>
      <c r="BI809" s="11"/>
      <c r="BJ809" s="11"/>
      <c r="BK809" s="11"/>
      <c r="BL809" s="11"/>
      <c r="BM809" s="11"/>
      <c r="BN809" s="11"/>
      <c r="BO809" s="11"/>
      <c r="BP809" s="11"/>
      <c r="BQ809" s="11"/>
    </row>
    <row r="810" spans="1:72">
      <c r="A810" s="18"/>
      <c r="B810" s="18"/>
      <c r="C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23"/>
      <c r="AB810" s="123"/>
      <c r="AC810" s="123"/>
      <c r="AD810" s="123"/>
      <c r="AE810" s="123"/>
      <c r="AF810" s="123"/>
      <c r="AG810" s="123"/>
      <c r="AH810" s="123"/>
      <c r="AI810" s="123"/>
      <c r="AJ810" s="123"/>
      <c r="AK810" s="123"/>
      <c r="AL810" s="123"/>
      <c r="AM810" s="123"/>
      <c r="AN810" s="123"/>
      <c r="AO810" s="123"/>
      <c r="AP810" s="123"/>
      <c r="AQ810" s="18"/>
      <c r="AR810" s="18"/>
      <c r="AS810" s="18"/>
      <c r="AT810" s="18"/>
      <c r="AU810" s="18"/>
      <c r="AV810" s="18"/>
      <c r="AW810" s="18"/>
      <c r="AX810" s="18"/>
      <c r="AY810" s="18"/>
      <c r="AZ810" s="18"/>
      <c r="BA810" s="18"/>
      <c r="BE810" s="11"/>
      <c r="BF810" s="11"/>
      <c r="BG810" s="11"/>
      <c r="BH810" s="11"/>
      <c r="BI810" s="11"/>
      <c r="BJ810" s="11"/>
      <c r="BK810" s="11"/>
      <c r="BL810" s="11"/>
      <c r="BM810" s="11"/>
      <c r="BN810" s="11"/>
      <c r="BO810" s="11"/>
      <c r="BP810" s="11"/>
      <c r="BQ810" s="11"/>
    </row>
    <row r="811" spans="1:72">
      <c r="A811" s="18"/>
      <c r="B811" s="18"/>
      <c r="C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23"/>
      <c r="AB811" s="123"/>
      <c r="AC811" s="123"/>
      <c r="AD811" s="123"/>
      <c r="AE811" s="123"/>
      <c r="AF811" s="123"/>
      <c r="AG811" s="123"/>
      <c r="AH811" s="123"/>
      <c r="AI811" s="123"/>
      <c r="AJ811" s="123"/>
      <c r="AK811" s="123"/>
      <c r="AL811" s="123"/>
      <c r="AM811" s="123"/>
      <c r="AN811" s="123"/>
      <c r="AO811" s="123"/>
      <c r="AP811" s="123"/>
      <c r="AQ811" s="18"/>
      <c r="AR811" s="18"/>
      <c r="AS811" s="18"/>
      <c r="AT811" s="18"/>
      <c r="AU811" s="18"/>
      <c r="AV811" s="18"/>
      <c r="AW811" s="18"/>
      <c r="AX811" s="18"/>
      <c r="AY811" s="18"/>
      <c r="AZ811" s="18"/>
      <c r="BA811" s="18"/>
      <c r="BE811" s="11"/>
      <c r="BF811" s="11"/>
      <c r="BG811" s="11"/>
      <c r="BH811" s="11"/>
      <c r="BI811" s="11"/>
      <c r="BJ811" s="11"/>
      <c r="BK811" s="11"/>
      <c r="BL811" s="11"/>
      <c r="BM811" s="11"/>
      <c r="BN811" s="11"/>
      <c r="BO811" s="11"/>
      <c r="BP811" s="11"/>
      <c r="BQ811" s="11"/>
    </row>
    <row r="812" spans="1:72">
      <c r="A812" s="18"/>
      <c r="B812" s="18"/>
      <c r="C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23"/>
      <c r="AB812" s="123"/>
      <c r="AC812" s="123"/>
      <c r="AD812" s="123"/>
      <c r="AE812" s="123"/>
      <c r="AF812" s="123"/>
      <c r="AG812" s="123"/>
      <c r="AH812" s="123"/>
      <c r="AI812" s="123"/>
      <c r="AJ812" s="123"/>
      <c r="AK812" s="123"/>
      <c r="AL812" s="123"/>
      <c r="AM812" s="123"/>
      <c r="AN812" s="123"/>
      <c r="AO812" s="123"/>
      <c r="AP812" s="123"/>
      <c r="AQ812" s="18"/>
      <c r="AR812" s="18"/>
      <c r="AS812" s="18"/>
      <c r="AT812" s="18"/>
      <c r="AU812" s="18"/>
      <c r="AV812" s="18"/>
      <c r="AW812" s="18"/>
      <c r="AX812" s="18"/>
      <c r="AY812" s="18"/>
      <c r="AZ812" s="18"/>
      <c r="BA812" s="18"/>
      <c r="BE812" s="11"/>
      <c r="BF812" s="11"/>
      <c r="BG812" s="11"/>
      <c r="BH812" s="11"/>
      <c r="BI812" s="11"/>
      <c r="BJ812" s="11"/>
      <c r="BK812" s="11"/>
      <c r="BL812" s="11"/>
      <c r="BM812" s="11"/>
      <c r="BN812" s="11"/>
      <c r="BO812" s="11"/>
      <c r="BP812" s="11"/>
      <c r="BQ812" s="11"/>
    </row>
    <row r="813" spans="1:72">
      <c r="A813" s="18"/>
      <c r="B813" s="18"/>
      <c r="C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23"/>
      <c r="AB813" s="123"/>
      <c r="AC813" s="123"/>
      <c r="AD813" s="123"/>
      <c r="AE813" s="123"/>
      <c r="AF813" s="123"/>
      <c r="AG813" s="123"/>
      <c r="AH813" s="123"/>
      <c r="AI813" s="123"/>
      <c r="AJ813" s="123"/>
      <c r="AK813" s="123"/>
      <c r="AL813" s="123"/>
      <c r="AM813" s="123"/>
      <c r="AN813" s="123"/>
      <c r="AO813" s="123"/>
      <c r="AP813" s="123"/>
      <c r="AQ813" s="18"/>
      <c r="AR813" s="18"/>
      <c r="AS813" s="18"/>
      <c r="AT813" s="18"/>
      <c r="AU813" s="18"/>
      <c r="AV813" s="18"/>
      <c r="AW813" s="18"/>
      <c r="AX813" s="18"/>
      <c r="AY813" s="18"/>
      <c r="AZ813" s="18"/>
      <c r="BA813" s="18"/>
      <c r="BE813" s="11"/>
      <c r="BF813" s="11"/>
      <c r="BG813" s="11"/>
      <c r="BH813" s="11"/>
      <c r="BI813" s="11"/>
      <c r="BJ813" s="11"/>
      <c r="BK813" s="11"/>
      <c r="BL813" s="11"/>
      <c r="BM813" s="11"/>
      <c r="BN813" s="11"/>
      <c r="BO813" s="11"/>
      <c r="BP813" s="11"/>
      <c r="BQ813" s="11"/>
      <c r="BR813" s="75"/>
      <c r="BS813" s="75"/>
    </row>
    <row r="814" spans="1:72">
      <c r="A814" s="18"/>
      <c r="B814" s="18"/>
      <c r="C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23"/>
      <c r="AB814" s="123"/>
      <c r="AC814" s="123"/>
      <c r="AD814" s="123"/>
      <c r="AE814" s="123"/>
      <c r="AF814" s="123"/>
      <c r="AG814" s="123"/>
      <c r="AH814" s="123"/>
      <c r="AI814" s="123"/>
      <c r="AJ814" s="123"/>
      <c r="AK814" s="123"/>
      <c r="AL814" s="123"/>
      <c r="AM814" s="123"/>
      <c r="AN814" s="123"/>
      <c r="AO814" s="123"/>
      <c r="AP814" s="123"/>
      <c r="AQ814" s="18"/>
      <c r="AR814" s="18"/>
      <c r="AS814" s="18"/>
      <c r="AT814" s="18"/>
      <c r="AU814" s="18"/>
      <c r="AV814" s="18"/>
      <c r="AW814" s="18"/>
      <c r="AX814" s="18"/>
      <c r="AY814" s="18"/>
      <c r="AZ814" s="18"/>
      <c r="BA814" s="18"/>
      <c r="BE814" s="11"/>
      <c r="BF814" s="11"/>
      <c r="BG814" s="11"/>
      <c r="BH814" s="11"/>
      <c r="BI814" s="11"/>
      <c r="BJ814" s="11"/>
      <c r="BK814" s="11"/>
      <c r="BL814" s="11"/>
      <c r="BM814" s="11"/>
      <c r="BN814" s="11"/>
      <c r="BO814" s="11"/>
      <c r="BP814" s="11"/>
      <c r="BQ814" s="11"/>
      <c r="BR814" s="75"/>
      <c r="BS814" s="75"/>
    </row>
    <row r="815" spans="1:72">
      <c r="A815" s="18"/>
      <c r="B815" s="18"/>
      <c r="C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23"/>
      <c r="AB815" s="123"/>
      <c r="AC815" s="123"/>
      <c r="AD815" s="123"/>
      <c r="AE815" s="123"/>
      <c r="AF815" s="123"/>
      <c r="AG815" s="123"/>
      <c r="AH815" s="123"/>
      <c r="AI815" s="123"/>
      <c r="AJ815" s="123"/>
      <c r="AK815" s="123"/>
      <c r="AL815" s="123"/>
      <c r="AM815" s="123"/>
      <c r="AN815" s="123"/>
      <c r="AO815" s="123"/>
      <c r="AP815" s="123"/>
      <c r="AQ815" s="18"/>
      <c r="AR815" s="18"/>
      <c r="AS815" s="18"/>
      <c r="AT815" s="18"/>
      <c r="AU815" s="18"/>
      <c r="AV815" s="18"/>
      <c r="AW815" s="18"/>
      <c r="AX815" s="18"/>
      <c r="AY815" s="18"/>
      <c r="AZ815" s="18"/>
      <c r="BA815" s="18"/>
      <c r="BE815" s="11"/>
      <c r="BF815" s="11"/>
      <c r="BG815" s="11"/>
      <c r="BH815" s="11"/>
      <c r="BI815" s="11"/>
      <c r="BJ815" s="11"/>
      <c r="BK815" s="11"/>
      <c r="BL815" s="11"/>
      <c r="BM815" s="11"/>
      <c r="BN815" s="11"/>
      <c r="BO815" s="11"/>
      <c r="BP815" s="11"/>
      <c r="BQ815" s="11"/>
      <c r="BR815" s="75"/>
      <c r="BS815" s="75"/>
    </row>
    <row r="816" spans="1:72">
      <c r="A816" s="18"/>
      <c r="B816" s="18"/>
      <c r="C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23"/>
      <c r="AB816" s="123"/>
      <c r="AC816" s="123"/>
      <c r="AD816" s="123"/>
      <c r="AE816" s="123"/>
      <c r="AF816" s="123"/>
      <c r="AG816" s="123"/>
      <c r="AH816" s="123"/>
      <c r="AI816" s="123"/>
      <c r="AJ816" s="123"/>
      <c r="AK816" s="123"/>
      <c r="AL816" s="123"/>
      <c r="AM816" s="123"/>
      <c r="AN816" s="123"/>
      <c r="AO816" s="123"/>
      <c r="AP816" s="123"/>
      <c r="AQ816" s="18"/>
      <c r="AR816" s="18"/>
      <c r="AS816" s="18"/>
      <c r="AT816" s="18"/>
      <c r="AU816" s="18"/>
      <c r="AV816" s="18"/>
      <c r="AW816" s="18"/>
      <c r="AX816" s="18"/>
      <c r="AY816" s="18"/>
      <c r="AZ816" s="18"/>
      <c r="BA816" s="18"/>
      <c r="BE816" s="11"/>
      <c r="BF816" s="11"/>
      <c r="BG816" s="11"/>
      <c r="BH816" s="11"/>
      <c r="BI816" s="11"/>
      <c r="BJ816" s="11"/>
      <c r="BK816" s="11"/>
      <c r="BL816" s="11"/>
      <c r="BM816" s="11"/>
      <c r="BN816" s="11"/>
      <c r="BO816" s="11"/>
      <c r="BP816" s="11"/>
      <c r="BQ816" s="11"/>
      <c r="BR816" s="75"/>
      <c r="BS816" s="75"/>
    </row>
    <row r="817" spans="1:71">
      <c r="A817" s="18"/>
      <c r="B817" s="18"/>
      <c r="C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23"/>
      <c r="AB817" s="123"/>
      <c r="AC817" s="123"/>
      <c r="AD817" s="123"/>
      <c r="AE817" s="123"/>
      <c r="AF817" s="123"/>
      <c r="AG817" s="123"/>
      <c r="AH817" s="123"/>
      <c r="AI817" s="123"/>
      <c r="AJ817" s="123"/>
      <c r="AK817" s="123"/>
      <c r="AL817" s="123"/>
      <c r="AM817" s="123"/>
      <c r="AN817" s="123"/>
      <c r="AO817" s="123"/>
      <c r="AP817" s="123"/>
      <c r="AQ817" s="18"/>
      <c r="AR817" s="18"/>
      <c r="AS817" s="18"/>
      <c r="AT817" s="18"/>
      <c r="AU817" s="18"/>
      <c r="AV817" s="18"/>
      <c r="AW817" s="18"/>
      <c r="AX817" s="18"/>
      <c r="AY817" s="18"/>
      <c r="AZ817" s="18"/>
      <c r="BA817" s="18"/>
      <c r="BE817" s="11"/>
      <c r="BF817" s="11"/>
      <c r="BG817" s="11"/>
      <c r="BH817" s="11"/>
      <c r="BI817" s="11"/>
      <c r="BJ817" s="11"/>
      <c r="BK817" s="11"/>
      <c r="BL817" s="11"/>
      <c r="BM817" s="11"/>
      <c r="BN817" s="11"/>
      <c r="BO817" s="11"/>
      <c r="BP817" s="11"/>
      <c r="BQ817" s="11"/>
      <c r="BR817" s="75"/>
      <c r="BS817" s="75"/>
    </row>
    <row r="818" spans="1:71">
      <c r="A818" s="18"/>
      <c r="B818" s="18"/>
      <c r="C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23"/>
      <c r="AB818" s="123"/>
      <c r="AC818" s="123"/>
      <c r="AD818" s="123"/>
      <c r="AE818" s="123"/>
      <c r="AF818" s="123"/>
      <c r="AG818" s="123"/>
      <c r="AH818" s="123"/>
      <c r="AI818" s="123"/>
      <c r="AJ818" s="123"/>
      <c r="AK818" s="123"/>
      <c r="AL818" s="123"/>
      <c r="AM818" s="123"/>
      <c r="AN818" s="123"/>
      <c r="AO818" s="123"/>
      <c r="AP818" s="123"/>
      <c r="AQ818" s="18"/>
      <c r="AR818" s="18"/>
      <c r="AS818" s="18"/>
      <c r="AT818" s="18"/>
      <c r="AU818" s="18"/>
      <c r="AV818" s="18"/>
      <c r="AW818" s="18"/>
      <c r="AX818" s="18"/>
      <c r="AY818" s="18"/>
      <c r="AZ818" s="18"/>
      <c r="BA818" s="18"/>
      <c r="BE818" s="11"/>
      <c r="BF818" s="11"/>
      <c r="BG818" s="11"/>
      <c r="BH818" s="11"/>
      <c r="BI818" s="11"/>
      <c r="BJ818" s="11"/>
      <c r="BK818" s="11"/>
      <c r="BL818" s="11"/>
      <c r="BM818" s="11"/>
      <c r="BN818" s="11"/>
      <c r="BO818" s="11"/>
      <c r="BP818" s="11"/>
      <c r="BQ818" s="11"/>
      <c r="BR818" s="75"/>
      <c r="BS818" s="75"/>
    </row>
    <row r="819" spans="1:71">
      <c r="A819" s="18"/>
      <c r="B819" s="18"/>
      <c r="C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23"/>
      <c r="AB819" s="123"/>
      <c r="AC819" s="123"/>
      <c r="AD819" s="123"/>
      <c r="AE819" s="123"/>
      <c r="AF819" s="123"/>
      <c r="AG819" s="123"/>
      <c r="AH819" s="123"/>
      <c r="AI819" s="123"/>
      <c r="AJ819" s="123"/>
      <c r="AK819" s="123"/>
      <c r="AL819" s="123"/>
      <c r="AM819" s="123"/>
      <c r="AN819" s="123"/>
      <c r="AO819" s="123"/>
      <c r="AP819" s="123"/>
      <c r="AQ819" s="18"/>
      <c r="AR819" s="18"/>
      <c r="AS819" s="18"/>
      <c r="AT819" s="18"/>
      <c r="AU819" s="18"/>
      <c r="AV819" s="18"/>
      <c r="AW819" s="18"/>
      <c r="AX819" s="18"/>
      <c r="AY819" s="18"/>
      <c r="AZ819" s="18"/>
      <c r="BA819" s="18"/>
      <c r="BE819" s="11"/>
      <c r="BF819" s="11"/>
      <c r="BG819" s="11"/>
      <c r="BH819" s="11"/>
      <c r="BI819" s="11"/>
      <c r="BJ819" s="11"/>
      <c r="BK819" s="11"/>
      <c r="BL819" s="11"/>
      <c r="BM819" s="11"/>
      <c r="BN819" s="11"/>
      <c r="BO819" s="11"/>
      <c r="BP819" s="11"/>
      <c r="BQ819" s="11"/>
      <c r="BR819" s="75"/>
      <c r="BS819" s="75"/>
    </row>
    <row r="820" spans="1:71">
      <c r="A820" s="18"/>
      <c r="B820" s="18"/>
      <c r="C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23"/>
      <c r="AB820" s="123"/>
      <c r="AC820" s="123"/>
      <c r="AD820" s="123"/>
      <c r="AE820" s="123"/>
      <c r="AF820" s="123"/>
      <c r="AG820" s="123"/>
      <c r="AH820" s="123"/>
      <c r="AI820" s="123"/>
      <c r="AJ820" s="123"/>
      <c r="AK820" s="123"/>
      <c r="AL820" s="123"/>
      <c r="AM820" s="123"/>
      <c r="AN820" s="123"/>
      <c r="AO820" s="123"/>
      <c r="AP820" s="123"/>
      <c r="AQ820" s="18"/>
      <c r="AR820" s="18"/>
      <c r="AS820" s="18"/>
      <c r="AT820" s="18"/>
      <c r="AU820" s="18"/>
      <c r="AV820" s="18"/>
      <c r="AW820" s="18"/>
      <c r="AX820" s="18"/>
      <c r="AY820" s="18"/>
      <c r="AZ820" s="18"/>
      <c r="BA820" s="18"/>
      <c r="BE820" s="11"/>
      <c r="BF820" s="11"/>
      <c r="BG820" s="11"/>
      <c r="BH820" s="11"/>
      <c r="BI820" s="11"/>
      <c r="BJ820" s="11"/>
      <c r="BK820" s="11"/>
      <c r="BL820" s="11"/>
      <c r="BM820" s="11"/>
      <c r="BN820" s="11"/>
      <c r="BO820" s="11"/>
      <c r="BP820" s="11"/>
      <c r="BQ820" s="11"/>
      <c r="BR820" s="75"/>
      <c r="BS820" s="75"/>
    </row>
    <row r="821" spans="1:71">
      <c r="A821" s="18"/>
      <c r="B821" s="18"/>
      <c r="C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23"/>
      <c r="AB821" s="123"/>
      <c r="AC821" s="123"/>
      <c r="AD821" s="123"/>
      <c r="AE821" s="123"/>
      <c r="AF821" s="123"/>
      <c r="AG821" s="123"/>
      <c r="AH821" s="123"/>
      <c r="AI821" s="123"/>
      <c r="AJ821" s="123"/>
      <c r="AK821" s="123"/>
      <c r="AL821" s="123"/>
      <c r="AM821" s="123"/>
      <c r="AN821" s="123"/>
      <c r="AO821" s="123"/>
      <c r="AP821" s="123"/>
      <c r="AQ821" s="18"/>
      <c r="AR821" s="18"/>
      <c r="AS821" s="18"/>
      <c r="AT821" s="18"/>
      <c r="AU821" s="18"/>
      <c r="AV821" s="18"/>
      <c r="AW821" s="18"/>
      <c r="AX821" s="18"/>
      <c r="AY821" s="18"/>
      <c r="AZ821" s="18"/>
      <c r="BA821" s="18"/>
      <c r="BE821" s="11"/>
      <c r="BF821" s="11"/>
      <c r="BG821" s="11"/>
      <c r="BH821" s="11"/>
      <c r="BI821" s="11"/>
      <c r="BJ821" s="11"/>
      <c r="BK821" s="11"/>
      <c r="BL821" s="11"/>
      <c r="BM821" s="11"/>
      <c r="BN821" s="11"/>
      <c r="BO821" s="11"/>
      <c r="BP821" s="11"/>
      <c r="BQ821" s="11"/>
      <c r="BR821" s="75"/>
      <c r="BS821" s="75"/>
    </row>
    <row r="822" spans="1:71">
      <c r="A822" s="18"/>
      <c r="B822" s="18"/>
      <c r="C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23"/>
      <c r="AB822" s="123"/>
      <c r="AC822" s="123"/>
      <c r="AD822" s="123"/>
      <c r="AE822" s="123"/>
      <c r="AF822" s="123"/>
      <c r="AG822" s="123"/>
      <c r="AH822" s="123"/>
      <c r="AI822" s="123"/>
      <c r="AJ822" s="123"/>
      <c r="AK822" s="123"/>
      <c r="AL822" s="123"/>
      <c r="AM822" s="123"/>
      <c r="AN822" s="123"/>
      <c r="AO822" s="123"/>
      <c r="AP822" s="123"/>
      <c r="AQ822" s="18"/>
      <c r="AR822" s="18"/>
      <c r="AS822" s="18"/>
      <c r="AT822" s="18"/>
      <c r="AU822" s="18"/>
      <c r="AV822" s="18"/>
      <c r="AW822" s="18"/>
      <c r="AX822" s="18"/>
      <c r="AY822" s="18"/>
      <c r="AZ822" s="18"/>
      <c r="BA822" s="18"/>
      <c r="BE822" s="11"/>
      <c r="BF822" s="11"/>
      <c r="BG822" s="11"/>
      <c r="BH822" s="11"/>
      <c r="BI822" s="11"/>
      <c r="BJ822" s="11"/>
      <c r="BK822" s="11"/>
      <c r="BL822" s="11"/>
      <c r="BM822" s="11"/>
      <c r="BN822" s="11"/>
      <c r="BO822" s="11"/>
      <c r="BP822" s="11"/>
      <c r="BQ822" s="11"/>
      <c r="BR822" s="75"/>
      <c r="BS822" s="75"/>
    </row>
    <row r="823" spans="1:71">
      <c r="A823" s="18"/>
      <c r="B823" s="18"/>
      <c r="C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23"/>
      <c r="AB823" s="123"/>
      <c r="AC823" s="123"/>
      <c r="AD823" s="123"/>
      <c r="AE823" s="123"/>
      <c r="AF823" s="123"/>
      <c r="AG823" s="123"/>
      <c r="AH823" s="123"/>
      <c r="AI823" s="123"/>
      <c r="AJ823" s="123"/>
      <c r="AK823" s="123"/>
      <c r="AL823" s="123"/>
      <c r="AM823" s="123"/>
      <c r="AN823" s="123"/>
      <c r="AO823" s="123"/>
      <c r="AP823" s="123"/>
      <c r="AQ823" s="18"/>
      <c r="AR823" s="18"/>
      <c r="AS823" s="18"/>
      <c r="AT823" s="18"/>
      <c r="AU823" s="18"/>
      <c r="AV823" s="18"/>
      <c r="AW823" s="18"/>
      <c r="AX823" s="18"/>
      <c r="AY823" s="18"/>
      <c r="AZ823" s="18"/>
      <c r="BA823" s="18"/>
      <c r="BE823" s="11"/>
      <c r="BF823" s="11"/>
      <c r="BG823" s="11"/>
      <c r="BH823" s="11"/>
      <c r="BI823" s="11"/>
      <c r="BJ823" s="11"/>
      <c r="BK823" s="11"/>
      <c r="BL823" s="11"/>
      <c r="BM823" s="11"/>
      <c r="BN823" s="11"/>
      <c r="BO823" s="11"/>
      <c r="BP823" s="11"/>
      <c r="BQ823" s="11"/>
      <c r="BR823" s="75"/>
      <c r="BS823" s="75"/>
    </row>
    <row r="824" spans="1:71">
      <c r="A824" s="18"/>
      <c r="B824" s="18"/>
      <c r="C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23"/>
      <c r="AB824" s="123"/>
      <c r="AC824" s="123"/>
      <c r="AD824" s="123"/>
      <c r="AE824" s="123"/>
      <c r="AF824" s="123"/>
      <c r="AG824" s="123"/>
      <c r="AH824" s="123"/>
      <c r="AI824" s="123"/>
      <c r="AJ824" s="123"/>
      <c r="AK824" s="123"/>
      <c r="AL824" s="123"/>
      <c r="AM824" s="123"/>
      <c r="AN824" s="123"/>
      <c r="AO824" s="123"/>
      <c r="AP824" s="123"/>
      <c r="AQ824" s="18"/>
      <c r="AR824" s="18"/>
      <c r="AS824" s="18"/>
      <c r="AT824" s="18"/>
      <c r="AU824" s="18"/>
      <c r="AV824" s="18"/>
      <c r="AW824" s="18"/>
      <c r="AX824" s="18"/>
      <c r="AY824" s="18"/>
      <c r="AZ824" s="18"/>
      <c r="BA824" s="18"/>
      <c r="BE824" s="11"/>
      <c r="BF824" s="11"/>
      <c r="BG824" s="11"/>
      <c r="BH824" s="11"/>
      <c r="BI824" s="11"/>
      <c r="BJ824" s="11"/>
      <c r="BK824" s="11"/>
      <c r="BL824" s="11"/>
      <c r="BM824" s="11"/>
      <c r="BN824" s="11"/>
      <c r="BO824" s="11"/>
      <c r="BP824" s="11"/>
      <c r="BQ824" s="11"/>
      <c r="BR824" s="75"/>
      <c r="BS824" s="75"/>
    </row>
    <row r="825" spans="1:71">
      <c r="A825" s="18"/>
      <c r="B825" s="18"/>
      <c r="C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23"/>
      <c r="AB825" s="123"/>
      <c r="AC825" s="123"/>
      <c r="AD825" s="123"/>
      <c r="AE825" s="123"/>
      <c r="AF825" s="123"/>
      <c r="AG825" s="123"/>
      <c r="AH825" s="123"/>
      <c r="AI825" s="123"/>
      <c r="AJ825" s="123"/>
      <c r="AK825" s="123"/>
      <c r="AL825" s="123"/>
      <c r="AM825" s="123"/>
      <c r="AN825" s="123"/>
      <c r="AO825" s="123"/>
      <c r="AP825" s="123"/>
      <c r="AQ825" s="18"/>
      <c r="AR825" s="18"/>
      <c r="AS825" s="18"/>
      <c r="AT825" s="18"/>
      <c r="AU825" s="18"/>
      <c r="AV825" s="18"/>
      <c r="AW825" s="18"/>
      <c r="AX825" s="18"/>
      <c r="AY825" s="18"/>
      <c r="AZ825" s="18"/>
      <c r="BA825" s="18"/>
      <c r="BE825" s="11"/>
      <c r="BF825" s="11"/>
      <c r="BG825" s="11"/>
      <c r="BH825" s="11"/>
      <c r="BI825" s="11"/>
      <c r="BJ825" s="11"/>
      <c r="BK825" s="11"/>
      <c r="BL825" s="11"/>
      <c r="BM825" s="11"/>
      <c r="BN825" s="11"/>
      <c r="BO825" s="11"/>
      <c r="BP825" s="11"/>
      <c r="BQ825" s="11"/>
      <c r="BR825" s="75"/>
      <c r="BS825" s="75"/>
    </row>
    <row r="826" spans="1:71">
      <c r="A826" s="18"/>
      <c r="B826" s="18"/>
      <c r="C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23"/>
      <c r="AB826" s="123"/>
      <c r="AC826" s="123"/>
      <c r="AD826" s="123"/>
      <c r="AE826" s="123"/>
      <c r="AF826" s="123"/>
      <c r="AG826" s="123"/>
      <c r="AH826" s="123"/>
      <c r="AI826" s="123"/>
      <c r="AJ826" s="123"/>
      <c r="AK826" s="123"/>
      <c r="AL826" s="123"/>
      <c r="AM826" s="123"/>
      <c r="AN826" s="123"/>
      <c r="AO826" s="123"/>
      <c r="AP826" s="123"/>
      <c r="AQ826" s="18"/>
      <c r="AR826" s="18"/>
      <c r="AS826" s="18"/>
      <c r="AT826" s="18"/>
      <c r="AU826" s="18"/>
      <c r="AV826" s="18"/>
      <c r="AW826" s="18"/>
      <c r="AX826" s="18"/>
      <c r="AY826" s="18"/>
      <c r="AZ826" s="18"/>
      <c r="BA826" s="18"/>
      <c r="BE826" s="11"/>
      <c r="BF826" s="11"/>
      <c r="BG826" s="11"/>
      <c r="BH826" s="11"/>
      <c r="BI826" s="11"/>
      <c r="BJ826" s="11"/>
      <c r="BK826" s="11"/>
      <c r="BL826" s="11"/>
      <c r="BM826" s="11"/>
      <c r="BN826" s="11"/>
      <c r="BO826" s="11"/>
      <c r="BP826" s="11"/>
      <c r="BQ826" s="11"/>
      <c r="BR826" s="75"/>
      <c r="BS826" s="75"/>
    </row>
    <row r="827" spans="1:71">
      <c r="A827" s="18"/>
      <c r="B827" s="18"/>
      <c r="C827" s="18"/>
      <c r="E827" s="18"/>
      <c r="F827" s="18"/>
      <c r="G827" s="18"/>
      <c r="H827" s="18"/>
      <c r="I827" s="18"/>
      <c r="J827" s="18"/>
      <c r="K827" s="18"/>
      <c r="L827" s="18"/>
      <c r="M827" s="18"/>
      <c r="N827" s="18"/>
      <c r="O827" s="18"/>
      <c r="P827" s="18"/>
      <c r="Q827" s="18"/>
      <c r="R827" s="18"/>
      <c r="S827" s="18"/>
      <c r="T827" s="18"/>
      <c r="U827" s="18"/>
      <c r="V827" s="18"/>
      <c r="W827" s="18"/>
      <c r="X827" s="18"/>
      <c r="Y827" s="241"/>
      <c r="Z827" s="18"/>
      <c r="AA827" s="117"/>
      <c r="AB827" s="117"/>
      <c r="AC827" s="117"/>
      <c r="AD827" s="117"/>
      <c r="AE827" s="117"/>
      <c r="AF827" s="117"/>
      <c r="AG827" s="117"/>
      <c r="AH827" s="117"/>
      <c r="AI827" s="117"/>
      <c r="AJ827" s="117"/>
      <c r="AK827" s="117"/>
      <c r="AL827" s="117"/>
      <c r="AM827" s="117"/>
      <c r="AN827" s="117"/>
      <c r="AO827" s="117"/>
      <c r="AP827" s="117"/>
      <c r="AQ827" s="18"/>
      <c r="AR827" s="18"/>
      <c r="AS827" s="18"/>
      <c r="AT827" s="18"/>
      <c r="AU827" s="18"/>
      <c r="AV827" s="18"/>
      <c r="AW827" s="18"/>
      <c r="AX827" s="18"/>
      <c r="AY827" s="18"/>
      <c r="AZ827" s="18"/>
      <c r="BA827" s="18"/>
      <c r="BE827" s="11"/>
      <c r="BF827" s="11"/>
      <c r="BG827" s="11"/>
      <c r="BH827" s="11"/>
      <c r="BI827" s="11"/>
      <c r="BJ827" s="11"/>
      <c r="BK827" s="11"/>
      <c r="BL827" s="11"/>
      <c r="BM827" s="11"/>
      <c r="BN827" s="11"/>
      <c r="BO827" s="11"/>
      <c r="BP827" s="11"/>
      <c r="BQ827" s="11"/>
      <c r="BR827" s="75"/>
      <c r="BS827" s="75"/>
    </row>
    <row r="828" spans="1:71">
      <c r="A828" s="18"/>
      <c r="B828" s="18"/>
      <c r="C828" s="18"/>
      <c r="E828" s="18"/>
      <c r="F828" s="18"/>
      <c r="G828" s="18"/>
      <c r="H828" s="18"/>
      <c r="I828" s="18"/>
      <c r="J828" s="18"/>
      <c r="K828" s="18"/>
      <c r="L828" s="18"/>
      <c r="M828" s="18"/>
      <c r="N828" s="18"/>
      <c r="O828" s="18"/>
      <c r="P828" s="18"/>
      <c r="Q828" s="18"/>
      <c r="R828" s="18"/>
      <c r="S828" s="18"/>
      <c r="T828" s="18"/>
      <c r="U828" s="18"/>
      <c r="V828" s="18"/>
      <c r="W828" s="18"/>
      <c r="X828" s="18"/>
      <c r="Y828" s="329"/>
      <c r="Z828" s="18"/>
      <c r="AA828" s="645" t="s">
        <v>105</v>
      </c>
      <c r="AB828" s="645"/>
      <c r="AC828" s="117"/>
      <c r="AD828" s="117"/>
      <c r="AE828" s="117"/>
      <c r="AF828" s="117"/>
      <c r="AG828" s="117"/>
      <c r="AH828" s="117"/>
      <c r="AI828" s="117"/>
      <c r="AJ828" s="117"/>
      <c r="AK828" s="117"/>
      <c r="AL828" s="117"/>
      <c r="AM828" s="117"/>
      <c r="AN828" s="117"/>
      <c r="AO828" s="117"/>
      <c r="AP828" s="117"/>
      <c r="AQ828" s="18"/>
      <c r="AR828" s="18"/>
      <c r="AS828" s="18"/>
      <c r="AT828" s="18"/>
      <c r="AU828" s="18"/>
      <c r="AV828" s="18"/>
      <c r="AW828" s="18"/>
      <c r="AX828" s="18"/>
      <c r="AY828" s="18"/>
      <c r="AZ828" s="18"/>
      <c r="BA828" s="18"/>
      <c r="BE828" s="11"/>
      <c r="BF828" s="11"/>
      <c r="BG828" s="11"/>
      <c r="BH828" s="11"/>
      <c r="BI828" s="11"/>
      <c r="BJ828" s="11"/>
      <c r="BK828" s="11"/>
      <c r="BL828" s="11"/>
      <c r="BM828" s="11"/>
      <c r="BN828" s="11"/>
      <c r="BO828" s="11"/>
      <c r="BP828" s="11"/>
      <c r="BQ828" s="11"/>
      <c r="BR828" s="75"/>
      <c r="BS828" s="75"/>
    </row>
    <row r="829" spans="1:71">
      <c r="A829" s="18"/>
      <c r="B829" s="18"/>
      <c r="C829" s="18"/>
      <c r="E829" s="18"/>
      <c r="F829" s="18"/>
      <c r="G829" s="18"/>
      <c r="H829" s="18"/>
      <c r="I829" s="18"/>
      <c r="J829" s="18"/>
      <c r="K829" s="18"/>
      <c r="L829" s="18"/>
      <c r="M829" s="18"/>
      <c r="N829" s="18"/>
      <c r="O829" s="18"/>
      <c r="P829" s="18"/>
      <c r="Q829" s="18"/>
      <c r="R829" s="18"/>
      <c r="S829" s="18"/>
      <c r="T829" s="18"/>
      <c r="U829" s="18"/>
      <c r="V829" s="18"/>
      <c r="W829" s="18"/>
      <c r="X829" s="18"/>
      <c r="Y829" s="209"/>
      <c r="Z829" s="18"/>
      <c r="AA829" s="117"/>
      <c r="AB829" s="117"/>
      <c r="AC829" s="117"/>
      <c r="AD829" s="117"/>
      <c r="AE829" s="117"/>
      <c r="AF829" s="117"/>
      <c r="AG829" s="117"/>
      <c r="AH829" s="117"/>
      <c r="AI829" s="117"/>
      <c r="AJ829" s="117"/>
      <c r="AK829" s="117"/>
      <c r="AL829" s="117"/>
      <c r="AM829" s="117"/>
      <c r="AN829" s="117"/>
      <c r="AO829" s="117"/>
      <c r="AP829" s="117"/>
      <c r="AQ829" s="18"/>
      <c r="AR829" s="18"/>
      <c r="AS829" s="18"/>
      <c r="AT829" s="18"/>
      <c r="AU829" s="18"/>
      <c r="AV829" s="18"/>
      <c r="AW829" s="18"/>
      <c r="AX829" s="18"/>
      <c r="AY829" s="18"/>
      <c r="AZ829" s="18"/>
      <c r="BA829" s="18"/>
      <c r="BE829" s="11"/>
      <c r="BF829" s="11"/>
      <c r="BG829" s="11"/>
      <c r="BH829" s="11"/>
      <c r="BI829" s="11"/>
      <c r="BJ829" s="11"/>
      <c r="BK829" s="11"/>
      <c r="BL829" s="11"/>
      <c r="BM829" s="11"/>
      <c r="BN829" s="11"/>
      <c r="BO829" s="11"/>
      <c r="BP829" s="11"/>
      <c r="BQ829" s="11"/>
      <c r="BR829" s="75"/>
      <c r="BS829" s="75"/>
    </row>
    <row r="830" spans="1:71">
      <c r="A830" s="18"/>
      <c r="B830" s="18"/>
      <c r="C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17"/>
      <c r="AB830" s="117"/>
      <c r="AC830" s="117"/>
      <c r="AD830" s="117"/>
      <c r="AE830" s="117"/>
      <c r="AF830" s="117"/>
      <c r="AG830" s="117"/>
      <c r="AH830" s="117"/>
      <c r="AI830" s="117"/>
      <c r="AJ830" s="117"/>
      <c r="AK830" s="117"/>
      <c r="AL830" s="117"/>
      <c r="AM830" s="117"/>
      <c r="AN830" s="117"/>
      <c r="AO830" s="117"/>
      <c r="AP830" s="117"/>
      <c r="AQ830" s="18"/>
      <c r="AR830" s="18"/>
      <c r="AS830" s="18"/>
      <c r="AT830" s="18"/>
      <c r="AU830" s="18"/>
      <c r="AV830" s="18"/>
      <c r="AW830" s="18"/>
      <c r="AX830" s="18"/>
      <c r="AY830" s="18"/>
      <c r="AZ830" s="18"/>
      <c r="BA830" s="18"/>
      <c r="BE830" s="11"/>
      <c r="BF830" s="11"/>
      <c r="BG830" s="11"/>
      <c r="BH830" s="11"/>
      <c r="BI830" s="11"/>
      <c r="BJ830" s="11"/>
      <c r="BK830" s="11"/>
      <c r="BL830" s="11"/>
      <c r="BM830" s="11"/>
      <c r="BN830" s="11"/>
      <c r="BO830" s="11"/>
      <c r="BP830" s="11"/>
      <c r="BQ830" s="11"/>
      <c r="BR830" s="75"/>
      <c r="BS830" s="75"/>
    </row>
    <row r="831" spans="1:71">
      <c r="A831" s="18"/>
      <c r="B831" s="18"/>
      <c r="C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17"/>
      <c r="AB831" s="117"/>
      <c r="AC831" s="117"/>
      <c r="AD831" s="117"/>
      <c r="AE831" s="117"/>
      <c r="AF831" s="117"/>
      <c r="AG831" s="117"/>
      <c r="AH831" s="117"/>
      <c r="AI831" s="117"/>
      <c r="AJ831" s="117"/>
      <c r="AK831" s="117"/>
      <c r="AL831" s="117"/>
      <c r="AM831" s="117"/>
      <c r="AN831" s="117"/>
      <c r="AO831" s="117"/>
      <c r="AP831" s="117"/>
      <c r="AQ831" s="18"/>
      <c r="AR831" s="18"/>
      <c r="AS831" s="18"/>
      <c r="AT831" s="18"/>
      <c r="AU831" s="18"/>
      <c r="AV831" s="18"/>
      <c r="AW831" s="18"/>
      <c r="AX831" s="18"/>
      <c r="AY831" s="18"/>
      <c r="AZ831" s="18"/>
      <c r="BA831" s="18"/>
      <c r="BE831" s="11"/>
      <c r="BF831" s="11"/>
      <c r="BG831" s="11"/>
      <c r="BH831" s="11"/>
      <c r="BI831" s="11"/>
      <c r="BJ831" s="11"/>
      <c r="BK831" s="11"/>
      <c r="BL831" s="11"/>
      <c r="BM831" s="11"/>
      <c r="BN831" s="11"/>
      <c r="BO831" s="11"/>
      <c r="BP831" s="11"/>
      <c r="BQ831" s="11"/>
      <c r="BR831" s="75"/>
      <c r="BS831" s="75"/>
    </row>
    <row r="832" spans="1:71">
      <c r="A832" s="18"/>
      <c r="B832" s="18"/>
      <c r="C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17"/>
      <c r="AB832" s="117"/>
      <c r="AC832" s="117"/>
      <c r="AD832" s="117"/>
      <c r="AE832" s="117"/>
      <c r="AF832" s="117"/>
      <c r="AG832" s="117"/>
      <c r="AH832" s="117"/>
      <c r="AI832" s="117"/>
      <c r="AJ832" s="117"/>
      <c r="AK832" s="117"/>
      <c r="AL832" s="117"/>
      <c r="AM832" s="117"/>
      <c r="AN832" s="117"/>
      <c r="AO832" s="117"/>
      <c r="AP832" s="117"/>
      <c r="AQ832" s="18"/>
      <c r="AR832" s="18"/>
      <c r="AS832" s="18"/>
      <c r="AT832" s="18"/>
      <c r="AU832" s="18"/>
      <c r="AV832" s="18"/>
      <c r="AW832" s="18"/>
      <c r="AX832" s="18"/>
      <c r="AY832" s="18"/>
      <c r="AZ832" s="18"/>
      <c r="BA832" s="18"/>
      <c r="BE832" s="11"/>
      <c r="BF832" s="11"/>
      <c r="BG832" s="11"/>
      <c r="BH832" s="11"/>
      <c r="BI832" s="11"/>
      <c r="BJ832" s="11"/>
      <c r="BK832" s="11"/>
      <c r="BL832" s="11"/>
      <c r="BM832" s="11"/>
      <c r="BN832" s="11"/>
      <c r="BO832" s="11"/>
      <c r="BP832" s="11"/>
      <c r="BQ832" s="11"/>
      <c r="BR832" s="75"/>
      <c r="BS832" s="75"/>
    </row>
    <row r="833" spans="1:71">
      <c r="A833" s="18"/>
      <c r="B833" s="18"/>
      <c r="C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17"/>
      <c r="AB833" s="117"/>
      <c r="AC833" s="117"/>
      <c r="AD833" s="117"/>
      <c r="AE833" s="117"/>
      <c r="AF833" s="117"/>
      <c r="AG833" s="117"/>
      <c r="AH833" s="117"/>
      <c r="AI833" s="117"/>
      <c r="AJ833" s="117"/>
      <c r="AK833" s="117"/>
      <c r="AL833" s="117"/>
      <c r="AM833" s="117"/>
      <c r="AN833" s="117"/>
      <c r="AO833" s="117"/>
      <c r="AP833" s="117"/>
      <c r="AQ833" s="18"/>
      <c r="AR833" s="18"/>
      <c r="AS833" s="18"/>
      <c r="AT833" s="18"/>
      <c r="AU833" s="18"/>
      <c r="AV833" s="18"/>
      <c r="AW833" s="18"/>
      <c r="AX833" s="18"/>
      <c r="AY833" s="18"/>
      <c r="AZ833" s="18"/>
      <c r="BA833" s="18"/>
      <c r="BE833" s="11"/>
      <c r="BF833" s="11"/>
      <c r="BG833" s="11"/>
      <c r="BH833" s="11"/>
      <c r="BI833" s="11"/>
      <c r="BJ833" s="11"/>
      <c r="BK833" s="11"/>
      <c r="BL833" s="11"/>
      <c r="BM833" s="11"/>
      <c r="BN833" s="11"/>
      <c r="BO833" s="11"/>
      <c r="BP833" s="11"/>
      <c r="BQ833" s="11"/>
      <c r="BR833" s="75"/>
      <c r="BS833" s="75"/>
    </row>
    <row r="834" spans="1:71">
      <c r="A834" s="18"/>
      <c r="B834" s="18"/>
      <c r="C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E834" s="11"/>
      <c r="BF834" s="11"/>
      <c r="BG834" s="11"/>
      <c r="BH834" s="11"/>
      <c r="BI834" s="11"/>
      <c r="BJ834" s="11"/>
      <c r="BK834" s="11"/>
      <c r="BL834" s="11"/>
      <c r="BM834" s="11"/>
      <c r="BN834" s="11"/>
      <c r="BO834" s="11"/>
      <c r="BP834" s="11"/>
      <c r="BQ834" s="11"/>
      <c r="BR834" s="75"/>
      <c r="BS834" s="75"/>
    </row>
    <row r="835" spans="1:71">
      <c r="A835" s="18"/>
      <c r="B835" s="18"/>
      <c r="C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E835" s="11"/>
      <c r="BF835" s="11"/>
      <c r="BG835" s="11"/>
      <c r="BH835" s="11"/>
      <c r="BI835" s="11"/>
      <c r="BJ835" s="11"/>
      <c r="BK835" s="11"/>
      <c r="BL835" s="11"/>
      <c r="BM835" s="11"/>
      <c r="BN835" s="11"/>
      <c r="BO835" s="11"/>
      <c r="BP835" s="11"/>
      <c r="BQ835" s="11"/>
      <c r="BR835" s="75"/>
      <c r="BS835" s="75"/>
    </row>
    <row r="836" spans="1:71" ht="20.25">
      <c r="A836" s="18"/>
      <c r="B836" s="18"/>
      <c r="C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91" t="str">
        <f>H1</f>
        <v>Seilesing HI 2016, GYTEALDER</v>
      </c>
      <c r="AB836" s="117"/>
      <c r="AC836" s="117"/>
      <c r="AD836" s="117"/>
      <c r="AE836" s="117"/>
      <c r="AF836" s="117"/>
      <c r="AG836" s="117"/>
      <c r="AH836" s="117"/>
      <c r="AI836" s="117"/>
      <c r="AJ836" s="117"/>
      <c r="AK836" s="117"/>
      <c r="AL836" s="117"/>
      <c r="AM836" s="117"/>
      <c r="AN836" s="117"/>
      <c r="AO836" s="117"/>
      <c r="AP836" s="117"/>
      <c r="AQ836" s="18"/>
      <c r="AR836" s="18"/>
      <c r="AS836" s="18"/>
      <c r="AT836" s="18"/>
      <c r="AU836" s="18"/>
      <c r="AV836" s="18"/>
      <c r="AW836" s="18"/>
      <c r="AX836" s="18"/>
      <c r="AY836" s="18"/>
      <c r="AZ836" s="18"/>
      <c r="BA836" s="18"/>
      <c r="BE836" s="11"/>
      <c r="BF836" s="11"/>
      <c r="BG836" s="11"/>
      <c r="BH836" s="11"/>
      <c r="BI836" s="11"/>
      <c r="BJ836" s="11"/>
      <c r="BK836" s="11"/>
      <c r="BL836" s="11"/>
      <c r="BM836" s="11"/>
      <c r="BN836" s="11"/>
      <c r="BO836" s="11"/>
      <c r="BP836" s="11"/>
      <c r="BQ836" s="11"/>
      <c r="BR836" s="75"/>
      <c r="BS836" s="75"/>
    </row>
    <row r="837" spans="1:71">
      <c r="A837" s="18"/>
      <c r="B837" s="18"/>
      <c r="C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23"/>
      <c r="AB837" s="123"/>
      <c r="AC837" s="123"/>
      <c r="AD837" s="123"/>
      <c r="AE837" s="123"/>
      <c r="AF837" s="123"/>
      <c r="AG837" s="123"/>
      <c r="AH837" s="123"/>
      <c r="AI837" s="123"/>
      <c r="AJ837" s="123"/>
      <c r="AK837" s="123"/>
      <c r="AL837" s="123"/>
      <c r="AM837" s="123"/>
      <c r="AN837" s="123"/>
      <c r="AO837" s="123"/>
      <c r="AP837" s="123"/>
      <c r="AQ837" s="18"/>
      <c r="AR837" s="18"/>
      <c r="AS837" s="18"/>
      <c r="AT837" s="18"/>
      <c r="AU837" s="18"/>
      <c r="AV837" s="18"/>
      <c r="AW837" s="18"/>
      <c r="AX837" s="18"/>
      <c r="AY837" s="18"/>
      <c r="AZ837" s="18"/>
      <c r="BA837" s="18"/>
      <c r="BE837" s="11"/>
      <c r="BF837" s="11"/>
      <c r="BG837" s="11"/>
      <c r="BH837" s="11"/>
      <c r="BI837" s="11"/>
      <c r="BJ837" s="11"/>
      <c r="BK837" s="11"/>
      <c r="BL837" s="11"/>
      <c r="BM837" s="11"/>
      <c r="BN837" s="11"/>
      <c r="BO837" s="11"/>
      <c r="BP837" s="11"/>
      <c r="BQ837" s="11"/>
      <c r="BR837" s="75"/>
      <c r="BS837" s="75"/>
    </row>
    <row r="838" spans="1:71">
      <c r="A838" s="209"/>
      <c r="B838" s="209"/>
      <c r="C838" s="209"/>
      <c r="E838" s="322"/>
      <c r="F838" s="322"/>
      <c r="G838" s="209"/>
      <c r="H838" s="323"/>
      <c r="I838" s="323"/>
      <c r="J838" s="323"/>
      <c r="K838" s="209"/>
      <c r="L838" s="209"/>
      <c r="M838" s="209"/>
      <c r="N838" s="209"/>
      <c r="O838" s="209"/>
      <c r="P838" s="241"/>
      <c r="Q838" s="241"/>
      <c r="R838" s="241"/>
      <c r="S838" s="241"/>
      <c r="T838" s="241"/>
      <c r="U838" s="241"/>
      <c r="V838" s="241"/>
      <c r="W838" s="241"/>
      <c r="X838" s="241"/>
      <c r="Y838" s="18"/>
      <c r="Z838" s="18"/>
      <c r="AA838" s="123"/>
      <c r="AB838" s="123"/>
      <c r="AC838" s="123"/>
      <c r="AD838" s="123"/>
      <c r="AE838" s="123"/>
      <c r="AF838" s="123"/>
      <c r="AG838" s="123"/>
      <c r="AH838" s="123"/>
      <c r="AI838" s="123"/>
      <c r="AJ838" s="123"/>
      <c r="AK838" s="123"/>
      <c r="AL838" s="123"/>
      <c r="AM838" s="123"/>
      <c r="AN838" s="123"/>
      <c r="AO838" s="123"/>
      <c r="AP838" s="123"/>
      <c r="AQ838" s="18"/>
      <c r="AR838" s="18"/>
      <c r="AS838" s="18"/>
      <c r="AT838" s="18"/>
      <c r="AU838" s="18"/>
      <c r="AV838" s="18"/>
      <c r="AW838" s="18"/>
      <c r="AX838" s="18"/>
      <c r="AY838" s="18"/>
      <c r="AZ838" s="18"/>
      <c r="BA838" s="18"/>
      <c r="BE838" s="11"/>
      <c r="BF838" s="11"/>
      <c r="BG838" s="11"/>
      <c r="BH838" s="11"/>
      <c r="BI838" s="11"/>
      <c r="BJ838" s="11"/>
      <c r="BK838" s="11"/>
      <c r="BL838" s="11"/>
      <c r="BM838" s="11"/>
      <c r="BN838" s="11"/>
      <c r="BO838" s="11"/>
      <c r="BP838" s="11"/>
      <c r="BQ838" s="11"/>
      <c r="BR838" s="75"/>
      <c r="BS838" s="75"/>
    </row>
    <row r="839" spans="1:71">
      <c r="A839" s="325" t="s">
        <v>106</v>
      </c>
      <c r="B839" s="326"/>
      <c r="C839" s="327"/>
      <c r="D839" s="637" t="s">
        <v>66</v>
      </c>
      <c r="E839" s="328"/>
      <c r="F839" s="326" t="s">
        <v>66</v>
      </c>
      <c r="G839" s="327"/>
      <c r="H839" s="326" t="s">
        <v>66</v>
      </c>
      <c r="I839" s="326"/>
      <c r="J839" s="326"/>
      <c r="K839" s="327"/>
      <c r="L839" s="327"/>
      <c r="M839" s="326"/>
      <c r="N839" s="327"/>
      <c r="O839" s="327"/>
      <c r="P839" s="329"/>
      <c r="Q839" s="326" t="s">
        <v>66</v>
      </c>
      <c r="R839" s="329"/>
      <c r="S839" s="326" t="s">
        <v>66</v>
      </c>
      <c r="T839" s="329"/>
      <c r="U839" s="326" t="s">
        <v>66</v>
      </c>
      <c r="V839" s="329"/>
      <c r="W839" s="329"/>
      <c r="X839" s="326" t="s">
        <v>66</v>
      </c>
      <c r="Y839" s="18"/>
      <c r="Z839" s="18"/>
      <c r="AA839" s="123"/>
      <c r="AB839" s="123"/>
      <c r="AC839" s="123"/>
      <c r="AD839" s="123"/>
      <c r="AE839" s="123"/>
      <c r="AF839" s="123"/>
      <c r="AG839" s="123"/>
      <c r="AH839" s="123"/>
      <c r="AI839" s="123"/>
      <c r="AJ839" s="123"/>
      <c r="AK839" s="123"/>
      <c r="AL839" s="123"/>
      <c r="AM839" s="123"/>
      <c r="AN839" s="123"/>
      <c r="AO839" s="123"/>
      <c r="AP839" s="123"/>
      <c r="AQ839" s="18"/>
      <c r="AR839" s="18"/>
      <c r="AS839" s="18"/>
      <c r="AT839" s="18"/>
      <c r="AU839" s="18"/>
      <c r="AV839" s="18"/>
      <c r="AW839" s="18"/>
      <c r="AX839" s="18"/>
      <c r="AY839" s="18"/>
      <c r="AZ839" s="18"/>
      <c r="BA839" s="18"/>
      <c r="BE839" s="11"/>
      <c r="BF839" s="11"/>
      <c r="BG839" s="11"/>
      <c r="BH839" s="11"/>
      <c r="BI839" s="11"/>
      <c r="BJ839" s="11"/>
      <c r="BK839" s="11"/>
      <c r="BL839" s="11"/>
      <c r="BM839" s="11"/>
      <c r="BN839" s="11"/>
      <c r="BO839" s="11"/>
      <c r="BP839" s="11"/>
      <c r="BQ839" s="11"/>
      <c r="BR839" s="75"/>
      <c r="BS839" s="75"/>
    </row>
    <row r="840" spans="1:71">
      <c r="A840" s="209"/>
      <c r="B840" s="209"/>
      <c r="C840" s="209"/>
      <c r="E840" s="322"/>
      <c r="F840" s="322"/>
      <c r="G840" s="209"/>
      <c r="H840" s="323"/>
      <c r="I840" s="323"/>
      <c r="J840" s="323"/>
      <c r="K840" s="209"/>
      <c r="L840" s="209"/>
      <c r="M840" s="209"/>
      <c r="N840" s="209"/>
      <c r="O840" s="209"/>
      <c r="P840" s="209"/>
      <c r="Q840" s="209"/>
      <c r="R840" s="209"/>
      <c r="S840" s="209"/>
      <c r="T840" s="209"/>
      <c r="U840" s="209"/>
      <c r="V840" s="209"/>
      <c r="W840" s="209"/>
      <c r="X840" s="209"/>
      <c r="Y840" s="18"/>
      <c r="Z840" s="18"/>
      <c r="AA840" s="123"/>
      <c r="AB840" s="123"/>
      <c r="AC840" s="123"/>
      <c r="AD840" s="123"/>
      <c r="AE840" s="123"/>
      <c r="AF840" s="123"/>
      <c r="AG840" s="123"/>
      <c r="AH840" s="123"/>
      <c r="AI840" s="123"/>
      <c r="AJ840" s="123"/>
      <c r="AK840" s="123"/>
      <c r="AL840" s="123"/>
      <c r="AM840" s="123"/>
      <c r="AN840" s="123"/>
      <c r="AO840" s="123"/>
      <c r="AP840" s="123"/>
      <c r="AQ840" s="18"/>
      <c r="AR840" s="18"/>
      <c r="AS840" s="18"/>
      <c r="AT840" s="18"/>
      <c r="AU840" s="18"/>
      <c r="AV840" s="18"/>
      <c r="AW840" s="18"/>
      <c r="AX840" s="18"/>
      <c r="AY840" s="18"/>
      <c r="AZ840" s="18"/>
      <c r="BA840" s="18"/>
      <c r="BE840" s="11"/>
      <c r="BF840" s="11"/>
      <c r="BG840" s="11"/>
      <c r="BH840" s="11"/>
      <c r="BI840" s="11"/>
      <c r="BJ840" s="11"/>
      <c r="BK840" s="11"/>
      <c r="BL840" s="11"/>
      <c r="BM840" s="11"/>
      <c r="BN840" s="11"/>
      <c r="BO840" s="11"/>
      <c r="BP840" s="11"/>
      <c r="BQ840" s="11"/>
      <c r="BR840" s="75"/>
      <c r="BS840" s="75"/>
    </row>
    <row r="841" spans="1:71">
      <c r="A841" s="18"/>
      <c r="B841" s="18"/>
      <c r="C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23"/>
      <c r="AB841" s="123"/>
      <c r="AC841" s="123"/>
      <c r="AD841" s="123"/>
      <c r="AE841" s="123"/>
      <c r="AF841" s="123"/>
      <c r="AG841" s="123"/>
      <c r="AH841" s="123"/>
      <c r="AI841" s="123"/>
      <c r="AJ841" s="123"/>
      <c r="AK841" s="123"/>
      <c r="AL841" s="123"/>
      <c r="AM841" s="123"/>
      <c r="AN841" s="123"/>
      <c r="AO841" s="123"/>
      <c r="AP841" s="123"/>
      <c r="AQ841" s="18"/>
      <c r="AR841" s="18"/>
      <c r="AS841" s="18"/>
      <c r="AT841" s="18"/>
      <c r="AU841" s="18"/>
      <c r="AV841" s="18"/>
      <c r="AW841" s="18"/>
      <c r="AX841" s="18"/>
      <c r="AY841" s="18"/>
      <c r="AZ841" s="18"/>
      <c r="BA841" s="18"/>
      <c r="BE841" s="11"/>
      <c r="BF841" s="11"/>
      <c r="BG841" s="11"/>
      <c r="BH841" s="11"/>
      <c r="BI841" s="11"/>
      <c r="BJ841" s="11"/>
      <c r="BK841" s="11"/>
      <c r="BL841" s="11"/>
      <c r="BM841" s="11"/>
      <c r="BN841" s="11"/>
      <c r="BO841" s="11"/>
      <c r="BP841" s="11"/>
      <c r="BQ841" s="11"/>
      <c r="BR841" s="75"/>
      <c r="BS841" s="75"/>
    </row>
    <row r="842" spans="1:71">
      <c r="A842" s="18"/>
      <c r="B842" s="18"/>
      <c r="C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23"/>
      <c r="AB842" s="123"/>
      <c r="AC842" s="123"/>
      <c r="AD842" s="123"/>
      <c r="AE842" s="123"/>
      <c r="AF842" s="123"/>
      <c r="AG842" s="123"/>
      <c r="AH842" s="123"/>
      <c r="AI842" s="123"/>
      <c r="AJ842" s="123"/>
      <c r="AK842" s="123"/>
      <c r="AL842" s="123"/>
      <c r="AM842" s="123"/>
      <c r="AN842" s="123"/>
      <c r="AO842" s="123"/>
      <c r="AP842" s="123"/>
      <c r="AQ842" s="18"/>
      <c r="AR842" s="18"/>
      <c r="AS842" s="18"/>
      <c r="AT842" s="18"/>
      <c r="AU842" s="18"/>
      <c r="AV842" s="18"/>
      <c r="AW842" s="18"/>
      <c r="AX842" s="18"/>
      <c r="AY842" s="18"/>
      <c r="AZ842" s="18"/>
      <c r="BA842" s="18"/>
      <c r="BE842" s="11"/>
      <c r="BF842" s="11"/>
      <c r="BG842" s="11"/>
      <c r="BH842" s="11"/>
      <c r="BI842" s="11"/>
      <c r="BJ842" s="11"/>
      <c r="BK842" s="11"/>
      <c r="BL842" s="11"/>
      <c r="BM842" s="11"/>
      <c r="BN842" s="11"/>
      <c r="BO842" s="11"/>
      <c r="BP842" s="11"/>
      <c r="BQ842" s="11"/>
      <c r="BR842" s="75"/>
      <c r="BS842" s="75"/>
    </row>
    <row r="843" spans="1:71">
      <c r="A843" s="18"/>
      <c r="B843" s="18"/>
      <c r="C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23"/>
      <c r="AB843" s="123"/>
      <c r="AC843" s="123"/>
      <c r="AD843" s="123"/>
      <c r="AE843" s="123"/>
      <c r="AF843" s="123"/>
      <c r="AG843" s="123"/>
      <c r="AH843" s="123"/>
      <c r="AI843" s="123"/>
      <c r="AJ843" s="123"/>
      <c r="AK843" s="123"/>
      <c r="AL843" s="123"/>
      <c r="AM843" s="123"/>
      <c r="AN843" s="123"/>
      <c r="AO843" s="123"/>
      <c r="AP843" s="123"/>
      <c r="AQ843" s="18"/>
      <c r="AR843" s="18"/>
      <c r="AS843" s="18"/>
      <c r="AT843" s="18"/>
      <c r="AU843" s="18"/>
      <c r="AV843" s="18"/>
      <c r="AW843" s="18"/>
      <c r="AX843" s="18"/>
      <c r="AY843" s="18"/>
      <c r="AZ843" s="18"/>
      <c r="BA843" s="18"/>
      <c r="BE843" s="11"/>
      <c r="BF843" s="11"/>
      <c r="BG843" s="11"/>
      <c r="BH843" s="11"/>
      <c r="BI843" s="11"/>
      <c r="BJ843" s="11"/>
      <c r="BK843" s="11"/>
      <c r="BL843" s="11"/>
      <c r="BM843" s="11"/>
      <c r="BN843" s="11"/>
      <c r="BO843" s="11"/>
      <c r="BP843" s="11"/>
      <c r="BQ843" s="11"/>
      <c r="BR843" s="75"/>
      <c r="BS843" s="75"/>
    </row>
    <row r="844" spans="1:71">
      <c r="A844" s="18"/>
      <c r="B844" s="18"/>
      <c r="C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23"/>
      <c r="AB844" s="123"/>
      <c r="AC844" s="123"/>
      <c r="AD844" s="123"/>
      <c r="AE844" s="123"/>
      <c r="AF844" s="123"/>
      <c r="AG844" s="123"/>
      <c r="AH844" s="123"/>
      <c r="AI844" s="123"/>
      <c r="AJ844" s="123"/>
      <c r="AK844" s="123"/>
      <c r="AL844" s="123"/>
      <c r="AM844" s="123"/>
      <c r="AN844" s="123"/>
      <c r="AO844" s="123"/>
      <c r="AP844" s="123"/>
      <c r="AQ844" s="18"/>
      <c r="AR844" s="18"/>
      <c r="AS844" s="18"/>
      <c r="AT844" s="18"/>
      <c r="AU844" s="18"/>
      <c r="AV844" s="18"/>
      <c r="AW844" s="18"/>
      <c r="AX844" s="18"/>
      <c r="AY844" s="18"/>
      <c r="AZ844" s="18"/>
      <c r="BA844" s="18"/>
      <c r="BR844" s="75"/>
      <c r="BS844" s="75"/>
    </row>
    <row r="845" spans="1:71">
      <c r="A845" s="18"/>
      <c r="B845" s="18"/>
      <c r="C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23"/>
      <c r="AB845" s="123"/>
      <c r="AC845" s="123"/>
      <c r="AD845" s="123"/>
      <c r="AE845" s="123"/>
      <c r="AF845" s="123"/>
      <c r="AG845" s="123"/>
      <c r="AH845" s="123"/>
      <c r="AI845" s="123"/>
      <c r="AJ845" s="123"/>
      <c r="AK845" s="123"/>
      <c r="AL845" s="123"/>
      <c r="AM845" s="123"/>
      <c r="AN845" s="123"/>
      <c r="AO845" s="123"/>
      <c r="AP845" s="123"/>
      <c r="AQ845" s="18"/>
      <c r="AR845" s="18"/>
      <c r="AS845" s="18"/>
      <c r="AT845" s="18"/>
      <c r="AU845" s="18"/>
      <c r="AV845" s="18"/>
      <c r="AW845" s="18"/>
      <c r="AX845" s="18"/>
      <c r="AY845" s="18"/>
      <c r="AZ845" s="18"/>
      <c r="BA845" s="18"/>
      <c r="BB845" s="75"/>
      <c r="BC845" s="75"/>
      <c r="BD845" s="75"/>
      <c r="BE845" s="75"/>
      <c r="BF845" s="75"/>
      <c r="BG845" s="75"/>
      <c r="BH845" s="75"/>
      <c r="BI845" s="75"/>
      <c r="BJ845" s="75"/>
      <c r="BK845" s="75"/>
      <c r="BL845" s="75"/>
      <c r="BM845" s="75"/>
      <c r="BN845" s="75"/>
      <c r="BO845" s="75"/>
      <c r="BP845" s="75"/>
      <c r="BQ845" s="75"/>
      <c r="BR845" s="75"/>
      <c r="BS845" s="75"/>
    </row>
    <row r="846" spans="1:71">
      <c r="A846" s="18"/>
      <c r="B846" s="18"/>
      <c r="C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23"/>
      <c r="AB846" s="123"/>
      <c r="AC846" s="123"/>
      <c r="AD846" s="123"/>
      <c r="AE846" s="123"/>
      <c r="AF846" s="123"/>
      <c r="AG846" s="123"/>
      <c r="AH846" s="123"/>
      <c r="AI846" s="123"/>
      <c r="AJ846" s="123"/>
      <c r="AK846" s="123"/>
      <c r="AL846" s="123"/>
      <c r="AM846" s="123"/>
      <c r="AN846" s="123"/>
      <c r="AO846" s="123"/>
      <c r="AP846" s="123"/>
      <c r="AQ846" s="18"/>
      <c r="AR846" s="18"/>
      <c r="AS846" s="18"/>
      <c r="AT846" s="18"/>
      <c r="AU846" s="18"/>
      <c r="AV846" s="18"/>
      <c r="AW846" s="18"/>
      <c r="AX846" s="18"/>
      <c r="AY846" s="18"/>
      <c r="AZ846" s="18"/>
      <c r="BA846" s="18"/>
      <c r="BB846" s="75"/>
      <c r="BC846" s="75"/>
      <c r="BD846" s="75"/>
      <c r="BE846" s="75"/>
      <c r="BF846" s="75"/>
      <c r="BG846" s="75"/>
      <c r="BH846" s="75"/>
      <c r="BI846" s="75"/>
      <c r="BJ846" s="75"/>
      <c r="BK846" s="75"/>
      <c r="BL846" s="75"/>
      <c r="BM846" s="75"/>
      <c r="BN846" s="75"/>
      <c r="BO846" s="75"/>
      <c r="BP846" s="75"/>
      <c r="BQ846" s="75"/>
      <c r="BR846" s="75"/>
      <c r="BS846" s="75"/>
    </row>
    <row r="847" spans="1:71">
      <c r="A847" s="18"/>
      <c r="B847" s="18"/>
      <c r="C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23"/>
      <c r="AB847" s="123"/>
      <c r="AC847" s="123"/>
      <c r="AD847" s="123"/>
      <c r="AE847" s="123"/>
      <c r="AF847" s="123"/>
      <c r="AG847" s="123"/>
      <c r="AH847" s="123"/>
      <c r="AI847" s="123"/>
      <c r="AJ847" s="123"/>
      <c r="AK847" s="123"/>
      <c r="AL847" s="123"/>
      <c r="AM847" s="123"/>
      <c r="AN847" s="123"/>
      <c r="AO847" s="123"/>
      <c r="AP847" s="123"/>
      <c r="AQ847" s="18"/>
      <c r="AR847" s="18"/>
      <c r="AS847" s="18"/>
      <c r="AT847" s="18"/>
      <c r="AU847" s="18"/>
      <c r="AV847" s="18"/>
      <c r="AW847" s="18"/>
      <c r="AX847" s="18"/>
      <c r="AY847" s="18"/>
      <c r="AZ847" s="18"/>
      <c r="BA847" s="18"/>
      <c r="BB847" s="75"/>
      <c r="BC847" s="75"/>
      <c r="BD847" s="75"/>
      <c r="BE847" s="75"/>
      <c r="BF847" s="75"/>
      <c r="BG847" s="75"/>
      <c r="BH847" s="75"/>
      <c r="BI847" s="75"/>
      <c r="BJ847" s="75"/>
      <c r="BK847" s="75"/>
      <c r="BL847" s="75"/>
      <c r="BM847" s="75"/>
      <c r="BN847" s="75"/>
      <c r="BO847" s="75"/>
      <c r="BP847" s="75"/>
      <c r="BQ847" s="75"/>
      <c r="BR847" s="75"/>
      <c r="BS847" s="75"/>
    </row>
    <row r="848" spans="1:71">
      <c r="A848" s="18"/>
      <c r="B848" s="18"/>
      <c r="C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23"/>
      <c r="AB848" s="123"/>
      <c r="AC848" s="123"/>
      <c r="AD848" s="123"/>
      <c r="AE848" s="123"/>
      <c r="AF848" s="123"/>
      <c r="AG848" s="123"/>
      <c r="AH848" s="123"/>
      <c r="AI848" s="123"/>
      <c r="AJ848" s="123"/>
      <c r="AK848" s="123"/>
      <c r="AL848" s="123"/>
      <c r="AM848" s="123"/>
      <c r="AN848" s="123"/>
      <c r="AO848" s="123"/>
      <c r="AP848" s="123"/>
      <c r="AQ848" s="18"/>
      <c r="AR848" s="18"/>
      <c r="AS848" s="18"/>
      <c r="AT848" s="18"/>
      <c r="AU848" s="18"/>
      <c r="AV848" s="18"/>
      <c r="AW848" s="18"/>
      <c r="AX848" s="18"/>
      <c r="AY848" s="18"/>
      <c r="AZ848" s="18"/>
      <c r="BA848" s="18"/>
      <c r="BB848" s="75"/>
      <c r="BC848" s="75"/>
      <c r="BD848" s="75"/>
      <c r="BE848" s="75"/>
      <c r="BF848" s="75"/>
      <c r="BG848" s="75"/>
      <c r="BH848" s="75"/>
      <c r="BI848" s="75"/>
      <c r="BJ848" s="75"/>
      <c r="BK848" s="75"/>
      <c r="BL848" s="75"/>
      <c r="BM848" s="75"/>
      <c r="BN848" s="75"/>
      <c r="BO848" s="75"/>
      <c r="BP848" s="75"/>
      <c r="BQ848" s="75"/>
      <c r="BR848" s="75"/>
      <c r="BS848" s="75"/>
    </row>
    <row r="849" spans="1:71">
      <c r="A849" s="18"/>
      <c r="B849" s="18"/>
      <c r="C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23"/>
      <c r="AB849" s="123"/>
      <c r="AC849" s="123"/>
      <c r="AD849" s="123"/>
      <c r="AE849" s="123"/>
      <c r="AF849" s="123"/>
      <c r="AG849" s="123"/>
      <c r="AH849" s="123"/>
      <c r="AI849" s="123"/>
      <c r="AJ849" s="123"/>
      <c r="AK849" s="123"/>
      <c r="AL849" s="123"/>
      <c r="AM849" s="123"/>
      <c r="AN849" s="123"/>
      <c r="AO849" s="123"/>
      <c r="AP849" s="123"/>
      <c r="AQ849" s="18"/>
      <c r="AR849" s="18"/>
      <c r="AS849" s="18"/>
      <c r="AT849" s="18"/>
      <c r="AU849" s="18"/>
      <c r="AV849" s="18"/>
      <c r="AW849" s="18"/>
      <c r="AX849" s="18"/>
      <c r="AY849" s="18"/>
      <c r="AZ849" s="18"/>
      <c r="BA849" s="18"/>
      <c r="BB849" s="75"/>
      <c r="BC849" s="75"/>
      <c r="BD849" s="75"/>
      <c r="BE849" s="75"/>
      <c r="BF849" s="75"/>
      <c r="BG849" s="75"/>
      <c r="BH849" s="75"/>
      <c r="BI849" s="75"/>
      <c r="BJ849" s="75"/>
      <c r="BK849" s="75"/>
      <c r="BL849" s="75"/>
      <c r="BM849" s="75"/>
      <c r="BN849" s="75"/>
      <c r="BO849" s="75"/>
      <c r="BP849" s="75"/>
      <c r="BQ849" s="75"/>
      <c r="BR849" s="75"/>
      <c r="BS849" s="75"/>
    </row>
    <row r="850" spans="1:71">
      <c r="A850" s="18"/>
      <c r="B850" s="18"/>
      <c r="C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23"/>
      <c r="AB850" s="123"/>
      <c r="AC850" s="123"/>
      <c r="AD850" s="123"/>
      <c r="AE850" s="123"/>
      <c r="AF850" s="123"/>
      <c r="AG850" s="123"/>
      <c r="AH850" s="123"/>
      <c r="AI850" s="123"/>
      <c r="AJ850" s="123"/>
      <c r="AK850" s="123"/>
      <c r="AL850" s="123"/>
      <c r="AM850" s="123"/>
      <c r="AN850" s="123"/>
      <c r="AO850" s="123"/>
      <c r="AP850" s="123"/>
      <c r="AQ850" s="18"/>
      <c r="AR850" s="18"/>
      <c r="AS850" s="18"/>
      <c r="AT850" s="18"/>
      <c r="AU850" s="18"/>
      <c r="AV850" s="18"/>
      <c r="AW850" s="18"/>
      <c r="AX850" s="18"/>
      <c r="AY850" s="18"/>
      <c r="AZ850" s="18"/>
      <c r="BA850" s="18"/>
      <c r="BB850" s="75"/>
      <c r="BC850" s="75"/>
      <c r="BD850" s="75"/>
      <c r="BE850" s="75"/>
      <c r="BF850" s="75"/>
      <c r="BG850" s="75"/>
      <c r="BH850" s="75"/>
      <c r="BI850" s="75"/>
      <c r="BJ850" s="75"/>
      <c r="BK850" s="75"/>
      <c r="BL850" s="75"/>
      <c r="BM850" s="75"/>
      <c r="BN850" s="75"/>
      <c r="BO850" s="75"/>
      <c r="BP850" s="75"/>
      <c r="BQ850" s="75"/>
      <c r="BR850" s="75"/>
      <c r="BS850" s="75"/>
    </row>
    <row r="851" spans="1:71">
      <c r="A851" s="18"/>
      <c r="B851" s="18"/>
      <c r="C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23"/>
      <c r="AB851" s="123"/>
      <c r="AC851" s="123"/>
      <c r="AD851" s="123"/>
      <c r="AE851" s="123"/>
      <c r="AF851" s="123"/>
      <c r="AG851" s="123"/>
      <c r="AH851" s="123"/>
      <c r="AI851" s="123"/>
      <c r="AJ851" s="123"/>
      <c r="AK851" s="123"/>
      <c r="AL851" s="123"/>
      <c r="AM851" s="123"/>
      <c r="AN851" s="123"/>
      <c r="AO851" s="123"/>
      <c r="AP851" s="123"/>
      <c r="AQ851" s="18"/>
      <c r="AR851" s="18"/>
      <c r="AS851" s="18"/>
      <c r="AT851" s="18"/>
      <c r="AU851" s="18"/>
      <c r="AV851" s="18"/>
      <c r="AW851" s="18"/>
      <c r="AX851" s="18"/>
      <c r="AY851" s="18"/>
      <c r="AZ851" s="18"/>
      <c r="BA851" s="18"/>
      <c r="BB851" s="75"/>
      <c r="BC851" s="75"/>
      <c r="BD851" s="75"/>
      <c r="BE851" s="75"/>
      <c r="BF851" s="75"/>
      <c r="BG851" s="75"/>
      <c r="BH851" s="75"/>
      <c r="BI851" s="75"/>
      <c r="BJ851" s="75"/>
      <c r="BK851" s="75"/>
      <c r="BL851" s="75"/>
      <c r="BM851" s="75"/>
      <c r="BN851" s="75"/>
      <c r="BO851" s="75"/>
      <c r="BP851" s="75"/>
      <c r="BQ851" s="75"/>
      <c r="BR851" s="75"/>
      <c r="BS851" s="75"/>
    </row>
    <row r="852" spans="1:71">
      <c r="A852" s="18"/>
      <c r="B852" s="18"/>
      <c r="C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23"/>
      <c r="AB852" s="123"/>
      <c r="AC852" s="123"/>
      <c r="AD852" s="123"/>
      <c r="AE852" s="123"/>
      <c r="AF852" s="123"/>
      <c r="AG852" s="123"/>
      <c r="AH852" s="123"/>
      <c r="AI852" s="123"/>
      <c r="AJ852" s="123"/>
      <c r="AK852" s="123"/>
      <c r="AL852" s="123"/>
      <c r="AM852" s="123"/>
      <c r="AN852" s="123"/>
      <c r="AO852" s="123"/>
      <c r="AP852" s="123"/>
      <c r="AQ852" s="18"/>
      <c r="AR852" s="18"/>
      <c r="AS852" s="18"/>
      <c r="AT852" s="18"/>
      <c r="AU852" s="18"/>
      <c r="AV852" s="18"/>
      <c r="AW852" s="18"/>
      <c r="AX852" s="18"/>
      <c r="AY852" s="18"/>
      <c r="AZ852" s="18"/>
      <c r="BA852" s="18"/>
      <c r="BB852" s="75"/>
      <c r="BC852" s="75"/>
      <c r="BD852" s="75"/>
      <c r="BE852" s="75"/>
      <c r="BF852" s="75"/>
      <c r="BG852" s="75"/>
      <c r="BH852" s="75"/>
      <c r="BI852" s="75"/>
      <c r="BJ852" s="75"/>
      <c r="BK852" s="75"/>
      <c r="BL852" s="75"/>
      <c r="BM852" s="75"/>
      <c r="BN852" s="75"/>
      <c r="BO852" s="75"/>
      <c r="BP852" s="75"/>
      <c r="BQ852" s="75"/>
      <c r="BR852" s="75"/>
      <c r="BS852" s="75"/>
    </row>
    <row r="853" spans="1:71">
      <c r="A853" s="18"/>
      <c r="B853" s="18"/>
      <c r="C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23"/>
      <c r="AB853" s="123"/>
      <c r="AC853" s="123"/>
      <c r="AD853" s="123"/>
      <c r="AE853" s="123"/>
      <c r="AF853" s="123"/>
      <c r="AG853" s="123"/>
      <c r="AH853" s="123"/>
      <c r="AI853" s="123"/>
      <c r="AJ853" s="123"/>
      <c r="AK853" s="123"/>
      <c r="AL853" s="123"/>
      <c r="AM853" s="123"/>
      <c r="AN853" s="123"/>
      <c r="AO853" s="123"/>
      <c r="AP853" s="123"/>
      <c r="AQ853" s="18"/>
      <c r="AR853" s="18"/>
      <c r="AS853" s="18"/>
      <c r="AT853" s="18"/>
      <c r="AU853" s="18"/>
      <c r="AV853" s="18"/>
      <c r="AW853" s="18"/>
      <c r="AX853" s="18"/>
      <c r="AY853" s="18"/>
      <c r="AZ853" s="18"/>
      <c r="BA853" s="18"/>
      <c r="BB853" s="75"/>
      <c r="BC853" s="75"/>
      <c r="BD853" s="75"/>
      <c r="BE853" s="75"/>
      <c r="BF853" s="75"/>
      <c r="BG853" s="75"/>
      <c r="BH853" s="75"/>
      <c r="BI853" s="75"/>
      <c r="BJ853" s="75"/>
      <c r="BK853" s="75"/>
      <c r="BL853" s="75"/>
      <c r="BM853" s="75"/>
      <c r="BN853" s="75"/>
      <c r="BO853" s="75"/>
      <c r="BP853" s="75"/>
      <c r="BQ853" s="75"/>
      <c r="BR853" s="75"/>
      <c r="BS853" s="75"/>
    </row>
    <row r="854" spans="1:71">
      <c r="A854" s="18"/>
      <c r="B854" s="18"/>
      <c r="C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23"/>
      <c r="AB854" s="123"/>
      <c r="AC854" s="123"/>
      <c r="AD854" s="123"/>
      <c r="AE854" s="123"/>
      <c r="AF854" s="123"/>
      <c r="AG854" s="123"/>
      <c r="AH854" s="123"/>
      <c r="AI854" s="123"/>
      <c r="AJ854" s="123"/>
      <c r="AK854" s="123"/>
      <c r="AL854" s="123"/>
      <c r="AM854" s="123"/>
      <c r="AN854" s="123"/>
      <c r="AO854" s="123"/>
      <c r="AP854" s="123"/>
      <c r="AQ854" s="18"/>
      <c r="AR854" s="18"/>
      <c r="AS854" s="18"/>
      <c r="AT854" s="18"/>
      <c r="AU854" s="18"/>
      <c r="AV854" s="18"/>
      <c r="AW854" s="18"/>
      <c r="AX854" s="18"/>
      <c r="AY854" s="18"/>
      <c r="AZ854" s="18"/>
      <c r="BA854" s="18"/>
      <c r="BB854" s="75"/>
      <c r="BC854" s="75"/>
      <c r="BD854" s="75"/>
      <c r="BE854" s="75"/>
      <c r="BF854" s="75"/>
      <c r="BG854" s="75"/>
      <c r="BH854" s="75"/>
      <c r="BI854" s="75"/>
      <c r="BJ854" s="75"/>
      <c r="BK854" s="75"/>
      <c r="BL854" s="75"/>
      <c r="BM854" s="75"/>
      <c r="BN854" s="75"/>
      <c r="BO854" s="75"/>
      <c r="BP854" s="75"/>
      <c r="BQ854" s="75"/>
      <c r="BR854" s="75"/>
      <c r="BS854" s="75"/>
    </row>
    <row r="855" spans="1:71">
      <c r="A855" s="18"/>
      <c r="B855" s="18"/>
      <c r="C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23"/>
      <c r="AB855" s="123"/>
      <c r="AC855" s="123"/>
      <c r="AD855" s="123"/>
      <c r="AE855" s="123"/>
      <c r="AF855" s="123"/>
      <c r="AG855" s="123"/>
      <c r="AH855" s="123"/>
      <c r="AI855" s="123"/>
      <c r="AJ855" s="123"/>
      <c r="AK855" s="123"/>
      <c r="AL855" s="123"/>
      <c r="AM855" s="123"/>
      <c r="AN855" s="123"/>
      <c r="AO855" s="123"/>
      <c r="AP855" s="123"/>
      <c r="AQ855" s="18"/>
      <c r="AR855" s="18"/>
      <c r="AS855" s="18"/>
      <c r="AT855" s="18"/>
      <c r="AU855" s="18"/>
      <c r="AV855" s="18"/>
      <c r="AW855" s="18"/>
      <c r="AX855" s="18"/>
      <c r="AY855" s="18"/>
      <c r="AZ855" s="18"/>
      <c r="BA855" s="18"/>
      <c r="BB855" s="75"/>
      <c r="BC855" s="75"/>
      <c r="BD855" s="75"/>
      <c r="BE855" s="75"/>
      <c r="BF855" s="75"/>
      <c r="BG855" s="75"/>
      <c r="BH855" s="75"/>
      <c r="BI855" s="75"/>
      <c r="BJ855" s="75"/>
      <c r="BK855" s="75"/>
      <c r="BL855" s="75"/>
      <c r="BM855" s="75"/>
      <c r="BN855" s="75"/>
      <c r="BO855" s="75"/>
      <c r="BP855" s="75"/>
      <c r="BQ855" s="75"/>
      <c r="BR855" s="75"/>
      <c r="BS855" s="75"/>
    </row>
    <row r="856" spans="1:71">
      <c r="A856" s="18"/>
      <c r="B856" s="18"/>
      <c r="C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23"/>
      <c r="AB856" s="123"/>
      <c r="AC856" s="123"/>
      <c r="AD856" s="123"/>
      <c r="AE856" s="123"/>
      <c r="AF856" s="123"/>
      <c r="AG856" s="123"/>
      <c r="AH856" s="123"/>
      <c r="AI856" s="123"/>
      <c r="AJ856" s="123"/>
      <c r="AK856" s="123"/>
      <c r="AL856" s="123"/>
      <c r="AM856" s="123"/>
      <c r="AN856" s="123"/>
      <c r="AO856" s="123"/>
      <c r="AP856" s="123"/>
      <c r="AQ856" s="18"/>
      <c r="AR856" s="18"/>
      <c r="AS856" s="18"/>
      <c r="AT856" s="18"/>
      <c r="AU856" s="18"/>
      <c r="AV856" s="18"/>
      <c r="AW856" s="18"/>
      <c r="AX856" s="18"/>
      <c r="AY856" s="18"/>
      <c r="AZ856" s="18"/>
      <c r="BA856" s="18"/>
      <c r="BB856" s="75"/>
      <c r="BC856" s="75"/>
      <c r="BD856" s="75"/>
      <c r="BE856" s="75"/>
      <c r="BF856" s="75"/>
      <c r="BG856" s="75"/>
      <c r="BH856" s="75"/>
      <c r="BI856" s="75"/>
      <c r="BJ856" s="75"/>
      <c r="BK856" s="75"/>
      <c r="BL856" s="75"/>
      <c r="BM856" s="75"/>
      <c r="BN856" s="75"/>
      <c r="BO856" s="75"/>
      <c r="BP856" s="75"/>
      <c r="BQ856" s="75"/>
      <c r="BR856" s="75"/>
      <c r="BS856" s="75"/>
    </row>
    <row r="857" spans="1:71">
      <c r="A857" s="18"/>
      <c r="B857" s="18"/>
      <c r="C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23"/>
      <c r="AB857" s="123"/>
      <c r="AC857" s="123"/>
      <c r="AD857" s="123"/>
      <c r="AE857" s="123"/>
      <c r="AF857" s="123"/>
      <c r="AG857" s="123"/>
      <c r="AH857" s="123"/>
      <c r="AI857" s="123"/>
      <c r="AJ857" s="123"/>
      <c r="AK857" s="123"/>
      <c r="AL857" s="123"/>
      <c r="AM857" s="123"/>
      <c r="AN857" s="123"/>
      <c r="AO857" s="123"/>
      <c r="AP857" s="123"/>
      <c r="AQ857" s="18"/>
      <c r="AR857" s="18"/>
      <c r="AS857" s="18"/>
      <c r="AT857" s="18"/>
      <c r="AU857" s="18"/>
      <c r="AV857" s="18"/>
      <c r="AW857" s="18"/>
      <c r="AX857" s="18"/>
      <c r="AY857" s="18"/>
      <c r="AZ857" s="18"/>
      <c r="BA857" s="18"/>
      <c r="BB857" s="75"/>
      <c r="BC857" s="75"/>
      <c r="BD857" s="75"/>
      <c r="BE857" s="75"/>
      <c r="BF857" s="75"/>
      <c r="BG857" s="75"/>
      <c r="BH857" s="75"/>
      <c r="BI857" s="75"/>
      <c r="BJ857" s="75"/>
      <c r="BK857" s="75"/>
      <c r="BL857" s="75"/>
      <c r="BM857" s="75"/>
      <c r="BN857" s="75"/>
      <c r="BO857" s="75"/>
      <c r="BP857" s="75"/>
      <c r="BQ857" s="75"/>
      <c r="BR857" s="75"/>
      <c r="BS857" s="75"/>
    </row>
    <row r="858" spans="1:71">
      <c r="A858" s="18"/>
      <c r="B858" s="18"/>
      <c r="C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23"/>
      <c r="AB858" s="123"/>
      <c r="AC858" s="123"/>
      <c r="AD858" s="123"/>
      <c r="AE858" s="123"/>
      <c r="AF858" s="123"/>
      <c r="AG858" s="123"/>
      <c r="AH858" s="123"/>
      <c r="AI858" s="123"/>
      <c r="AJ858" s="123"/>
      <c r="AK858" s="123"/>
      <c r="AL858" s="123"/>
      <c r="AM858" s="123"/>
      <c r="AN858" s="123"/>
      <c r="AO858" s="123"/>
      <c r="AP858" s="123"/>
      <c r="AQ858" s="18"/>
      <c r="AR858" s="18"/>
      <c r="AS858" s="18"/>
      <c r="AT858" s="18"/>
      <c r="AU858" s="18"/>
      <c r="AV858" s="18"/>
      <c r="AW858" s="18"/>
      <c r="AX858" s="18"/>
      <c r="AY858" s="18"/>
      <c r="AZ858" s="18"/>
      <c r="BA858" s="18"/>
      <c r="BB858" s="75"/>
      <c r="BC858" s="75"/>
      <c r="BD858" s="75"/>
      <c r="BE858" s="75"/>
      <c r="BF858" s="75"/>
      <c r="BG858" s="75"/>
      <c r="BH858" s="75"/>
      <c r="BI858" s="75"/>
      <c r="BJ858" s="75"/>
      <c r="BK858" s="75"/>
      <c r="BL858" s="75"/>
      <c r="BM858" s="75"/>
      <c r="BN858" s="75"/>
      <c r="BO858" s="75"/>
      <c r="BP858" s="75"/>
      <c r="BQ858" s="75"/>
      <c r="BR858" s="75"/>
      <c r="BS858" s="75"/>
    </row>
    <row r="859" spans="1:71">
      <c r="A859" s="18"/>
      <c r="B859" s="18"/>
      <c r="C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23"/>
      <c r="AB859" s="123"/>
      <c r="AC859" s="123"/>
      <c r="AD859" s="123"/>
      <c r="AE859" s="123"/>
      <c r="AF859" s="123"/>
      <c r="AG859" s="123"/>
      <c r="AH859" s="123"/>
      <c r="AI859" s="123"/>
      <c r="AJ859" s="123"/>
      <c r="AK859" s="123"/>
      <c r="AL859" s="123"/>
      <c r="AM859" s="123"/>
      <c r="AN859" s="123"/>
      <c r="AO859" s="123"/>
      <c r="AP859" s="123"/>
      <c r="AQ859" s="18"/>
      <c r="AR859" s="18"/>
      <c r="AS859" s="18"/>
      <c r="AT859" s="18"/>
      <c r="AU859" s="18"/>
      <c r="AV859" s="18"/>
      <c r="AW859" s="18"/>
      <c r="AX859" s="18"/>
      <c r="AY859" s="18"/>
      <c r="AZ859" s="18"/>
      <c r="BA859" s="18"/>
      <c r="BB859" s="75"/>
      <c r="BC859" s="75"/>
      <c r="BD859" s="75"/>
      <c r="BE859" s="75"/>
      <c r="BF859" s="75"/>
      <c r="BG859" s="75"/>
      <c r="BH859" s="75"/>
      <c r="BI859" s="75"/>
      <c r="BJ859" s="75"/>
      <c r="BK859" s="75"/>
      <c r="BL859" s="75"/>
      <c r="BM859" s="75"/>
      <c r="BN859" s="75"/>
      <c r="BO859" s="75"/>
      <c r="BP859" s="75"/>
      <c r="BQ859" s="75"/>
      <c r="BR859" s="75"/>
      <c r="BS859" s="75"/>
    </row>
    <row r="860" spans="1:71">
      <c r="A860" s="18"/>
      <c r="B860" s="18"/>
      <c r="C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23"/>
      <c r="AB860" s="123"/>
      <c r="AC860" s="123"/>
      <c r="AD860" s="123"/>
      <c r="AE860" s="123"/>
      <c r="AF860" s="123"/>
      <c r="AG860" s="123"/>
      <c r="AH860" s="123"/>
      <c r="AI860" s="123"/>
      <c r="AJ860" s="123"/>
      <c r="AK860" s="123"/>
      <c r="AL860" s="123"/>
      <c r="AM860" s="123"/>
      <c r="AN860" s="123"/>
      <c r="AO860" s="123"/>
      <c r="AP860" s="123"/>
      <c r="AQ860" s="18"/>
      <c r="AR860" s="18"/>
      <c r="AS860" s="18"/>
      <c r="AT860" s="18"/>
      <c r="AU860" s="18"/>
      <c r="AV860" s="18"/>
      <c r="AW860" s="18"/>
      <c r="AX860" s="18"/>
      <c r="AY860" s="18"/>
      <c r="AZ860" s="18"/>
      <c r="BA860" s="18"/>
      <c r="BB860" s="75"/>
      <c r="BC860" s="75"/>
      <c r="BD860" s="75"/>
      <c r="BE860" s="75"/>
      <c r="BF860" s="75"/>
      <c r="BG860" s="75"/>
      <c r="BH860" s="75"/>
      <c r="BI860" s="75"/>
      <c r="BJ860" s="75"/>
      <c r="BK860" s="75"/>
      <c r="BL860" s="75"/>
      <c r="BM860" s="75"/>
      <c r="BN860" s="75"/>
      <c r="BO860" s="75"/>
      <c r="BP860" s="75"/>
      <c r="BQ860" s="75"/>
      <c r="BR860" s="75"/>
      <c r="BS860" s="75"/>
    </row>
    <row r="861" spans="1:71">
      <c r="A861" s="18"/>
      <c r="B861" s="18"/>
      <c r="C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23"/>
      <c r="AB861" s="123"/>
      <c r="AC861" s="123"/>
      <c r="AD861" s="123"/>
      <c r="AE861" s="123"/>
      <c r="AF861" s="123"/>
      <c r="AG861" s="123"/>
      <c r="AH861" s="123"/>
      <c r="AI861" s="123"/>
      <c r="AJ861" s="123"/>
      <c r="AK861" s="123"/>
      <c r="AL861" s="123"/>
      <c r="AM861" s="123"/>
      <c r="AN861" s="123"/>
      <c r="AO861" s="123"/>
      <c r="AP861" s="123"/>
      <c r="AQ861" s="18"/>
      <c r="AR861" s="18"/>
      <c r="AS861" s="18"/>
      <c r="AT861" s="18"/>
      <c r="AU861" s="18"/>
      <c r="AV861" s="18"/>
      <c r="AW861" s="18"/>
      <c r="AX861" s="18"/>
      <c r="AY861" s="18"/>
      <c r="AZ861" s="18"/>
      <c r="BA861" s="18"/>
      <c r="BB861" s="75"/>
      <c r="BC861" s="75"/>
      <c r="BD861" s="75"/>
      <c r="BE861" s="75"/>
      <c r="BF861" s="75"/>
      <c r="BG861" s="75"/>
      <c r="BH861" s="75"/>
      <c r="BI861" s="75"/>
      <c r="BJ861" s="75"/>
      <c r="BK861" s="75"/>
      <c r="BL861" s="75"/>
      <c r="BM861" s="75"/>
      <c r="BN861" s="75"/>
      <c r="BO861" s="75"/>
      <c r="BP861" s="75"/>
      <c r="BQ861" s="75"/>
      <c r="BR861" s="75"/>
      <c r="BS861" s="75"/>
    </row>
    <row r="862" spans="1:71">
      <c r="A862" s="18"/>
      <c r="B862" s="18"/>
      <c r="C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23"/>
      <c r="AB862" s="123"/>
      <c r="AC862" s="123"/>
      <c r="AD862" s="123"/>
      <c r="AE862" s="123"/>
      <c r="AF862" s="123"/>
      <c r="AG862" s="123"/>
      <c r="AH862" s="123"/>
      <c r="AI862" s="123"/>
      <c r="AJ862" s="123"/>
      <c r="AK862" s="123"/>
      <c r="AL862" s="123"/>
      <c r="AM862" s="123"/>
      <c r="AN862" s="123"/>
      <c r="AO862" s="123"/>
      <c r="AP862" s="123"/>
      <c r="AQ862" s="18"/>
      <c r="AR862" s="18"/>
      <c r="AS862" s="18"/>
      <c r="AT862" s="18"/>
      <c r="AU862" s="18"/>
      <c r="AV862" s="18"/>
      <c r="AW862" s="18"/>
      <c r="AX862" s="18"/>
      <c r="AY862" s="18"/>
      <c r="AZ862" s="18"/>
      <c r="BA862" s="18"/>
      <c r="BB862" s="75"/>
      <c r="BC862" s="75"/>
      <c r="BD862" s="75"/>
      <c r="BE862" s="75"/>
      <c r="BF862" s="75"/>
      <c r="BG862" s="75"/>
      <c r="BH862" s="75"/>
      <c r="BI862" s="75"/>
      <c r="BJ862" s="75"/>
      <c r="BK862" s="75"/>
      <c r="BL862" s="75"/>
      <c r="BM862" s="75"/>
      <c r="BN862" s="75"/>
      <c r="BO862" s="75"/>
      <c r="BP862" s="75"/>
      <c r="BQ862" s="75"/>
      <c r="BR862" s="75"/>
      <c r="BS862" s="75"/>
    </row>
    <row r="863" spans="1:71">
      <c r="A863" s="18"/>
      <c r="B863" s="18"/>
      <c r="C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23"/>
      <c r="AB863" s="123"/>
      <c r="AC863" s="123"/>
      <c r="AD863" s="123"/>
      <c r="AE863" s="123"/>
      <c r="AF863" s="123"/>
      <c r="AG863" s="123"/>
      <c r="AH863" s="123"/>
      <c r="AI863" s="123"/>
      <c r="AJ863" s="123"/>
      <c r="AK863" s="123"/>
      <c r="AL863" s="123"/>
      <c r="AM863" s="123"/>
      <c r="AN863" s="123"/>
      <c r="AO863" s="123"/>
      <c r="AP863" s="123"/>
      <c r="AQ863" s="18"/>
      <c r="AR863" s="18"/>
      <c r="AS863" s="18"/>
      <c r="AT863" s="18"/>
      <c r="AU863" s="18"/>
      <c r="AV863" s="18"/>
      <c r="AW863" s="18"/>
      <c r="AX863" s="18"/>
      <c r="AY863" s="18"/>
      <c r="AZ863" s="18"/>
      <c r="BA863" s="18"/>
      <c r="BB863" s="75"/>
      <c r="BC863" s="75"/>
      <c r="BD863" s="75"/>
      <c r="BE863" s="75"/>
      <c r="BF863" s="75"/>
      <c r="BG863" s="75"/>
      <c r="BH863" s="75"/>
      <c r="BI863" s="75"/>
      <c r="BJ863" s="75"/>
      <c r="BK863" s="75"/>
      <c r="BL863" s="75"/>
      <c r="BM863" s="75"/>
      <c r="BN863" s="75"/>
      <c r="BO863" s="75"/>
      <c r="BP863" s="75"/>
      <c r="BQ863" s="75"/>
      <c r="BR863" s="75"/>
      <c r="BS863" s="75"/>
    </row>
    <row r="864" spans="1:71">
      <c r="A864" s="18"/>
      <c r="B864" s="18"/>
      <c r="C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23"/>
      <c r="AB864" s="123"/>
      <c r="AC864" s="123"/>
      <c r="AD864" s="123"/>
      <c r="AE864" s="123"/>
      <c r="AF864" s="123"/>
      <c r="AG864" s="123"/>
      <c r="AH864" s="123"/>
      <c r="AI864" s="123"/>
      <c r="AJ864" s="123"/>
      <c r="AK864" s="123"/>
      <c r="AL864" s="123"/>
      <c r="AM864" s="123"/>
      <c r="AN864" s="123"/>
      <c r="AO864" s="123"/>
      <c r="AP864" s="123"/>
      <c r="AQ864" s="18"/>
      <c r="AR864" s="18"/>
      <c r="AS864" s="18"/>
      <c r="AT864" s="18"/>
      <c r="AU864" s="18"/>
      <c r="AV864" s="18"/>
      <c r="AW864" s="18"/>
      <c r="AX864" s="18"/>
      <c r="AY864" s="18"/>
      <c r="AZ864" s="18"/>
      <c r="BA864" s="18"/>
      <c r="BB864" s="75"/>
      <c r="BC864" s="75"/>
      <c r="BD864" s="75"/>
      <c r="BE864" s="75"/>
      <c r="BF864" s="75"/>
      <c r="BG864" s="75"/>
      <c r="BH864" s="75"/>
      <c r="BI864" s="75"/>
      <c r="BJ864" s="75"/>
      <c r="BK864" s="75"/>
      <c r="BL864" s="75"/>
      <c r="BM864" s="75"/>
      <c r="BN864" s="75"/>
      <c r="BO864" s="75"/>
      <c r="BP864" s="75"/>
      <c r="BQ864" s="75"/>
      <c r="BR864" s="75"/>
      <c r="BS864" s="75"/>
    </row>
    <row r="865" spans="1:71">
      <c r="A865" s="18"/>
      <c r="B865" s="18"/>
      <c r="C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23"/>
      <c r="AB865" s="123"/>
      <c r="AC865" s="123"/>
      <c r="AD865" s="123"/>
      <c r="AE865" s="123"/>
      <c r="AF865" s="123"/>
      <c r="AG865" s="123"/>
      <c r="AH865" s="123"/>
      <c r="AI865" s="123"/>
      <c r="AJ865" s="123"/>
      <c r="AK865" s="123"/>
      <c r="AL865" s="123"/>
      <c r="AM865" s="123"/>
      <c r="AN865" s="123"/>
      <c r="AO865" s="123"/>
      <c r="AP865" s="123"/>
      <c r="AQ865" s="18"/>
      <c r="AR865" s="18"/>
      <c r="AS865" s="18"/>
      <c r="AT865" s="18"/>
      <c r="AU865" s="18"/>
      <c r="AV865" s="18"/>
      <c r="AW865" s="18"/>
      <c r="AX865" s="18"/>
      <c r="AY865" s="18"/>
      <c r="AZ865" s="18"/>
      <c r="BA865" s="18"/>
      <c r="BB865" s="75"/>
      <c r="BC865" s="75"/>
      <c r="BD865" s="75"/>
      <c r="BE865" s="75"/>
      <c r="BF865" s="75"/>
      <c r="BG865" s="75"/>
      <c r="BH865" s="75"/>
      <c r="BI865" s="75"/>
      <c r="BJ865" s="75"/>
      <c r="BK865" s="75"/>
      <c r="BL865" s="75"/>
      <c r="BM865" s="75"/>
      <c r="BN865" s="75"/>
      <c r="BO865" s="75"/>
      <c r="BP865" s="75"/>
      <c r="BQ865" s="75"/>
      <c r="BR865" s="75"/>
      <c r="BS865" s="75"/>
    </row>
    <row r="866" spans="1:71">
      <c r="A866" s="18"/>
      <c r="B866" s="18"/>
      <c r="C866" s="18"/>
      <c r="E866" s="18"/>
      <c r="F866" s="18"/>
      <c r="G866" s="18"/>
      <c r="H866" s="18"/>
      <c r="I866" s="18"/>
      <c r="J866" s="18"/>
      <c r="K866" s="18"/>
      <c r="L866" s="18"/>
      <c r="M866" s="18"/>
      <c r="N866" s="18"/>
      <c r="O866" s="18"/>
      <c r="P866" s="18"/>
      <c r="Q866" s="18"/>
      <c r="R866" s="18"/>
      <c r="S866" s="18"/>
      <c r="T866" s="18"/>
      <c r="U866" s="18"/>
      <c r="V866" s="18"/>
      <c r="W866" s="18"/>
      <c r="X866" s="18"/>
      <c r="Y866" s="241"/>
      <c r="Z866" s="18"/>
      <c r="AA866" s="117"/>
      <c r="AB866" s="117"/>
      <c r="AC866" s="117"/>
      <c r="AD866" s="117"/>
      <c r="AE866" s="117"/>
      <c r="AF866" s="117"/>
      <c r="AG866" s="117"/>
      <c r="AH866" s="117"/>
      <c r="AI866" s="117"/>
      <c r="AJ866" s="117"/>
      <c r="AK866" s="117"/>
      <c r="AL866" s="117"/>
      <c r="AM866" s="117"/>
      <c r="AN866" s="117"/>
      <c r="AO866" s="117"/>
      <c r="AP866" s="117"/>
      <c r="AQ866" s="18"/>
      <c r="AR866" s="18"/>
      <c r="AS866" s="18"/>
      <c r="AT866" s="18"/>
      <c r="AU866" s="18"/>
      <c r="AV866" s="18"/>
      <c r="AW866" s="18"/>
      <c r="AX866" s="18"/>
      <c r="AY866" s="18"/>
      <c r="AZ866" s="18"/>
      <c r="BA866" s="18"/>
      <c r="BB866" s="75"/>
      <c r="BC866" s="75"/>
      <c r="BD866" s="75"/>
      <c r="BE866" s="75"/>
      <c r="BF866" s="75"/>
      <c r="BG866" s="75"/>
      <c r="BH866" s="75"/>
      <c r="BI866" s="75"/>
      <c r="BJ866" s="75"/>
      <c r="BK866" s="75"/>
      <c r="BL866" s="75"/>
      <c r="BM866" s="75"/>
      <c r="BN866" s="75"/>
      <c r="BO866" s="75"/>
      <c r="BP866" s="75"/>
      <c r="BQ866" s="75"/>
      <c r="BR866" s="75"/>
      <c r="BS866" s="75"/>
    </row>
    <row r="867" spans="1:71" ht="18">
      <c r="A867" s="18"/>
      <c r="B867" s="18"/>
      <c r="C867" s="18"/>
      <c r="E867" s="18"/>
      <c r="F867" s="18"/>
      <c r="G867" s="18"/>
      <c r="H867" s="18"/>
      <c r="I867" s="18"/>
      <c r="J867" s="18"/>
      <c r="K867" s="18"/>
      <c r="L867" s="18"/>
      <c r="M867" s="18"/>
      <c r="N867" s="18"/>
      <c r="O867" s="18"/>
      <c r="P867" s="18"/>
      <c r="Q867" s="18"/>
      <c r="R867" s="18"/>
      <c r="S867" s="18"/>
      <c r="T867" s="18"/>
      <c r="U867" s="18"/>
      <c r="V867" s="18"/>
      <c r="W867" s="18"/>
      <c r="X867" s="18"/>
      <c r="Y867" s="329"/>
      <c r="Z867" s="18"/>
      <c r="AA867" s="638" t="s">
        <v>107</v>
      </c>
      <c r="AB867" s="638"/>
      <c r="AC867" s="215" t="str">
        <f>IF(P3="modal","The RELATIVE bias by MODAL age as estimated by all age readers combined.","The ABSOLUTE bias by ACTUAL age as estimated by all age readers combined.")</f>
        <v>The RELATIVE bias by MODAL age as estimated by all age readers combined.</v>
      </c>
      <c r="AD867" s="117"/>
      <c r="AE867" s="117"/>
      <c r="AF867" s="117"/>
      <c r="AG867" s="117"/>
      <c r="AH867" s="117"/>
      <c r="AI867" s="117"/>
      <c r="AJ867" s="117"/>
      <c r="AK867" s="117"/>
      <c r="AL867" s="117"/>
      <c r="AM867" s="117"/>
      <c r="AN867" s="117"/>
      <c r="AO867" s="117"/>
      <c r="AP867" s="117"/>
      <c r="AQ867" s="18"/>
      <c r="AR867" s="18"/>
      <c r="AS867" s="18"/>
      <c r="AT867" s="18"/>
      <c r="AU867" s="18"/>
      <c r="AV867" s="18"/>
      <c r="AW867" s="18"/>
      <c r="AX867" s="18"/>
      <c r="AY867" s="18"/>
      <c r="AZ867" s="18"/>
      <c r="BA867" s="18"/>
      <c r="BB867" s="75"/>
      <c r="BC867" s="75"/>
      <c r="BD867" s="75"/>
      <c r="BE867" s="75"/>
      <c r="BF867" s="75"/>
      <c r="BG867" s="75"/>
      <c r="BH867" s="75"/>
      <c r="BI867" s="75"/>
      <c r="BJ867" s="75"/>
      <c r="BK867" s="75"/>
      <c r="BL867" s="75"/>
      <c r="BM867" s="75"/>
      <c r="BN867" s="75"/>
      <c r="BO867" s="75"/>
      <c r="BP867" s="75"/>
      <c r="BQ867" s="75"/>
      <c r="BR867" s="75"/>
      <c r="BS867" s="75"/>
    </row>
    <row r="868" spans="1:71">
      <c r="A868" s="18"/>
      <c r="B868" s="18"/>
      <c r="C868" s="18"/>
      <c r="E868" s="18"/>
      <c r="F868" s="18"/>
      <c r="G868" s="18"/>
      <c r="H868" s="18"/>
      <c r="I868" s="18"/>
      <c r="J868" s="18"/>
      <c r="K868" s="18"/>
      <c r="L868" s="18"/>
      <c r="M868" s="18"/>
      <c r="N868" s="18"/>
      <c r="O868" s="18"/>
      <c r="P868" s="18"/>
      <c r="Q868" s="18"/>
      <c r="R868" s="18"/>
      <c r="S868" s="18"/>
      <c r="T868" s="18"/>
      <c r="U868" s="18"/>
      <c r="V868" s="18"/>
      <c r="W868" s="18"/>
      <c r="X868" s="18"/>
      <c r="Y868" s="209"/>
      <c r="Z868" s="18"/>
      <c r="AA868" s="117"/>
      <c r="AB868" s="117"/>
      <c r="AC868" s="117"/>
      <c r="AD868" s="117"/>
      <c r="AE868" s="117"/>
      <c r="AF868" s="117"/>
      <c r="AG868" s="117"/>
      <c r="AH868" s="117"/>
      <c r="AI868" s="117"/>
      <c r="AJ868" s="117"/>
      <c r="AK868" s="117"/>
      <c r="AL868" s="117"/>
      <c r="AM868" s="117"/>
      <c r="AN868" s="117"/>
      <c r="AO868" s="117"/>
      <c r="AP868" s="117"/>
      <c r="AQ868" s="18"/>
      <c r="AR868" s="18"/>
      <c r="AS868" s="18"/>
      <c r="AT868" s="18"/>
      <c r="AU868" s="18"/>
      <c r="AV868" s="18"/>
      <c r="AW868" s="18"/>
      <c r="AX868" s="18"/>
      <c r="AY868" s="18"/>
      <c r="AZ868" s="18"/>
      <c r="BA868" s="18"/>
      <c r="BB868" s="75"/>
      <c r="BC868" s="75"/>
      <c r="BD868" s="75"/>
      <c r="BE868" s="75"/>
      <c r="BF868" s="75"/>
      <c r="BG868" s="75"/>
      <c r="BH868" s="75"/>
      <c r="BI868" s="75"/>
      <c r="BJ868" s="75"/>
      <c r="BK868" s="75"/>
      <c r="BL868" s="75"/>
      <c r="BM868" s="75"/>
      <c r="BN868" s="75"/>
      <c r="BO868" s="75"/>
      <c r="BP868" s="75"/>
      <c r="BQ868" s="75"/>
      <c r="BR868" s="75"/>
      <c r="BS868" s="75"/>
    </row>
    <row r="869" spans="1:71">
      <c r="A869" s="18"/>
      <c r="B869" s="18"/>
      <c r="C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424" t="s">
        <v>102</v>
      </c>
      <c r="AB869" s="425"/>
      <c r="AC869" s="425"/>
      <c r="AD869" s="425"/>
      <c r="AE869" s="425"/>
      <c r="AF869" s="425"/>
      <c r="AG869" s="425"/>
      <c r="AH869" s="425"/>
      <c r="AI869" s="425"/>
      <c r="AJ869" s="425"/>
      <c r="AK869" s="425"/>
      <c r="AL869" s="425"/>
      <c r="AM869" s="425"/>
      <c r="AN869" s="425"/>
      <c r="AO869" s="425"/>
      <c r="AP869" s="426"/>
      <c r="AQ869" s="18"/>
      <c r="AR869" s="18"/>
      <c r="AS869" s="18"/>
      <c r="AT869" s="18"/>
      <c r="AU869" s="18"/>
      <c r="AV869" s="18"/>
      <c r="AW869" s="18"/>
      <c r="AX869" s="18"/>
      <c r="AY869" s="18"/>
      <c r="AZ869" s="18"/>
      <c r="BA869" s="18"/>
      <c r="BB869" s="75"/>
      <c r="BC869" s="75"/>
      <c r="BD869" s="75"/>
      <c r="BE869" s="75"/>
      <c r="BF869" s="75"/>
      <c r="BG869" s="75"/>
      <c r="BH869" s="75"/>
      <c r="BI869" s="75"/>
      <c r="BJ869" s="75"/>
      <c r="BK869" s="75"/>
      <c r="BL869" s="75"/>
      <c r="BM869" s="75"/>
      <c r="BN869" s="75"/>
      <c r="BO869" s="75"/>
      <c r="BP869" s="75"/>
      <c r="BQ869" s="75"/>
      <c r="BR869" s="75"/>
      <c r="BS869" s="75"/>
    </row>
    <row r="870" spans="1:71">
      <c r="A870" s="18"/>
      <c r="B870" s="18"/>
      <c r="C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75"/>
      <c r="BC870" s="75"/>
      <c r="BD870" s="75"/>
      <c r="BE870" s="75"/>
      <c r="BF870" s="75"/>
      <c r="BG870" s="75"/>
      <c r="BH870" s="75"/>
      <c r="BI870" s="75"/>
      <c r="BJ870" s="75"/>
      <c r="BK870" s="75"/>
      <c r="BL870" s="75"/>
      <c r="BM870" s="75"/>
      <c r="BN870" s="75"/>
      <c r="BO870" s="75"/>
      <c r="BP870" s="75"/>
      <c r="BQ870" s="75"/>
      <c r="BR870" s="75"/>
      <c r="BS870" s="75"/>
    </row>
    <row r="871" spans="1:71">
      <c r="A871" s="18"/>
      <c r="B871" s="18"/>
      <c r="C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75"/>
      <c r="BC871" s="75"/>
      <c r="BD871" s="75"/>
      <c r="BE871" s="75"/>
      <c r="BF871" s="75"/>
      <c r="BG871" s="75"/>
      <c r="BH871" s="75"/>
      <c r="BI871" s="75"/>
      <c r="BJ871" s="75"/>
      <c r="BK871" s="75"/>
      <c r="BL871" s="75"/>
      <c r="BM871" s="75"/>
      <c r="BN871" s="75"/>
      <c r="BO871" s="75"/>
      <c r="BP871" s="75"/>
      <c r="BQ871" s="75"/>
      <c r="BR871" s="75"/>
      <c r="BS871" s="75"/>
    </row>
    <row r="872" spans="1:71" ht="20.25">
      <c r="A872" s="18"/>
      <c r="B872" s="18"/>
      <c r="C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91" t="str">
        <f>H1</f>
        <v>Seilesing HI 2016, GYTEALDER</v>
      </c>
      <c r="AB872" s="117"/>
      <c r="AC872" s="117"/>
      <c r="AD872" s="117"/>
      <c r="AE872" s="117"/>
      <c r="AF872" s="117"/>
      <c r="AG872" s="117"/>
      <c r="AH872" s="117"/>
      <c r="AI872" s="117"/>
      <c r="AJ872" s="117"/>
      <c r="AK872" s="117"/>
      <c r="AL872" s="117"/>
      <c r="AM872" s="117"/>
      <c r="AN872" s="117"/>
      <c r="AO872" s="117"/>
      <c r="AP872" s="117"/>
      <c r="AQ872" s="18"/>
      <c r="AR872" s="18"/>
      <c r="AS872" s="18"/>
      <c r="AT872" s="18"/>
      <c r="AU872" s="18"/>
      <c r="AV872" s="18"/>
      <c r="AW872" s="18"/>
      <c r="AX872" s="18"/>
      <c r="AY872" s="18"/>
      <c r="AZ872" s="18"/>
      <c r="BA872" s="18"/>
      <c r="BB872" s="75"/>
      <c r="BC872" s="75"/>
      <c r="BD872" s="75"/>
      <c r="BE872" s="75"/>
      <c r="BF872" s="75"/>
      <c r="BG872" s="75"/>
      <c r="BH872" s="75"/>
      <c r="BI872" s="75"/>
      <c r="BJ872" s="75"/>
      <c r="BK872" s="75"/>
      <c r="BL872" s="75"/>
      <c r="BM872" s="75"/>
      <c r="BN872" s="75"/>
      <c r="BO872" s="75"/>
      <c r="BP872" s="75"/>
      <c r="BQ872" s="75"/>
      <c r="BR872" s="75"/>
      <c r="BS872" s="75"/>
    </row>
    <row r="873" spans="1:71">
      <c r="A873" s="18"/>
      <c r="B873" s="18"/>
      <c r="C873" s="18"/>
      <c r="E873" s="18"/>
      <c r="F873" s="18"/>
      <c r="G873" s="18"/>
      <c r="H873" s="18"/>
      <c r="I873" s="18"/>
      <c r="J873" s="18"/>
      <c r="K873" s="18"/>
      <c r="L873" s="18"/>
      <c r="M873" s="18"/>
      <c r="N873" s="18"/>
      <c r="O873" s="18"/>
      <c r="P873" s="18"/>
      <c r="Q873" s="18"/>
      <c r="R873" s="18"/>
      <c r="S873" s="18"/>
      <c r="T873" s="18"/>
      <c r="U873" s="18"/>
      <c r="V873" s="18"/>
      <c r="W873" s="18"/>
      <c r="X873" s="18"/>
      <c r="Y873" s="18"/>
      <c r="Z873" s="18"/>
      <c r="AQ873" s="18"/>
      <c r="AR873" s="18"/>
      <c r="AS873" s="18"/>
      <c r="AT873" s="18"/>
      <c r="AU873" s="18"/>
      <c r="AV873" s="18"/>
      <c r="AW873" s="18"/>
      <c r="AX873" s="18"/>
      <c r="AY873" s="18"/>
      <c r="AZ873" s="18"/>
      <c r="BA873" s="18"/>
      <c r="BB873" s="75"/>
      <c r="BC873" s="75"/>
      <c r="BD873" s="75"/>
      <c r="BE873" s="75"/>
      <c r="BF873" s="75"/>
      <c r="BG873" s="75"/>
      <c r="BH873" s="75"/>
      <c r="BI873" s="75"/>
      <c r="BJ873" s="75"/>
      <c r="BK873" s="75"/>
      <c r="BL873" s="75"/>
      <c r="BM873" s="75"/>
      <c r="BN873" s="75"/>
      <c r="BO873" s="75"/>
      <c r="BP873" s="75"/>
      <c r="BQ873" s="75"/>
      <c r="BR873" s="75"/>
      <c r="BS873" s="75"/>
    </row>
    <row r="874" spans="1:71">
      <c r="A874" s="18"/>
      <c r="B874" s="18"/>
      <c r="C874" s="18"/>
      <c r="E874" s="18"/>
      <c r="F874" s="18"/>
      <c r="G874" s="18"/>
      <c r="H874" s="18"/>
      <c r="I874" s="18"/>
      <c r="J874" s="18"/>
      <c r="K874" s="18"/>
      <c r="L874" s="18"/>
      <c r="M874" s="18"/>
      <c r="N874" s="18"/>
      <c r="O874" s="18"/>
      <c r="P874" s="18"/>
      <c r="Q874" s="18"/>
      <c r="R874" s="18"/>
      <c r="S874" s="18"/>
      <c r="T874" s="18"/>
      <c r="U874" s="18"/>
      <c r="V874" s="18"/>
      <c r="W874" s="18"/>
      <c r="X874" s="18"/>
      <c r="Y874" s="18"/>
      <c r="Z874" s="18"/>
      <c r="AQ874" s="18"/>
      <c r="AR874" s="18"/>
      <c r="AS874" s="18"/>
      <c r="AT874" s="18"/>
      <c r="AU874" s="18"/>
      <c r="AV874" s="18"/>
      <c r="AW874" s="18"/>
      <c r="AX874" s="18"/>
      <c r="AY874" s="18"/>
      <c r="AZ874" s="18"/>
      <c r="BA874" s="18"/>
      <c r="BB874" s="75"/>
      <c r="BC874" s="75"/>
      <c r="BD874" s="75"/>
      <c r="BE874" s="75"/>
      <c r="BF874" s="75"/>
      <c r="BG874" s="75"/>
      <c r="BH874" s="75"/>
      <c r="BI874" s="75"/>
      <c r="BJ874" s="75"/>
      <c r="BK874" s="75"/>
      <c r="BL874" s="75"/>
      <c r="BM874" s="75"/>
      <c r="BN874" s="75"/>
      <c r="BO874" s="75"/>
      <c r="BP874" s="75"/>
      <c r="BQ874" s="75"/>
      <c r="BR874" s="75"/>
      <c r="BS874" s="75"/>
    </row>
    <row r="875" spans="1:71">
      <c r="A875" s="18"/>
      <c r="B875" s="18"/>
      <c r="C875" s="18"/>
      <c r="E875" s="18"/>
      <c r="F875" s="18"/>
      <c r="G875" s="18"/>
      <c r="H875" s="18"/>
      <c r="I875" s="18"/>
      <c r="J875" s="18"/>
      <c r="K875" s="18"/>
      <c r="L875" s="18"/>
      <c r="M875" s="18"/>
      <c r="N875" s="18"/>
      <c r="O875" s="18"/>
      <c r="P875" s="18"/>
      <c r="Q875" s="18"/>
      <c r="R875" s="18"/>
      <c r="S875" s="18"/>
      <c r="T875" s="18"/>
      <c r="U875" s="18"/>
      <c r="V875" s="18"/>
      <c r="W875" s="18"/>
      <c r="X875" s="18"/>
      <c r="Y875" s="18"/>
      <c r="Z875" s="18"/>
      <c r="AQ875" s="18"/>
      <c r="AR875" s="18"/>
      <c r="AS875" s="18"/>
      <c r="AT875" s="18"/>
      <c r="AU875" s="18"/>
      <c r="AV875" s="18"/>
      <c r="AW875" s="18"/>
      <c r="AX875" s="18"/>
      <c r="AY875" s="18"/>
      <c r="AZ875" s="18"/>
      <c r="BA875" s="18"/>
      <c r="BB875" s="75"/>
      <c r="BC875" s="75"/>
      <c r="BD875" s="75"/>
      <c r="BE875" s="75"/>
      <c r="BF875" s="75"/>
      <c r="BG875" s="75"/>
      <c r="BH875" s="75"/>
      <c r="BI875" s="75"/>
      <c r="BJ875" s="75"/>
      <c r="BK875" s="75"/>
      <c r="BL875" s="75"/>
      <c r="BM875" s="75"/>
      <c r="BN875" s="75"/>
      <c r="BO875" s="75"/>
      <c r="BP875" s="75"/>
      <c r="BQ875" s="75"/>
      <c r="BR875" s="75"/>
      <c r="BS875" s="75"/>
    </row>
    <row r="876" spans="1:71">
      <c r="A876" s="18"/>
      <c r="B876" s="18"/>
      <c r="C876" s="18"/>
      <c r="E876" s="18"/>
      <c r="F876" s="18"/>
      <c r="G876" s="18"/>
      <c r="H876" s="18"/>
      <c r="I876" s="18"/>
      <c r="J876" s="18"/>
      <c r="K876" s="18"/>
      <c r="L876" s="18"/>
      <c r="M876" s="18"/>
      <c r="N876" s="18"/>
      <c r="O876" s="18"/>
      <c r="P876" s="18"/>
      <c r="Q876" s="18"/>
      <c r="R876" s="18"/>
      <c r="S876" s="18"/>
      <c r="T876" s="18"/>
      <c r="U876" s="18"/>
      <c r="V876" s="18"/>
      <c r="W876" s="18"/>
      <c r="X876" s="18"/>
      <c r="Y876" s="18"/>
      <c r="Z876" s="18"/>
      <c r="AQ876" s="18"/>
      <c r="AR876" s="18"/>
      <c r="AS876" s="18"/>
      <c r="AT876" s="18"/>
      <c r="AU876" s="18"/>
      <c r="AV876" s="18"/>
      <c r="AW876" s="18"/>
      <c r="AX876" s="18"/>
      <c r="AY876" s="18"/>
      <c r="AZ876" s="18"/>
      <c r="BA876" s="18"/>
      <c r="BB876" s="75"/>
      <c r="BC876" s="75"/>
      <c r="BD876" s="75"/>
      <c r="BE876" s="75"/>
      <c r="BF876" s="75"/>
      <c r="BG876" s="75"/>
      <c r="BH876" s="75"/>
      <c r="BI876" s="75"/>
      <c r="BJ876" s="75"/>
      <c r="BK876" s="75"/>
      <c r="BL876" s="75"/>
      <c r="BM876" s="75"/>
      <c r="BN876" s="75"/>
      <c r="BO876" s="75"/>
      <c r="BP876" s="75"/>
      <c r="BQ876" s="75"/>
      <c r="BR876" s="75"/>
      <c r="BS876" s="75"/>
    </row>
    <row r="877" spans="1:71">
      <c r="A877" s="209"/>
      <c r="B877" s="209"/>
      <c r="C877" s="209"/>
      <c r="E877" s="322"/>
      <c r="F877" s="322"/>
      <c r="G877" s="209"/>
      <c r="H877" s="323"/>
      <c r="I877" s="323"/>
      <c r="J877" s="323"/>
      <c r="K877" s="209"/>
      <c r="L877" s="209"/>
      <c r="M877" s="209"/>
      <c r="N877" s="209"/>
      <c r="O877" s="209"/>
      <c r="P877" s="241"/>
      <c r="Q877" s="241"/>
      <c r="R877" s="241"/>
      <c r="S877" s="241"/>
      <c r="T877" s="241"/>
      <c r="U877" s="241"/>
      <c r="V877" s="241"/>
      <c r="W877" s="241"/>
      <c r="X877" s="241"/>
      <c r="Y877" s="18"/>
      <c r="Z877" s="18"/>
      <c r="AQ877" s="18"/>
      <c r="AR877" s="18"/>
      <c r="AS877" s="18"/>
      <c r="AT877" s="18"/>
      <c r="AU877" s="18"/>
      <c r="AV877" s="18"/>
      <c r="AW877" s="18"/>
      <c r="AX877" s="18"/>
      <c r="AY877" s="18"/>
      <c r="AZ877" s="18"/>
      <c r="BA877" s="18"/>
    </row>
    <row r="878" spans="1:71" s="170" customFormat="1" ht="18">
      <c r="A878" s="325" t="s">
        <v>108</v>
      </c>
      <c r="B878" s="326"/>
      <c r="C878" s="327"/>
      <c r="D878" s="637" t="s">
        <v>66</v>
      </c>
      <c r="E878" s="328"/>
      <c r="F878" s="326" t="s">
        <v>66</v>
      </c>
      <c r="G878" s="327"/>
      <c r="H878" s="326" t="s">
        <v>66</v>
      </c>
      <c r="I878" s="326"/>
      <c r="J878" s="326"/>
      <c r="K878" s="327"/>
      <c r="L878" s="327"/>
      <c r="M878" s="326"/>
      <c r="N878" s="327"/>
      <c r="O878" s="327"/>
      <c r="P878" s="329"/>
      <c r="Q878" s="326" t="s">
        <v>66</v>
      </c>
      <c r="R878" s="329"/>
      <c r="S878" s="326" t="s">
        <v>66</v>
      </c>
      <c r="T878" s="329"/>
      <c r="U878" s="326" t="s">
        <v>66</v>
      </c>
      <c r="V878" s="329"/>
      <c r="W878" s="329"/>
      <c r="X878" s="326" t="s">
        <v>66</v>
      </c>
      <c r="Y878" s="18"/>
      <c r="Z878" s="18"/>
      <c r="AA878" s="75"/>
      <c r="AB878" s="75"/>
      <c r="AC878" s="75"/>
      <c r="AD878" s="75"/>
      <c r="AE878" s="75"/>
      <c r="AF878" s="75"/>
      <c r="AG878" s="75"/>
      <c r="AH878" s="75"/>
      <c r="AI878" s="75"/>
      <c r="AJ878" s="75"/>
      <c r="AK878" s="75"/>
      <c r="AL878" s="75"/>
      <c r="AM878" s="75"/>
      <c r="AN878" s="75"/>
      <c r="AO878" s="75"/>
      <c r="AP878" s="75"/>
      <c r="AQ878" s="18"/>
      <c r="AR878" s="18"/>
      <c r="AS878" s="18"/>
      <c r="AT878" s="18"/>
      <c r="AU878" s="18"/>
      <c r="AV878" s="18"/>
      <c r="AW878" s="97"/>
      <c r="AX878" s="97"/>
      <c r="AY878" s="97"/>
      <c r="AZ878" s="97"/>
      <c r="BA878" s="97"/>
      <c r="BB878" s="169"/>
      <c r="BC878" s="169"/>
      <c r="BD878" s="169"/>
      <c r="BE878" s="169"/>
      <c r="BF878" s="169"/>
      <c r="BG878" s="169"/>
      <c r="BH878" s="169"/>
      <c r="BI878" s="169"/>
      <c r="BJ878" s="169"/>
      <c r="BK878" s="169"/>
      <c r="BL878" s="169"/>
      <c r="BM878" s="169"/>
      <c r="BN878" s="169"/>
      <c r="BO878" s="169"/>
      <c r="BP878" s="169"/>
      <c r="BQ878" s="169"/>
      <c r="BR878" s="169"/>
      <c r="BS878" s="169"/>
    </row>
    <row r="879" spans="1:71">
      <c r="A879" s="209"/>
      <c r="B879" s="209"/>
      <c r="C879" s="209"/>
      <c r="E879" s="322"/>
      <c r="F879" s="322"/>
      <c r="G879" s="209"/>
      <c r="H879" s="323"/>
      <c r="I879" s="323"/>
      <c r="J879" s="323"/>
      <c r="K879" s="209"/>
      <c r="L879" s="209"/>
      <c r="M879" s="209"/>
      <c r="N879" s="209"/>
      <c r="O879" s="209"/>
      <c r="P879" s="209"/>
      <c r="Q879" s="209"/>
      <c r="R879" s="209"/>
      <c r="S879" s="209"/>
      <c r="T879" s="209"/>
      <c r="U879" s="209"/>
      <c r="V879" s="209"/>
      <c r="W879" s="209"/>
      <c r="X879" s="209"/>
      <c r="Y879" s="18"/>
      <c r="Z879" s="18"/>
      <c r="AQ879" s="18"/>
      <c r="AR879" s="18"/>
      <c r="AS879" s="18"/>
      <c r="AT879" s="18"/>
      <c r="AU879" s="18"/>
      <c r="AV879" s="18"/>
      <c r="AW879" s="18"/>
      <c r="AX879" s="18"/>
      <c r="AY879" s="18"/>
      <c r="AZ879" s="18"/>
      <c r="BA879" s="18"/>
    </row>
    <row r="880" spans="1:71">
      <c r="A880" s="18"/>
      <c r="B880" s="18"/>
      <c r="C880" s="18"/>
      <c r="E880" s="18"/>
      <c r="F880" s="18"/>
      <c r="G880" s="18"/>
      <c r="H880" s="18"/>
      <c r="I880" s="18"/>
      <c r="J880" s="18"/>
      <c r="K880" s="18"/>
      <c r="L880" s="18"/>
      <c r="M880" s="18"/>
      <c r="N880" s="18"/>
      <c r="O880" s="18"/>
      <c r="P880" s="18"/>
      <c r="Q880" s="18"/>
      <c r="R880" s="18"/>
      <c r="S880" s="18"/>
      <c r="T880" s="18"/>
      <c r="U880" s="18"/>
      <c r="V880" s="18"/>
      <c r="W880" s="18"/>
      <c r="X880" s="18"/>
      <c r="Y880" s="18"/>
      <c r="Z880" s="18"/>
      <c r="AQ880" s="18"/>
      <c r="AR880" s="18"/>
      <c r="AS880" s="18"/>
      <c r="AT880" s="18"/>
      <c r="AU880" s="18"/>
      <c r="AV880" s="18"/>
      <c r="AW880" s="18"/>
      <c r="AX880" s="18"/>
      <c r="AY880" s="18"/>
      <c r="AZ880" s="18"/>
      <c r="BA880" s="18"/>
    </row>
    <row r="881" spans="1:71">
      <c r="A881" s="18"/>
      <c r="B881" s="18"/>
      <c r="C881" s="18"/>
      <c r="E881" s="18"/>
      <c r="F881" s="18"/>
      <c r="G881" s="18"/>
      <c r="H881" s="18"/>
      <c r="I881" s="18"/>
      <c r="J881" s="18"/>
      <c r="K881" s="18"/>
      <c r="L881" s="18"/>
      <c r="M881" s="18"/>
      <c r="N881" s="18"/>
      <c r="O881" s="18"/>
      <c r="P881" s="18"/>
      <c r="Q881" s="18"/>
      <c r="R881" s="18"/>
      <c r="S881" s="18"/>
      <c r="T881" s="18"/>
      <c r="U881" s="18"/>
      <c r="V881" s="18"/>
      <c r="W881" s="18"/>
      <c r="X881" s="18"/>
      <c r="Y881" s="18"/>
      <c r="Z881" s="18"/>
      <c r="AQ881" s="18"/>
      <c r="AR881" s="18"/>
      <c r="AS881" s="18"/>
      <c r="AT881" s="18"/>
      <c r="AU881" s="18"/>
      <c r="AV881" s="18"/>
      <c r="AW881" s="18"/>
      <c r="AX881" s="18"/>
      <c r="AY881" s="18"/>
      <c r="AZ881" s="18"/>
      <c r="BA881" s="18"/>
    </row>
    <row r="882" spans="1:71">
      <c r="A882" s="18"/>
      <c r="B882" s="18"/>
      <c r="C882" s="18"/>
      <c r="E882" s="18"/>
      <c r="F882" s="18"/>
      <c r="G882" s="18"/>
      <c r="H882" s="18"/>
      <c r="I882" s="18"/>
      <c r="J882" s="18"/>
      <c r="K882" s="18"/>
      <c r="L882" s="18"/>
      <c r="M882" s="18"/>
      <c r="N882" s="18"/>
      <c r="O882" s="18"/>
      <c r="P882" s="18"/>
      <c r="Q882" s="18"/>
      <c r="R882" s="18"/>
      <c r="S882" s="18"/>
      <c r="T882" s="18"/>
      <c r="U882" s="18"/>
      <c r="V882" s="18"/>
      <c r="W882" s="18"/>
      <c r="X882" s="18"/>
      <c r="Y882" s="18"/>
      <c r="Z882" s="18"/>
      <c r="AQ882" s="18"/>
      <c r="AR882" s="18"/>
      <c r="AS882" s="18"/>
      <c r="AT882" s="18"/>
      <c r="AU882" s="18"/>
      <c r="AV882" s="18"/>
      <c r="AW882" s="18"/>
      <c r="AX882" s="18"/>
      <c r="AY882" s="18"/>
      <c r="AZ882" s="18"/>
      <c r="BA882" s="18"/>
    </row>
    <row r="883" spans="1:71">
      <c r="A883" s="18"/>
      <c r="B883" s="18"/>
      <c r="C883" s="18"/>
      <c r="E883" s="18"/>
      <c r="F883" s="18"/>
      <c r="G883" s="18"/>
      <c r="H883" s="18"/>
      <c r="I883" s="18"/>
      <c r="J883" s="18"/>
      <c r="K883" s="18"/>
      <c r="L883" s="18"/>
      <c r="M883" s="18"/>
      <c r="N883" s="18"/>
      <c r="O883" s="18"/>
      <c r="P883" s="18"/>
      <c r="Q883" s="18"/>
      <c r="R883" s="18"/>
      <c r="S883" s="18"/>
      <c r="T883" s="18"/>
      <c r="U883" s="18"/>
      <c r="V883" s="18"/>
      <c r="W883" s="18"/>
      <c r="X883" s="18"/>
      <c r="Y883" s="18"/>
      <c r="Z883" s="18"/>
      <c r="AQ883" s="18"/>
      <c r="AR883" s="18"/>
      <c r="AS883" s="18"/>
      <c r="AT883" s="18"/>
      <c r="AU883" s="18"/>
      <c r="AV883" s="18"/>
      <c r="AW883" s="18"/>
      <c r="AX883" s="18"/>
      <c r="AY883" s="18"/>
      <c r="AZ883" s="18"/>
      <c r="BA883" s="18"/>
    </row>
    <row r="884" spans="1:71">
      <c r="A884" s="18"/>
      <c r="B884" s="18"/>
      <c r="C884" s="18"/>
      <c r="E884" s="18"/>
      <c r="F884" s="18"/>
      <c r="G884" s="18"/>
      <c r="H884" s="18"/>
      <c r="I884" s="18"/>
      <c r="J884" s="18"/>
      <c r="K884" s="18"/>
      <c r="L884" s="18"/>
      <c r="M884" s="18"/>
      <c r="N884" s="18"/>
      <c r="O884" s="18"/>
      <c r="P884" s="18"/>
      <c r="Q884" s="18"/>
      <c r="R884" s="18"/>
      <c r="S884" s="18"/>
      <c r="T884" s="18"/>
      <c r="U884" s="18"/>
      <c r="V884" s="18"/>
      <c r="W884" s="18"/>
      <c r="X884" s="18"/>
      <c r="Y884" s="18"/>
      <c r="Z884" s="18"/>
      <c r="AQ884" s="18"/>
      <c r="AR884" s="18"/>
      <c r="AS884" s="18"/>
      <c r="AT884" s="18"/>
      <c r="AU884" s="18"/>
      <c r="AV884" s="18"/>
      <c r="AW884" s="18"/>
      <c r="AX884" s="18"/>
      <c r="AY884" s="18"/>
      <c r="AZ884" s="18"/>
      <c r="BA884" s="18"/>
    </row>
    <row r="885" spans="1:71">
      <c r="A885" s="18"/>
      <c r="B885" s="18"/>
      <c r="C885" s="18"/>
      <c r="E885" s="18"/>
      <c r="F885" s="18"/>
      <c r="G885" s="18"/>
      <c r="H885" s="18"/>
      <c r="I885" s="18"/>
      <c r="J885" s="18"/>
      <c r="K885" s="18"/>
      <c r="L885" s="18"/>
      <c r="M885" s="18"/>
      <c r="N885" s="18"/>
      <c r="O885" s="18"/>
      <c r="P885" s="18"/>
      <c r="Q885" s="18"/>
      <c r="R885" s="18"/>
      <c r="S885" s="18"/>
      <c r="T885" s="18"/>
      <c r="U885" s="18"/>
      <c r="V885" s="18"/>
      <c r="W885" s="18"/>
      <c r="X885" s="18"/>
      <c r="Y885" s="18"/>
      <c r="Z885" s="18"/>
      <c r="AQ885" s="18"/>
      <c r="AR885" s="18"/>
      <c r="AS885" s="18"/>
      <c r="AT885" s="18"/>
      <c r="AU885" s="18"/>
      <c r="AV885" s="18"/>
      <c r="AW885" s="18"/>
      <c r="AX885" s="18"/>
      <c r="AY885" s="18"/>
      <c r="AZ885" s="18"/>
      <c r="BA885" s="18"/>
    </row>
    <row r="886" spans="1:71">
      <c r="A886" s="18"/>
      <c r="B886" s="18"/>
      <c r="C886" s="18"/>
      <c r="E886" s="18"/>
      <c r="F886" s="18"/>
      <c r="G886" s="18"/>
      <c r="H886" s="18"/>
      <c r="I886" s="18"/>
      <c r="J886" s="18"/>
      <c r="K886" s="18"/>
      <c r="L886" s="18"/>
      <c r="M886" s="18"/>
      <c r="N886" s="18"/>
      <c r="O886" s="18"/>
      <c r="P886" s="18"/>
      <c r="Q886" s="18"/>
      <c r="R886" s="18"/>
      <c r="S886" s="18"/>
      <c r="T886" s="18"/>
      <c r="U886" s="18"/>
      <c r="V886" s="18"/>
      <c r="W886" s="18"/>
      <c r="X886" s="18"/>
      <c r="Y886" s="18"/>
      <c r="Z886" s="18"/>
      <c r="AQ886" s="18"/>
      <c r="AR886" s="18"/>
      <c r="AS886" s="18"/>
      <c r="AT886" s="18"/>
      <c r="AU886" s="18"/>
      <c r="AV886" s="18"/>
      <c r="AW886" s="18"/>
      <c r="AX886" s="18"/>
      <c r="AY886" s="18"/>
      <c r="AZ886" s="18"/>
      <c r="BA886" s="18"/>
    </row>
    <row r="887" spans="1:71">
      <c r="A887" s="18"/>
      <c r="B887" s="18"/>
      <c r="C887" s="18"/>
      <c r="E887" s="18"/>
      <c r="F887" s="18"/>
      <c r="G887" s="18"/>
      <c r="H887" s="18"/>
      <c r="I887" s="18"/>
      <c r="J887" s="18"/>
      <c r="K887" s="18"/>
      <c r="L887" s="18"/>
      <c r="M887" s="18"/>
      <c r="N887" s="18"/>
      <c r="O887" s="18"/>
      <c r="P887" s="18"/>
      <c r="Q887" s="18"/>
      <c r="R887" s="18"/>
      <c r="S887" s="18"/>
      <c r="T887" s="18"/>
      <c r="U887" s="18"/>
      <c r="V887" s="18"/>
      <c r="W887" s="18"/>
      <c r="X887" s="18"/>
      <c r="Y887" s="18"/>
      <c r="Z887" s="18"/>
      <c r="AQ887" s="18"/>
      <c r="AR887" s="18"/>
      <c r="AS887" s="18"/>
      <c r="AT887" s="18"/>
      <c r="AU887" s="18"/>
      <c r="AV887" s="18"/>
      <c r="AW887" s="18"/>
      <c r="AX887" s="18"/>
      <c r="AY887" s="18"/>
      <c r="AZ887" s="18"/>
      <c r="BA887" s="18"/>
    </row>
    <row r="888" spans="1:71">
      <c r="A888" s="18"/>
      <c r="B888" s="18"/>
      <c r="C888" s="18"/>
      <c r="E888" s="18"/>
      <c r="F888" s="18"/>
      <c r="G888" s="18"/>
      <c r="H888" s="18"/>
      <c r="I888" s="18"/>
      <c r="J888" s="18"/>
      <c r="K888" s="18"/>
      <c r="L888" s="18"/>
      <c r="M888" s="18"/>
      <c r="N888" s="18"/>
      <c r="O888" s="18"/>
      <c r="P888" s="18"/>
      <c r="Q888" s="18"/>
      <c r="R888" s="18"/>
      <c r="S888" s="18"/>
      <c r="T888" s="18"/>
      <c r="U888" s="18"/>
      <c r="V888" s="18"/>
      <c r="W888" s="18"/>
      <c r="X888" s="18"/>
      <c r="Y888" s="18"/>
      <c r="Z888" s="18"/>
      <c r="AQ888" s="18"/>
      <c r="AR888" s="18"/>
      <c r="AS888" s="18"/>
      <c r="AT888" s="18"/>
      <c r="AU888" s="18"/>
      <c r="AV888" s="18"/>
      <c r="AW888" s="18"/>
      <c r="AX888" s="18"/>
      <c r="AY888" s="18"/>
      <c r="AZ888" s="18"/>
      <c r="BA888" s="18"/>
    </row>
    <row r="889" spans="1:71">
      <c r="A889" s="18"/>
      <c r="B889" s="18"/>
      <c r="C889" s="18"/>
      <c r="E889" s="18"/>
      <c r="F889" s="18"/>
      <c r="G889" s="18"/>
      <c r="H889" s="18"/>
      <c r="I889" s="18"/>
      <c r="J889" s="18"/>
      <c r="K889" s="18"/>
      <c r="L889" s="18"/>
      <c r="M889" s="18"/>
      <c r="N889" s="18"/>
      <c r="O889" s="18"/>
      <c r="P889" s="18"/>
      <c r="Q889" s="18"/>
      <c r="R889" s="18"/>
      <c r="S889" s="18"/>
      <c r="T889" s="18"/>
      <c r="U889" s="18"/>
      <c r="V889" s="18"/>
      <c r="W889" s="18"/>
      <c r="X889" s="18"/>
      <c r="Y889" s="18"/>
      <c r="Z889" s="18"/>
      <c r="AQ889" s="18"/>
      <c r="AR889" s="18"/>
      <c r="AS889" s="18"/>
      <c r="AT889" s="18"/>
      <c r="AU889" s="18"/>
      <c r="AV889" s="18"/>
      <c r="AW889" s="18"/>
      <c r="AX889" s="18"/>
      <c r="AY889" s="18"/>
      <c r="AZ889" s="18"/>
      <c r="BA889" s="18"/>
    </row>
    <row r="890" spans="1:71">
      <c r="A890" s="18"/>
      <c r="B890" s="18"/>
      <c r="C890" s="18"/>
      <c r="E890" s="18"/>
      <c r="F890" s="18"/>
      <c r="G890" s="18"/>
      <c r="H890" s="18"/>
      <c r="I890" s="18"/>
      <c r="J890" s="18"/>
      <c r="K890" s="18"/>
      <c r="L890" s="18"/>
      <c r="M890" s="18"/>
      <c r="N890" s="18"/>
      <c r="O890" s="18"/>
      <c r="P890" s="18"/>
      <c r="Q890" s="18"/>
      <c r="R890" s="18"/>
      <c r="S890" s="18"/>
      <c r="T890" s="18"/>
      <c r="U890" s="18"/>
      <c r="V890" s="18"/>
      <c r="W890" s="18"/>
      <c r="X890" s="18"/>
      <c r="Y890" s="18"/>
      <c r="Z890" s="18"/>
      <c r="AQ890" s="18"/>
      <c r="AR890" s="18"/>
      <c r="AS890" s="18"/>
      <c r="AT890" s="18"/>
      <c r="AU890" s="18"/>
      <c r="AV890" s="18"/>
      <c r="AW890" s="18"/>
      <c r="AX890" s="18"/>
      <c r="AY890" s="18"/>
      <c r="AZ890" s="18"/>
      <c r="BA890" s="18"/>
    </row>
    <row r="891" spans="1:71">
      <c r="Y891" s="18"/>
      <c r="Z891" s="18"/>
      <c r="AQ891" s="18"/>
      <c r="AR891" s="18"/>
      <c r="AS891" s="18"/>
      <c r="AT891" s="18"/>
      <c r="AU891" s="18"/>
      <c r="AV891" s="18"/>
    </row>
    <row r="892" spans="1:71">
      <c r="Y892" s="18"/>
      <c r="Z892" s="18"/>
      <c r="AQ892" s="18"/>
      <c r="AR892" s="18"/>
      <c r="AS892" s="18"/>
      <c r="AT892" s="18"/>
      <c r="AU892" s="18"/>
      <c r="AV892" s="18"/>
    </row>
    <row r="893" spans="1:71">
      <c r="E893" s="75"/>
      <c r="F893" s="75"/>
      <c r="H893" s="75"/>
      <c r="I893" s="75"/>
      <c r="J893" s="75"/>
      <c r="P893" s="75"/>
      <c r="Q893" s="75"/>
      <c r="R893" s="75"/>
      <c r="S893" s="75"/>
      <c r="T893" s="75"/>
      <c r="U893" s="75"/>
      <c r="V893" s="75"/>
      <c r="W893" s="75"/>
      <c r="Y893" s="18"/>
      <c r="Z893" s="18"/>
      <c r="AQ893" s="18"/>
      <c r="AR893" s="18"/>
      <c r="AS893" s="18"/>
      <c r="AT893" s="18"/>
      <c r="AU893" s="18"/>
      <c r="AV893" s="18"/>
      <c r="AW893" s="75"/>
      <c r="AX893" s="75"/>
      <c r="BB893" s="75"/>
      <c r="BC893" s="75"/>
      <c r="BD893" s="75"/>
      <c r="BE893" s="75"/>
      <c r="BF893" s="75"/>
      <c r="BG893" s="75"/>
      <c r="BH893" s="75"/>
      <c r="BI893" s="75"/>
      <c r="BJ893" s="75"/>
      <c r="BK893" s="75"/>
      <c r="BL893" s="75"/>
      <c r="BM893" s="75"/>
      <c r="BN893" s="75"/>
      <c r="BO893" s="75"/>
      <c r="BP893" s="75"/>
      <c r="BQ893" s="75"/>
      <c r="BR893" s="75"/>
      <c r="BS893" s="75"/>
    </row>
    <row r="894" spans="1:71">
      <c r="E894" s="75"/>
      <c r="F894" s="75"/>
      <c r="H894" s="75"/>
      <c r="I894" s="75"/>
      <c r="J894" s="75"/>
      <c r="P894" s="75"/>
      <c r="Q894" s="75"/>
      <c r="R894" s="75"/>
      <c r="S894" s="75"/>
      <c r="T894" s="75"/>
      <c r="U894" s="75"/>
      <c r="V894" s="75"/>
      <c r="W894" s="75"/>
      <c r="Y894" s="18"/>
      <c r="Z894" s="18"/>
      <c r="AQ894" s="18"/>
      <c r="AR894" s="18"/>
      <c r="AS894" s="18"/>
      <c r="AT894" s="18"/>
      <c r="AU894" s="18"/>
      <c r="AV894" s="18"/>
      <c r="AW894" s="75"/>
      <c r="AX894" s="75"/>
      <c r="BB894" s="75"/>
      <c r="BC894" s="75"/>
      <c r="BD894" s="75"/>
      <c r="BE894" s="75"/>
      <c r="BF894" s="75"/>
      <c r="BG894" s="75"/>
      <c r="BH894" s="75"/>
      <c r="BI894" s="75"/>
      <c r="BJ894" s="75"/>
      <c r="BK894" s="75"/>
      <c r="BL894" s="75"/>
      <c r="BM894" s="75"/>
      <c r="BN894" s="75"/>
      <c r="BO894" s="75"/>
      <c r="BP894" s="75"/>
      <c r="BQ894" s="75"/>
      <c r="BR894" s="75"/>
      <c r="BS894" s="75"/>
    </row>
    <row r="895" spans="1:71">
      <c r="E895" s="75"/>
      <c r="F895" s="75"/>
      <c r="H895" s="75"/>
      <c r="I895" s="75"/>
      <c r="J895" s="75"/>
      <c r="P895" s="75"/>
      <c r="Q895" s="75"/>
      <c r="R895" s="75"/>
      <c r="S895" s="75"/>
      <c r="T895" s="75"/>
      <c r="U895" s="75"/>
      <c r="V895" s="75"/>
      <c r="W895" s="75"/>
      <c r="Y895" s="18"/>
      <c r="Z895" s="18"/>
      <c r="AQ895" s="18"/>
      <c r="AR895" s="18"/>
      <c r="AS895" s="18"/>
      <c r="AT895" s="18"/>
      <c r="AU895" s="18"/>
      <c r="AV895" s="18"/>
      <c r="AW895" s="75"/>
      <c r="AX895" s="75"/>
      <c r="BB895" s="75"/>
      <c r="BC895" s="75"/>
      <c r="BD895" s="75"/>
      <c r="BE895" s="75"/>
      <c r="BF895" s="75"/>
      <c r="BG895" s="75"/>
      <c r="BH895" s="75"/>
      <c r="BI895" s="75"/>
      <c r="BJ895" s="75"/>
      <c r="BK895" s="75"/>
      <c r="BL895" s="75"/>
      <c r="BM895" s="75"/>
      <c r="BN895" s="75"/>
      <c r="BO895" s="75"/>
      <c r="BP895" s="75"/>
      <c r="BQ895" s="75"/>
      <c r="BR895" s="75"/>
      <c r="BS895" s="75"/>
    </row>
    <row r="896" spans="1:71">
      <c r="E896" s="75"/>
      <c r="F896" s="75"/>
      <c r="H896" s="75"/>
      <c r="I896" s="75"/>
      <c r="J896" s="75"/>
      <c r="P896" s="75"/>
      <c r="Q896" s="75"/>
      <c r="R896" s="75"/>
      <c r="S896" s="75"/>
      <c r="T896" s="75"/>
      <c r="U896" s="75"/>
      <c r="V896" s="75"/>
      <c r="W896" s="75"/>
      <c r="Y896" s="18"/>
      <c r="Z896" s="18"/>
      <c r="AQ896" s="18"/>
      <c r="AR896" s="18"/>
      <c r="AS896" s="18"/>
      <c r="AT896" s="18"/>
      <c r="AU896" s="18"/>
      <c r="AV896" s="18"/>
      <c r="AW896" s="75"/>
      <c r="AX896" s="75"/>
      <c r="BB896" s="75"/>
      <c r="BC896" s="75"/>
      <c r="BD896" s="75"/>
      <c r="BE896" s="75"/>
      <c r="BF896" s="75"/>
      <c r="BG896" s="75"/>
      <c r="BH896" s="75"/>
      <c r="BI896" s="75"/>
      <c r="BJ896" s="75"/>
      <c r="BK896" s="75"/>
      <c r="BL896" s="75"/>
      <c r="BM896" s="75"/>
      <c r="BN896" s="75"/>
      <c r="BO896" s="75"/>
      <c r="BP896" s="75"/>
      <c r="BQ896" s="75"/>
      <c r="BR896" s="75"/>
      <c r="BS896" s="75"/>
    </row>
    <row r="897" spans="5:71">
      <c r="E897" s="75"/>
      <c r="F897" s="75"/>
      <c r="H897" s="75"/>
      <c r="I897" s="75"/>
      <c r="J897" s="75"/>
      <c r="P897" s="75"/>
      <c r="Q897" s="75"/>
      <c r="R897" s="75"/>
      <c r="S897" s="75"/>
      <c r="T897" s="75"/>
      <c r="U897" s="75"/>
      <c r="V897" s="75"/>
      <c r="W897" s="75"/>
      <c r="Y897" s="18"/>
      <c r="Z897" s="18"/>
      <c r="AQ897" s="18"/>
      <c r="AR897" s="18"/>
      <c r="AS897" s="18"/>
      <c r="AT897" s="18"/>
      <c r="AU897" s="18"/>
      <c r="AV897" s="18"/>
      <c r="AW897" s="75"/>
      <c r="AX897" s="75"/>
      <c r="BB897" s="75"/>
      <c r="BC897" s="75"/>
      <c r="BD897" s="75"/>
      <c r="BE897" s="75"/>
      <c r="BF897" s="75"/>
      <c r="BG897" s="75"/>
      <c r="BH897" s="75"/>
      <c r="BI897" s="75"/>
      <c r="BJ897" s="75"/>
      <c r="BK897" s="75"/>
      <c r="BL897" s="75"/>
      <c r="BM897" s="75"/>
      <c r="BN897" s="75"/>
      <c r="BO897" s="75"/>
      <c r="BP897" s="75"/>
      <c r="BQ897" s="75"/>
      <c r="BR897" s="75"/>
      <c r="BS897" s="75"/>
    </row>
    <row r="898" spans="5:71">
      <c r="E898" s="75"/>
      <c r="F898" s="75"/>
      <c r="H898" s="75"/>
      <c r="I898" s="75"/>
      <c r="J898" s="75"/>
      <c r="P898" s="75"/>
      <c r="Q898" s="75"/>
      <c r="R898" s="75"/>
      <c r="S898" s="75"/>
      <c r="T898" s="75"/>
      <c r="U898" s="75"/>
      <c r="V898" s="75"/>
      <c r="W898" s="75"/>
      <c r="Y898" s="18"/>
      <c r="Z898" s="18"/>
      <c r="AQ898" s="18"/>
      <c r="AR898" s="18"/>
      <c r="AS898" s="18"/>
      <c r="AT898" s="18"/>
      <c r="AU898" s="18"/>
      <c r="AV898" s="18"/>
      <c r="AW898" s="75"/>
      <c r="AX898" s="75"/>
      <c r="BB898" s="75"/>
      <c r="BC898" s="75"/>
      <c r="BD898" s="75"/>
      <c r="BE898" s="75"/>
      <c r="BF898" s="75"/>
      <c r="BG898" s="75"/>
      <c r="BH898" s="75"/>
      <c r="BI898" s="75"/>
      <c r="BJ898" s="75"/>
      <c r="BK898" s="75"/>
      <c r="BL898" s="75"/>
      <c r="BM898" s="75"/>
      <c r="BN898" s="75"/>
      <c r="BO898" s="75"/>
      <c r="BP898" s="75"/>
      <c r="BQ898" s="75"/>
      <c r="BR898" s="75"/>
      <c r="BS898" s="75"/>
    </row>
    <row r="899" spans="5:71">
      <c r="E899" s="75"/>
      <c r="F899" s="75"/>
      <c r="H899" s="75"/>
      <c r="I899" s="75"/>
      <c r="J899" s="75"/>
      <c r="P899" s="75"/>
      <c r="Q899" s="75"/>
      <c r="R899" s="75"/>
      <c r="S899" s="75"/>
      <c r="T899" s="75"/>
      <c r="U899" s="75"/>
      <c r="V899" s="75"/>
      <c r="W899" s="75"/>
      <c r="Y899" s="18"/>
      <c r="Z899" s="18"/>
      <c r="AQ899" s="18"/>
      <c r="AR899" s="18"/>
      <c r="AS899" s="18"/>
      <c r="AT899" s="18"/>
      <c r="AU899" s="18"/>
      <c r="AV899" s="18"/>
      <c r="AW899" s="75"/>
      <c r="AX899" s="75"/>
      <c r="BB899" s="75"/>
      <c r="BC899" s="75"/>
      <c r="BD899" s="75"/>
      <c r="BE899" s="75"/>
      <c r="BF899" s="75"/>
      <c r="BG899" s="75"/>
      <c r="BH899" s="75"/>
      <c r="BI899" s="75"/>
      <c r="BJ899" s="75"/>
      <c r="BK899" s="75"/>
      <c r="BL899" s="75"/>
      <c r="BM899" s="75"/>
      <c r="BN899" s="75"/>
      <c r="BO899" s="75"/>
      <c r="BP899" s="75"/>
      <c r="BQ899" s="75"/>
      <c r="BR899" s="75"/>
      <c r="BS899" s="75"/>
    </row>
    <row r="900" spans="5:71">
      <c r="E900" s="75"/>
      <c r="F900" s="75"/>
      <c r="H900" s="75"/>
      <c r="I900" s="75"/>
      <c r="J900" s="75"/>
      <c r="P900" s="75"/>
      <c r="Q900" s="75"/>
      <c r="R900" s="75"/>
      <c r="S900" s="75"/>
      <c r="T900" s="75"/>
      <c r="U900" s="75"/>
      <c r="V900" s="75"/>
      <c r="W900" s="75"/>
      <c r="Y900" s="18"/>
      <c r="Z900" s="18"/>
      <c r="AQ900" s="18"/>
      <c r="AR900" s="18"/>
      <c r="AS900" s="18"/>
      <c r="AT900" s="18"/>
      <c r="AU900" s="18"/>
      <c r="AV900" s="18"/>
      <c r="AW900" s="75"/>
      <c r="AX900" s="75"/>
      <c r="BB900" s="75"/>
      <c r="BC900" s="75"/>
      <c r="BD900" s="75"/>
      <c r="BE900" s="75"/>
      <c r="BF900" s="75"/>
      <c r="BG900" s="75"/>
      <c r="BH900" s="75"/>
      <c r="BI900" s="75"/>
      <c r="BJ900" s="75"/>
      <c r="BK900" s="75"/>
      <c r="BL900" s="75"/>
      <c r="BM900" s="75"/>
      <c r="BN900" s="75"/>
      <c r="BO900" s="75"/>
      <c r="BP900" s="75"/>
      <c r="BQ900" s="75"/>
      <c r="BR900" s="75"/>
      <c r="BS900" s="75"/>
    </row>
    <row r="901" spans="5:71">
      <c r="E901" s="75"/>
      <c r="F901" s="75"/>
      <c r="H901" s="75"/>
      <c r="I901" s="75"/>
      <c r="J901" s="75"/>
      <c r="P901" s="75"/>
      <c r="Q901" s="75"/>
      <c r="R901" s="75"/>
      <c r="S901" s="75"/>
      <c r="T901" s="75"/>
      <c r="U901" s="75"/>
      <c r="V901" s="75"/>
      <c r="W901" s="75"/>
      <c r="Y901" s="18"/>
      <c r="Z901" s="18"/>
      <c r="AQ901" s="18"/>
      <c r="AR901" s="18"/>
      <c r="AS901" s="18"/>
      <c r="AT901" s="18"/>
      <c r="AU901" s="18"/>
      <c r="AV901" s="18"/>
      <c r="AW901" s="75"/>
      <c r="AX901" s="75"/>
      <c r="BB901" s="75"/>
      <c r="BC901" s="75"/>
      <c r="BD901" s="75"/>
      <c r="BE901" s="75"/>
      <c r="BF901" s="75"/>
      <c r="BG901" s="75"/>
      <c r="BH901" s="75"/>
      <c r="BI901" s="75"/>
      <c r="BJ901" s="75"/>
      <c r="BK901" s="75"/>
      <c r="BL901" s="75"/>
      <c r="BM901" s="75"/>
      <c r="BN901" s="75"/>
      <c r="BO901" s="75"/>
      <c r="BP901" s="75"/>
      <c r="BQ901" s="75"/>
      <c r="BR901" s="75"/>
      <c r="BS901" s="75"/>
    </row>
    <row r="902" spans="5:71">
      <c r="E902" s="75"/>
      <c r="F902" s="75"/>
      <c r="H902" s="75"/>
      <c r="I902" s="75"/>
      <c r="J902" s="75"/>
      <c r="P902" s="75"/>
      <c r="Q902" s="75"/>
      <c r="R902" s="75"/>
      <c r="S902" s="75"/>
      <c r="T902" s="75"/>
      <c r="U902" s="75"/>
      <c r="V902" s="75"/>
      <c r="W902" s="75"/>
      <c r="Y902" s="18"/>
      <c r="Z902" s="18"/>
      <c r="AQ902" s="18"/>
      <c r="AR902" s="18"/>
      <c r="AS902" s="18"/>
      <c r="AT902" s="18"/>
      <c r="AU902" s="18"/>
      <c r="AV902" s="18"/>
      <c r="AW902" s="75"/>
      <c r="AX902" s="75"/>
      <c r="BB902" s="75"/>
      <c r="BC902" s="75"/>
      <c r="BD902" s="75"/>
      <c r="BE902" s="75"/>
      <c r="BF902" s="75"/>
      <c r="BG902" s="75"/>
      <c r="BH902" s="75"/>
      <c r="BI902" s="75"/>
      <c r="BJ902" s="75"/>
      <c r="BK902" s="75"/>
      <c r="BL902" s="75"/>
      <c r="BM902" s="75"/>
      <c r="BN902" s="75"/>
      <c r="BO902" s="75"/>
      <c r="BP902" s="75"/>
      <c r="BQ902" s="75"/>
      <c r="BR902" s="75"/>
      <c r="BS902" s="75"/>
    </row>
    <row r="903" spans="5:71">
      <c r="E903" s="75"/>
      <c r="F903" s="75"/>
      <c r="H903" s="75"/>
      <c r="I903" s="75"/>
      <c r="J903" s="75"/>
      <c r="P903" s="75"/>
      <c r="Q903" s="75"/>
      <c r="R903" s="75"/>
      <c r="S903" s="75"/>
      <c r="T903" s="75"/>
      <c r="U903" s="75"/>
      <c r="V903" s="75"/>
      <c r="W903" s="75"/>
      <c r="Y903" s="18"/>
      <c r="Z903" s="18"/>
      <c r="AQ903" s="18"/>
      <c r="AR903" s="18"/>
      <c r="AS903" s="18"/>
      <c r="AT903" s="18"/>
      <c r="AU903" s="18"/>
      <c r="AV903" s="18"/>
      <c r="AW903" s="75"/>
      <c r="AX903" s="75"/>
      <c r="BB903" s="75"/>
      <c r="BC903" s="75"/>
      <c r="BD903" s="75"/>
      <c r="BE903" s="75"/>
      <c r="BF903" s="75"/>
      <c r="BG903" s="75"/>
      <c r="BH903" s="75"/>
      <c r="BI903" s="75"/>
      <c r="BJ903" s="75"/>
      <c r="BK903" s="75"/>
      <c r="BL903" s="75"/>
      <c r="BM903" s="75"/>
      <c r="BN903" s="75"/>
      <c r="BO903" s="75"/>
      <c r="BP903" s="75"/>
      <c r="BQ903" s="75"/>
      <c r="BR903" s="75"/>
      <c r="BS903" s="75"/>
    </row>
    <row r="904" spans="5:71">
      <c r="E904" s="75"/>
      <c r="F904" s="75"/>
      <c r="H904" s="75"/>
      <c r="I904" s="75"/>
      <c r="J904" s="75"/>
      <c r="P904" s="75"/>
      <c r="Q904" s="75"/>
      <c r="R904" s="75"/>
      <c r="S904" s="75"/>
      <c r="T904" s="75"/>
      <c r="U904" s="75"/>
      <c r="V904" s="75"/>
      <c r="W904" s="75"/>
      <c r="Y904" s="18"/>
      <c r="Z904" s="18"/>
      <c r="AQ904" s="18"/>
      <c r="AR904" s="18"/>
      <c r="AS904" s="18"/>
      <c r="AT904" s="18"/>
      <c r="AU904" s="18"/>
      <c r="AV904" s="18"/>
      <c r="AW904" s="75"/>
      <c r="AX904" s="75"/>
      <c r="BB904" s="75"/>
      <c r="BC904" s="75"/>
      <c r="BD904" s="75"/>
      <c r="BE904" s="75"/>
      <c r="BF904" s="75"/>
      <c r="BG904" s="75"/>
      <c r="BH904" s="75"/>
      <c r="BI904" s="75"/>
      <c r="BJ904" s="75"/>
      <c r="BK904" s="75"/>
      <c r="BL904" s="75"/>
      <c r="BM904" s="75"/>
      <c r="BN904" s="75"/>
      <c r="BO904" s="75"/>
      <c r="BP904" s="75"/>
      <c r="BQ904" s="75"/>
      <c r="BR904" s="75"/>
      <c r="BS904" s="75"/>
    </row>
    <row r="905" spans="5:71">
      <c r="E905" s="75"/>
      <c r="F905" s="75"/>
      <c r="H905" s="75"/>
      <c r="I905" s="75"/>
      <c r="J905" s="75"/>
      <c r="P905" s="75"/>
      <c r="Q905" s="75"/>
      <c r="R905" s="75"/>
      <c r="S905" s="75"/>
      <c r="T905" s="75"/>
      <c r="U905" s="75"/>
      <c r="V905" s="75"/>
      <c r="W905" s="75"/>
      <c r="Y905" s="241"/>
      <c r="Z905" s="18"/>
      <c r="AA905" s="117"/>
      <c r="AB905" s="117"/>
      <c r="AC905" s="117"/>
      <c r="AD905" s="117"/>
      <c r="AE905" s="117"/>
      <c r="AF905" s="117"/>
      <c r="AG905" s="117"/>
      <c r="AH905" s="117"/>
      <c r="AI905" s="117"/>
      <c r="AJ905" s="117"/>
      <c r="AK905" s="117"/>
      <c r="AL905" s="117"/>
      <c r="AM905" s="117"/>
      <c r="AN905" s="117"/>
      <c r="AO905" s="117"/>
      <c r="AP905" s="117"/>
      <c r="AQ905" s="18"/>
      <c r="AR905" s="18"/>
      <c r="AS905" s="18"/>
      <c r="AT905" s="18"/>
      <c r="AU905" s="18"/>
      <c r="AV905" s="18"/>
      <c r="AW905" s="75"/>
      <c r="AX905" s="75"/>
      <c r="BB905" s="75"/>
      <c r="BC905" s="75"/>
      <c r="BD905" s="75"/>
      <c r="BE905" s="75"/>
      <c r="BF905" s="75"/>
      <c r="BG905" s="75"/>
      <c r="BH905" s="75"/>
      <c r="BI905" s="75"/>
      <c r="BJ905" s="75"/>
      <c r="BK905" s="75"/>
      <c r="BL905" s="75"/>
      <c r="BM905" s="75"/>
      <c r="BN905" s="75"/>
      <c r="BO905" s="75"/>
      <c r="BP905" s="75"/>
      <c r="BQ905" s="75"/>
      <c r="BR905" s="75"/>
      <c r="BS905" s="75"/>
    </row>
    <row r="906" spans="5:71" ht="18">
      <c r="E906" s="75"/>
      <c r="F906" s="75"/>
      <c r="H906" s="75"/>
      <c r="I906" s="75"/>
      <c r="J906" s="75"/>
      <c r="P906" s="75"/>
      <c r="Q906" s="75"/>
      <c r="R906" s="75"/>
      <c r="S906" s="75"/>
      <c r="T906" s="75"/>
      <c r="U906" s="75"/>
      <c r="V906" s="75"/>
      <c r="W906" s="75"/>
      <c r="Y906" s="329"/>
      <c r="Z906" s="97"/>
      <c r="AA906" s="638" t="s">
        <v>109</v>
      </c>
      <c r="AB906" s="638"/>
      <c r="AC906" s="95"/>
      <c r="AD906" s="95"/>
      <c r="AE906" s="95"/>
      <c r="AF906" s="95"/>
      <c r="AG906" s="95"/>
      <c r="AH906" s="95"/>
      <c r="AI906" s="95"/>
      <c r="AJ906" s="95"/>
      <c r="AK906" s="95"/>
      <c r="AL906" s="95"/>
      <c r="AM906" s="95"/>
      <c r="AN906" s="95"/>
      <c r="AO906" s="95"/>
      <c r="AP906" s="95"/>
      <c r="AQ906" s="97"/>
      <c r="AR906" s="97"/>
      <c r="AS906" s="97"/>
      <c r="AT906" s="97"/>
      <c r="AU906" s="97"/>
      <c r="AV906" s="97"/>
      <c r="AW906" s="75"/>
      <c r="AX906" s="75"/>
      <c r="BB906" s="75"/>
      <c r="BC906" s="75"/>
      <c r="BD906" s="75"/>
      <c r="BE906" s="75"/>
      <c r="BF906" s="75"/>
      <c r="BG906" s="75"/>
      <c r="BH906" s="75"/>
      <c r="BI906" s="75"/>
      <c r="BJ906" s="75"/>
      <c r="BK906" s="75"/>
      <c r="BL906" s="75"/>
      <c r="BM906" s="75"/>
      <c r="BN906" s="75"/>
      <c r="BO906" s="75"/>
      <c r="BP906" s="75"/>
      <c r="BQ906" s="75"/>
      <c r="BR906" s="75"/>
      <c r="BS906" s="75"/>
    </row>
    <row r="907" spans="5:71">
      <c r="E907" s="75"/>
      <c r="F907" s="75"/>
      <c r="H907" s="75"/>
      <c r="I907" s="75"/>
      <c r="J907" s="75"/>
      <c r="P907" s="75"/>
      <c r="Q907" s="75"/>
      <c r="R907" s="75"/>
      <c r="S907" s="75"/>
      <c r="T907" s="75"/>
      <c r="U907" s="75"/>
      <c r="V907" s="75"/>
      <c r="W907" s="75"/>
      <c r="Y907" s="209"/>
      <c r="Z907" s="18"/>
      <c r="AA907" s="117"/>
      <c r="AB907" s="117"/>
      <c r="AC907" s="117"/>
      <c r="AD907" s="117"/>
      <c r="AE907" s="117"/>
      <c r="AF907" s="117"/>
      <c r="AG907" s="117"/>
      <c r="AH907" s="117"/>
      <c r="AI907" s="117"/>
      <c r="AJ907" s="117"/>
      <c r="AK907" s="117"/>
      <c r="AL907" s="117"/>
      <c r="AM907" s="117"/>
      <c r="AN907" s="117"/>
      <c r="AO907" s="117"/>
      <c r="AP907" s="117"/>
      <c r="AQ907" s="18"/>
      <c r="AR907" s="18"/>
      <c r="AS907" s="18"/>
      <c r="AT907" s="18"/>
      <c r="AU907" s="18"/>
      <c r="AV907" s="18"/>
      <c r="AW907" s="75"/>
      <c r="AX907" s="75"/>
      <c r="BB907" s="75"/>
      <c r="BC907" s="75"/>
      <c r="BD907" s="75"/>
      <c r="BE907" s="75"/>
      <c r="BF907" s="75"/>
      <c r="BG907" s="75"/>
      <c r="BH907" s="75"/>
      <c r="BI907" s="75"/>
      <c r="BJ907" s="75"/>
      <c r="BK907" s="75"/>
      <c r="BL907" s="75"/>
      <c r="BM907" s="75"/>
      <c r="BN907" s="75"/>
      <c r="BO907" s="75"/>
      <c r="BP907" s="75"/>
      <c r="BQ907" s="75"/>
      <c r="BR907" s="75"/>
      <c r="BS907" s="75"/>
    </row>
    <row r="908" spans="5:71">
      <c r="E908" s="75"/>
      <c r="F908" s="75"/>
      <c r="H908" s="75"/>
      <c r="I908" s="75"/>
      <c r="J908" s="75"/>
      <c r="P908" s="75"/>
      <c r="Q908" s="75"/>
      <c r="R908" s="75"/>
      <c r="S908" s="75"/>
      <c r="T908" s="75"/>
      <c r="U908" s="75"/>
      <c r="V908" s="75"/>
      <c r="W908" s="75"/>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75"/>
      <c r="AX908" s="75"/>
      <c r="BB908" s="75"/>
      <c r="BC908" s="75"/>
      <c r="BD908" s="75"/>
      <c r="BE908" s="75"/>
      <c r="BF908" s="75"/>
      <c r="BG908" s="75"/>
      <c r="BH908" s="75"/>
      <c r="BI908" s="75"/>
      <c r="BJ908" s="75"/>
      <c r="BK908" s="75"/>
      <c r="BL908" s="75"/>
      <c r="BM908" s="75"/>
      <c r="BN908" s="75"/>
      <c r="BO908" s="75"/>
      <c r="BP908" s="75"/>
      <c r="BQ908" s="75"/>
      <c r="BR908" s="75"/>
      <c r="BS908" s="75"/>
    </row>
    <row r="909" spans="5:71">
      <c r="E909" s="75"/>
      <c r="F909" s="75"/>
      <c r="H909" s="75"/>
      <c r="I909" s="75"/>
      <c r="J909" s="75"/>
      <c r="P909" s="75"/>
      <c r="Q909" s="75"/>
      <c r="R909" s="75"/>
      <c r="S909" s="75"/>
      <c r="T909" s="75"/>
      <c r="U909" s="75"/>
      <c r="V909" s="75"/>
      <c r="W909" s="75"/>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75"/>
      <c r="AX909" s="75"/>
      <c r="BB909" s="75"/>
      <c r="BC909" s="75"/>
      <c r="BD909" s="75"/>
      <c r="BE909" s="75"/>
      <c r="BF909" s="75"/>
      <c r="BG909" s="75"/>
      <c r="BH909" s="75"/>
      <c r="BI909" s="75"/>
      <c r="BJ909" s="75"/>
      <c r="BK909" s="75"/>
      <c r="BL909" s="75"/>
      <c r="BM909" s="75"/>
      <c r="BN909" s="75"/>
      <c r="BO909" s="75"/>
      <c r="BP909" s="75"/>
      <c r="BQ909" s="75"/>
      <c r="BR909" s="75"/>
      <c r="BS909" s="75"/>
    </row>
    <row r="910" spans="5:71">
      <c r="E910" s="75"/>
      <c r="F910" s="75"/>
      <c r="H910" s="75"/>
      <c r="I910" s="75"/>
      <c r="J910" s="75"/>
      <c r="P910" s="75"/>
      <c r="Q910" s="75"/>
      <c r="R910" s="75"/>
      <c r="S910" s="75"/>
      <c r="T910" s="75"/>
      <c r="U910" s="75"/>
      <c r="V910" s="75"/>
      <c r="W910" s="75"/>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75"/>
      <c r="AX910" s="75"/>
      <c r="BB910" s="75"/>
      <c r="BC910" s="75"/>
      <c r="BD910" s="75"/>
      <c r="BE910" s="75"/>
      <c r="BF910" s="75"/>
      <c r="BG910" s="75"/>
      <c r="BH910" s="75"/>
      <c r="BI910" s="75"/>
      <c r="BJ910" s="75"/>
      <c r="BK910" s="75"/>
      <c r="BL910" s="75"/>
      <c r="BM910" s="75"/>
      <c r="BN910" s="75"/>
      <c r="BO910" s="75"/>
      <c r="BP910" s="75"/>
      <c r="BQ910" s="75"/>
      <c r="BR910" s="75"/>
      <c r="BS910" s="75"/>
    </row>
    <row r="911" spans="5:71">
      <c r="E911" s="75"/>
      <c r="F911" s="75"/>
      <c r="H911" s="75"/>
      <c r="I911" s="75"/>
      <c r="J911" s="75"/>
      <c r="P911" s="75"/>
      <c r="Q911" s="75"/>
      <c r="R911" s="75"/>
      <c r="S911" s="75"/>
      <c r="T911" s="75"/>
      <c r="U911" s="75"/>
      <c r="V911" s="75"/>
      <c r="W911" s="75"/>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75"/>
      <c r="AX911" s="75"/>
      <c r="BB911" s="75"/>
      <c r="BC911" s="75"/>
      <c r="BD911" s="75"/>
      <c r="BE911" s="75"/>
      <c r="BF911" s="75"/>
      <c r="BG911" s="75"/>
      <c r="BH911" s="75"/>
      <c r="BI911" s="75"/>
      <c r="BJ911" s="75"/>
      <c r="BK911" s="75"/>
      <c r="BL911" s="75"/>
      <c r="BM911" s="75"/>
      <c r="BN911" s="75"/>
      <c r="BO911" s="75"/>
      <c r="BP911" s="75"/>
      <c r="BQ911" s="75"/>
      <c r="BR911" s="75"/>
      <c r="BS911" s="75"/>
    </row>
    <row r="912" spans="5:71">
      <c r="E912" s="75"/>
      <c r="F912" s="75"/>
      <c r="H912" s="75"/>
      <c r="I912" s="75"/>
      <c r="J912" s="75"/>
      <c r="P912" s="75"/>
      <c r="Q912" s="75"/>
      <c r="R912" s="75"/>
      <c r="S912" s="75"/>
      <c r="T912" s="75"/>
      <c r="U912" s="75"/>
      <c r="V912" s="75"/>
      <c r="W912" s="75"/>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75"/>
      <c r="AX912" s="75"/>
      <c r="BB912" s="75"/>
      <c r="BC912" s="75"/>
      <c r="BD912" s="75"/>
      <c r="BE912" s="75"/>
      <c r="BF912" s="75"/>
      <c r="BG912" s="75"/>
      <c r="BH912" s="75"/>
      <c r="BI912" s="75"/>
      <c r="BJ912" s="75"/>
      <c r="BK912" s="75"/>
      <c r="BL912" s="75"/>
      <c r="BM912" s="75"/>
      <c r="BN912" s="75"/>
      <c r="BO912" s="75"/>
      <c r="BP912" s="75"/>
      <c r="BQ912" s="75"/>
      <c r="BR912" s="75"/>
      <c r="BS912" s="75"/>
    </row>
    <row r="913" spans="5:71">
      <c r="E913" s="75"/>
      <c r="F913" s="75"/>
      <c r="H913" s="75"/>
      <c r="I913" s="75"/>
      <c r="J913" s="75"/>
      <c r="P913" s="75"/>
      <c r="Q913" s="75"/>
      <c r="R913" s="75"/>
      <c r="S913" s="75"/>
      <c r="T913" s="75"/>
      <c r="U913" s="75"/>
      <c r="V913" s="75"/>
      <c r="W913" s="75"/>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75"/>
      <c r="AX913" s="75"/>
      <c r="BB913" s="75"/>
      <c r="BC913" s="75"/>
      <c r="BD913" s="75"/>
      <c r="BE913" s="75"/>
      <c r="BF913" s="75"/>
      <c r="BG913" s="75"/>
      <c r="BH913" s="75"/>
      <c r="BI913" s="75"/>
      <c r="BJ913" s="75"/>
      <c r="BK913" s="75"/>
      <c r="BL913" s="75"/>
      <c r="BM913" s="75"/>
      <c r="BN913" s="75"/>
      <c r="BO913" s="75"/>
      <c r="BP913" s="75"/>
      <c r="BQ913" s="75"/>
      <c r="BR913" s="75"/>
      <c r="BS913" s="75"/>
    </row>
    <row r="914" spans="5:71">
      <c r="E914" s="75"/>
      <c r="F914" s="75"/>
      <c r="H914" s="75"/>
      <c r="I914" s="75"/>
      <c r="J914" s="75"/>
      <c r="P914" s="75"/>
      <c r="Q914" s="75"/>
      <c r="R914" s="75"/>
      <c r="S914" s="75"/>
      <c r="T914" s="75"/>
      <c r="U914" s="75"/>
      <c r="V914" s="75"/>
      <c r="W914" s="75"/>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75"/>
      <c r="AX914" s="75"/>
      <c r="BB914" s="75"/>
      <c r="BC914" s="75"/>
      <c r="BD914" s="75"/>
      <c r="BE914" s="75"/>
      <c r="BF914" s="75"/>
      <c r="BG914" s="75"/>
      <c r="BH914" s="75"/>
      <c r="BI914" s="75"/>
      <c r="BJ914" s="75"/>
      <c r="BK914" s="75"/>
      <c r="BL914" s="75"/>
      <c r="BM914" s="75"/>
      <c r="BN914" s="75"/>
      <c r="BO914" s="75"/>
      <c r="BP914" s="75"/>
      <c r="BQ914" s="75"/>
      <c r="BR914" s="75"/>
      <c r="BS914" s="75"/>
    </row>
    <row r="915" spans="5:71">
      <c r="E915" s="75"/>
      <c r="F915" s="75"/>
      <c r="H915" s="75"/>
      <c r="I915" s="75"/>
      <c r="J915" s="75"/>
      <c r="P915" s="75"/>
      <c r="Q915" s="75"/>
      <c r="R915" s="75"/>
      <c r="S915" s="75"/>
      <c r="T915" s="75"/>
      <c r="U915" s="75"/>
      <c r="V915" s="75"/>
      <c r="W915" s="75"/>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75"/>
      <c r="AX915" s="75"/>
      <c r="BB915" s="75"/>
      <c r="BC915" s="75"/>
      <c r="BD915" s="75"/>
      <c r="BE915" s="75"/>
      <c r="BF915" s="75"/>
      <c r="BG915" s="75"/>
      <c r="BH915" s="75"/>
      <c r="BI915" s="75"/>
      <c r="BJ915" s="75"/>
      <c r="BK915" s="75"/>
      <c r="BL915" s="75"/>
      <c r="BM915" s="75"/>
      <c r="BN915" s="75"/>
      <c r="BO915" s="75"/>
      <c r="BP915" s="75"/>
      <c r="BQ915" s="75"/>
      <c r="BR915" s="75"/>
      <c r="BS915" s="75"/>
    </row>
    <row r="916" spans="5:71">
      <c r="E916" s="75"/>
      <c r="F916" s="75"/>
      <c r="H916" s="75"/>
      <c r="I916" s="75"/>
      <c r="J916" s="75"/>
      <c r="P916" s="75"/>
      <c r="Q916" s="75"/>
      <c r="R916" s="75"/>
      <c r="S916" s="75"/>
      <c r="T916" s="75"/>
      <c r="U916" s="75"/>
      <c r="V916" s="75"/>
      <c r="W916" s="75"/>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75"/>
      <c r="AX916" s="75"/>
      <c r="BB916" s="75"/>
      <c r="BC916" s="75"/>
      <c r="BD916" s="75"/>
      <c r="BE916" s="75"/>
      <c r="BF916" s="75"/>
      <c r="BG916" s="75"/>
      <c r="BH916" s="75"/>
      <c r="BI916" s="75"/>
      <c r="BJ916" s="75"/>
      <c r="BK916" s="75"/>
      <c r="BL916" s="75"/>
      <c r="BM916" s="75"/>
      <c r="BN916" s="75"/>
      <c r="BO916" s="75"/>
      <c r="BP916" s="75"/>
      <c r="BQ916" s="75"/>
      <c r="BR916" s="75"/>
      <c r="BS916" s="75"/>
    </row>
    <row r="917" spans="5:71">
      <c r="E917" s="75"/>
      <c r="F917" s="75"/>
      <c r="H917" s="75"/>
      <c r="I917" s="75"/>
      <c r="J917" s="75"/>
      <c r="P917" s="75"/>
      <c r="Q917" s="75"/>
      <c r="R917" s="75"/>
      <c r="S917" s="75"/>
      <c r="T917" s="75"/>
      <c r="U917" s="75"/>
      <c r="V917" s="75"/>
      <c r="W917" s="75"/>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75"/>
      <c r="AX917" s="75"/>
      <c r="BB917" s="75"/>
      <c r="BC917" s="75"/>
      <c r="BD917" s="75"/>
      <c r="BE917" s="75"/>
      <c r="BF917" s="75"/>
      <c r="BG917" s="75"/>
      <c r="BH917" s="75"/>
      <c r="BI917" s="75"/>
      <c r="BJ917" s="75"/>
      <c r="BK917" s="75"/>
      <c r="BL917" s="75"/>
      <c r="BM917" s="75"/>
      <c r="BN917" s="75"/>
      <c r="BO917" s="75"/>
      <c r="BP917" s="75"/>
      <c r="BQ917" s="75"/>
      <c r="BR917" s="75"/>
      <c r="BS917" s="75"/>
    </row>
    <row r="918" spans="5:71">
      <c r="E918" s="75"/>
      <c r="F918" s="75"/>
      <c r="H918" s="75"/>
      <c r="I918" s="75"/>
      <c r="J918" s="75"/>
      <c r="P918" s="75"/>
      <c r="Q918" s="75"/>
      <c r="R918" s="75"/>
      <c r="S918" s="75"/>
      <c r="T918" s="75"/>
      <c r="U918" s="75"/>
      <c r="V918" s="75"/>
      <c r="W918" s="75"/>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75"/>
      <c r="AX918" s="75"/>
      <c r="BB918" s="75"/>
      <c r="BC918" s="75"/>
      <c r="BD918" s="75"/>
      <c r="BE918" s="75"/>
      <c r="BF918" s="75"/>
      <c r="BG918" s="75"/>
      <c r="BH918" s="75"/>
      <c r="BI918" s="75"/>
      <c r="BJ918" s="75"/>
      <c r="BK918" s="75"/>
      <c r="BL918" s="75"/>
      <c r="BM918" s="75"/>
      <c r="BN918" s="75"/>
      <c r="BO918" s="75"/>
      <c r="BP918" s="75"/>
      <c r="BQ918" s="75"/>
      <c r="BR918" s="75"/>
      <c r="BS918" s="75"/>
    </row>
  </sheetData>
  <mergeCells count="54">
    <mergeCell ref="AA828:AB828"/>
    <mergeCell ref="AA867:AB867"/>
    <mergeCell ref="AA906:AB906"/>
    <mergeCell ref="Y700:Z700"/>
    <mergeCell ref="Y701:Z710"/>
    <mergeCell ref="AS701:AT710"/>
    <mergeCell ref="Y713:Z713"/>
    <mergeCell ref="AS714:AT723"/>
    <mergeCell ref="AA753:AB753"/>
    <mergeCell ref="Y674:Z674"/>
    <mergeCell ref="Y675:Z684"/>
    <mergeCell ref="AS675:AT684"/>
    <mergeCell ref="Y687:Z687"/>
    <mergeCell ref="Y688:Z697"/>
    <mergeCell ref="AS688:AT697"/>
    <mergeCell ref="AS582:AT591"/>
    <mergeCell ref="Y662:Z671"/>
    <mergeCell ref="AS662:AT671"/>
    <mergeCell ref="Y595:Z604"/>
    <mergeCell ref="AS595:AT604"/>
    <mergeCell ref="Y607:Z607"/>
    <mergeCell ref="Y608:Z617"/>
    <mergeCell ref="AS608:AT617"/>
    <mergeCell ref="Y619:Z619"/>
    <mergeCell ref="AS619:AT628"/>
    <mergeCell ref="Y620:Z629"/>
    <mergeCell ref="Y633:Z642"/>
    <mergeCell ref="AS635:AT644"/>
    <mergeCell ref="Y648:Z657"/>
    <mergeCell ref="AS648:AT657"/>
    <mergeCell ref="Y661:Z661"/>
    <mergeCell ref="Y594:Z594"/>
    <mergeCell ref="D204:F204"/>
    <mergeCell ref="AA391:AD391"/>
    <mergeCell ref="AA413:AE413"/>
    <mergeCell ref="AA435:AE435"/>
    <mergeCell ref="AA457:AC457"/>
    <mergeCell ref="AA484:AD484"/>
    <mergeCell ref="AA528:AE528"/>
    <mergeCell ref="AA550:AC550"/>
    <mergeCell ref="Y581:Z581"/>
    <mergeCell ref="Y582:Z591"/>
    <mergeCell ref="Q105:Q106"/>
    <mergeCell ref="R105:R106"/>
    <mergeCell ref="D160:F160"/>
    <mergeCell ref="P160:P161"/>
    <mergeCell ref="D182:F182"/>
    <mergeCell ref="P182:P183"/>
    <mergeCell ref="X4:Y4"/>
    <mergeCell ref="A1:D1"/>
    <mergeCell ref="H1:N2"/>
    <mergeCell ref="X2:Z2"/>
    <mergeCell ref="B3:C3"/>
    <mergeCell ref="X3:Z3"/>
  </mergeCells>
  <printOptions horizontalCentered="1" verticalCentered="1"/>
  <pageMargins left="0.39370078740157483" right="0.39370078740157483" top="0.39370078740157483" bottom="0.47244094488188981" header="0.31496062992125984" footer="0.31496062992125984"/>
  <pageSetup paperSize="9" scale="42" fitToHeight="2" orientation="portrait" horizontalDpi="300" verticalDpi="300" r:id="rId1"/>
  <headerFooter alignWithMargins="0">
    <oddFooter>&amp;C&amp;F      Version 1.0  October 2000      A.T.G.W. Eltink, RIVO, IJmuiden, the Netherlands</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Alder</vt:lpstr>
      <vt:lpstr>Gytealder</vt:lpstr>
      <vt:lpstr>Alder!Print_Area</vt:lpstr>
      <vt:lpstr>Gytealder!Print_Area</vt:lpstr>
    </vt:vector>
  </TitlesOfParts>
  <Company>ipimar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CMorgado</dc:creator>
  <cp:lastModifiedBy>Jane Aanestad Godiksen</cp:lastModifiedBy>
  <cp:lastPrinted>2012-06-12T13:13:56Z</cp:lastPrinted>
  <dcterms:created xsi:type="dcterms:W3CDTF">2007-01-25T16:56:11Z</dcterms:created>
  <dcterms:modified xsi:type="dcterms:W3CDTF">2018-12-06T08:29:49Z</dcterms:modified>
</cp:coreProperties>
</file>