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threadedComments/threadedComment2.xml" ContentType="application/vnd.ms-excel.threadedcomments+xml"/>
  <Override PartName="/xl/drawings/drawing6.xml" ContentType="application/vnd.openxmlformats-officedocument.drawing+xml"/>
  <Override PartName="/xl/drawings/drawing3.xml" ContentType="application/vnd.openxmlformats-officedocument.drawing+xml"/>
  <Override PartName="/xl/worksheets/sheet9.xml" ContentType="application/vnd.openxmlformats-officedocument.spreadsheetml.worksheet+xml"/>
  <Override PartName="/xl/worksheets/sheet14.xml" ContentType="application/vnd.openxmlformats-officedocument.spreadsheetml.worksheet+xml"/>
  <Override PartName="/xl/drawings/drawing5.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comments2.xml" ContentType="application/vnd.openxmlformats-officedocument.spreadsheetml.comments+xml"/>
  <Override PartName="/xl/worksheets/sheet7.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sheets/sheet10.xml" ContentType="application/vnd.openxmlformats-officedocument.spreadsheetml.worksheet+xml"/>
  <Override PartName="/xl/drawings/drawing4.xml" ContentType="application/vnd.openxmlformats-officedocument.drawing+xml"/>
  <Override PartName="/xl/threadedComments/threadedComment1.xml" ContentType="application/vnd.ms-excel.threadedcomments+xml"/>
  <Override PartName="/xl/worksheets/sheet12.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Анализ рынка" sheetId="1" state="visible" r:id="rId2"/>
    <sheet name="Расчёт объёма рынка" sheetId="2" state="visible" r:id="rId3"/>
    <sheet name="Обзор школ обучения коучингу" sheetId="3" state="visible" r:id="rId4"/>
    <sheet name="Анализ ниш" sheetId="4" state="visible" r:id="rId5"/>
    <sheet name="Сводная таблица" sheetId="5" state="visible" r:id="rId6"/>
    <sheet name="Статистика запросов" sheetId="6" state="visible" r:id="rId7"/>
    <sheet name="CustDev ЦА" sheetId="7" state="visible" r:id="rId8"/>
    <sheet name="CustDev опрос" sheetId="8" state="visible" r:id="rId9"/>
    <sheet name="Анализ конкурентов воронки" sheetId="9" state="visible" r:id="rId10"/>
    <sheet name="Обзор коучей серт МСС" sheetId="10" state="hidden" r:id="rId11"/>
    <sheet name="Анализ метрик" sheetId="11" state="visible" r:id="rId12"/>
    <sheet name="Semrush" sheetId="12" state="visible" r:id="rId13"/>
    <sheet name="SpyWords" sheetId="13" state="visible" r:id="rId14"/>
    <sheet name="Продуктовые воронки ТОП" sheetId="14" state="hidden" r:id="rId15"/>
  </sheets>
  <definedNames>
    <definedName name="_xlnm.Print_Area" localSheetId="6" hidden="0">'CustDev ЦА'!$E$9</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tc={5AD63510-DC48-2B69-6FB6-F37C8BA21723}</author>
    <author>tc={62E44831-F9F9-CC36-3C70-97D5981B9EAB}</author>
    <author>tc={962B97CA-769E-7ADD-3287-A8B8E0381CD7}</author>
    <author>tc={8A280BC7-C53E-1578-715F-3E5A8DD0110A}</author>
  </authors>
  <commentList>
    <comment ref="E20" authorId="0" xr:uid="{5AD63510-DC48-2B69-6FB6-F37C8BA21723}">
      <text>
        <r>
          <rPr>
            <b/>
            <sz val="9"/>
            <rFont val="Tahoma"/>
          </rPr>
          <t xml:space="preserve">Наталья Сердюк:</t>
        </r>
        <r>
          <rPr>
            <sz val="9"/>
            <rFont val="Tahoma"/>
          </rPr>
          <t xml:space="preserve">
среднее значение
</t>
        </r>
      </text>
    </comment>
    <comment ref="T42" authorId="1" xr:uid="{62E44831-F9F9-CC36-3C70-97D5981B9EAB}">
      <text>
        <r>
          <rPr>
            <b/>
            <sz val="9"/>
            <rFont val="Tahoma"/>
          </rPr>
          <t xml:space="preserve">Наталья Сердюк:</t>
        </r>
        <r>
          <rPr>
            <sz val="9"/>
            <rFont val="Tahoma"/>
          </rPr>
          <t xml:space="preserve">
390
</t>
        </r>
      </text>
    </comment>
    <comment ref="X97" authorId="2" xr:uid="{962B97CA-769E-7ADD-3287-A8B8E0381CD7}">
      <text>
        <r>
          <rPr>
            <b/>
            <sz val="9"/>
            <rFont val="Tahoma"/>
          </rPr>
          <t xml:space="preserve">Наталья Сердюк:</t>
        </r>
        <r>
          <rPr>
            <sz val="9"/>
            <rFont val="Tahoma"/>
          </rPr>
          <t xml:space="preserve">
36150
</t>
        </r>
      </text>
    </comment>
    <comment ref="X42" authorId="3" xr:uid="{8A280BC7-C53E-1578-715F-3E5A8DD0110A}">
      <text>
        <r>
          <rPr>
            <b/>
            <sz val="9"/>
            <rFont val="Tahoma"/>
          </rPr>
          <t xml:space="preserve">Наталья Сердюк:</t>
        </r>
        <r>
          <rPr>
            <sz val="9"/>
            <rFont val="Tahoma"/>
          </rPr>
          <t xml:space="preserve">
3160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tc={5256EA11-00A7-EBDC-D93F-E147F62313A3}</author>
    <author>tc={55F5CF67-3E6E-883B-39E6-30B8AF79E6B0}</author>
  </authors>
  <commentList>
    <comment ref="D1" authorId="0" xr:uid="{5256EA11-00A7-EBDC-D93F-E147F62313A3}">
      <text>
        <r>
          <rPr>
            <b/>
            <sz val="9"/>
            <rFont val="Tahoma"/>
          </rPr>
          <t xml:space="preserve">Наталья Сердюк:</t>
        </r>
        <r>
          <rPr>
            <sz val="9"/>
            <rFont val="Tahoma"/>
          </rPr>
          <t xml:space="preserve">
Ключевое сообщение в коммуникации с потенциальными покупателями. В предложении указаны выгоды бренда или продукта для потребителей.
</t>
        </r>
      </text>
    </comment>
    <comment ref="E1" authorId="1" xr:uid="{55F5CF67-3E6E-883B-39E6-30B8AF79E6B0}">
      <text>
        <r>
          <rPr>
            <b/>
            <sz val="9"/>
            <rFont val="Tahoma"/>
          </rPr>
          <t xml:space="preserve">Наталья Сердюк:</t>
        </r>
        <r>
          <rPr>
            <sz val="9"/>
            <rFont val="Tahoma"/>
          </rPr>
          <t xml:space="preserve">
Фраза, которая содержит суть вашего предложения и объяснение его выгоды для клиента. Отвечает на основные вопросы посетителя сайта здесь и сейчас. Убеждает остаться на сайте, отправить вам заявку, купить ваш продукт. На это у вас есть несколько секунд.
</t>
        </r>
      </text>
    </comment>
  </commentList>
</comments>
</file>

<file path=xl/sharedStrings.xml><?xml version="1.0" encoding="utf-8"?>
<sst xmlns="http://schemas.openxmlformats.org/spreadsheetml/2006/main" count="2074" uniqueCount="2074">
  <si>
    <t xml:space="preserve">Критерии анализа рынка</t>
  </si>
  <si>
    <t xml:space="preserve">Рынок коучинга в России</t>
  </si>
  <si>
    <t xml:space="preserve">Источники информации</t>
  </si>
  <si>
    <t xml:space="preserve">Текущая ситуация</t>
  </si>
  <si>
    <t xml:space="preserve">Рынок коучинга в России находится в стадии «оформления». Несмотря на достаточно большое количество на рынке авантюристов и лжекоучей, которые дискредитируют и обесценивают профессию, заметны успехи «охранных мероприятий», которые проводят профессиональные ассоциации и организации. Это сертификация специалистов, регулярное обучение и обязательные супервизии для подтверждения профессиональных компетенций, выработка и распространение стандартов профессии. В Ассоциации русскоязычных коучей разработан и применяется комплекс этических правил (этический кодекс), действует совет по Этике. Сообществом коучей разработана новая редакция профессионального стандарта «коуч», которая после утверждения в правительстве страны будет закреплена в общероссийском классификаторе профессий. На рынке профессиональными ассоциациями предлагаются образовательные программы по обучению коучей.
По данным российского отделения Международной федерации коучинга ICF в России работает около 350 сертифицированных коучей. И это только официальные данные, сотни (а может тысячи) людей работают в этой сфере без специальных сертификатов. Количество коучей постоянно растет, а оборот российского рынка оценивается экспертами примерно в $100 млн.
Профессия коуч становится все более востребованной в мире. По данным Международной ассоциации коучинга, в 2019 году объем этого рынка оценивался в 2,849 миллиарда долларов США. И хотя в России количество сертифицированных коучей составляет лишь 1,6% от общего числа коучей ICF, эта цифра постоянно растет.
Мировой объем рынка коучей превышает $2,4 млрд. Посчитать, сколько денег крутится в этой сфере в России, — практически невозможно. Даже легальный оборот трудно поддается оценке. По данным ICF Russia Chapter, выручка составляет около $100 млн.
Доцент кафедры теории менеджмента и бизнес-технологий РЭУ им. Г.В. Плеханова Инга Корягина называет рынком коучинга номер один США: «Его оборот приближается к $1 млрд. В среднем годовой заработок американского коуча около $60 тыс.». В свою очередь, ICF оценивает общеазиатский рынок коучинга в $113 млн, рынок Восточной Европы — в $70 млн. Российский рынок сегодня в десять раз меньше американского, его оборот оценивается экспертами примерно в $100 млн.
Ассоциации, которые приостановили свою деятельность в России:
Международная Федерация Коучинга ICF (International Coach Federation) - https://coachfederation.org/,  https://icf-russia.ru/
под вопросом (нет подтверждающих источников):
-Международное Коучинговое Сообщество ICC (International Coaching Community) - http://russia.internationalcoachingcommunity.com/
-Европейская Федерация Коучей ECF (European Coach Federation) - http://www.eurocoach.eu/ru/ </t>
  </si>
  <si>
    <t xml:space="preserve">РЫНОК КОУЧИНГА В РОССИИ: ОСОБЕННОСТИ РАЗВИТИЯ И ПЕРСПЕКТИВЫ
https://buro-akzent.ru/biblioteka/article/rynok-kouchinga-v-rossii.html
Like Центр
https://vc.ru/u/447249-like-centr/105810-dorogie-psihoterapevty-dlya-biznesa-rynok-kouchinga-v-rossii-ocenivaetsya-v-100-mln
Известия.ру Табор уходит в небыль: коучей в России выведут из тени
https://iz.ru/933561/tatiana-baikova-aleksei-zabrodin/tabor-ukhodit-v-nebyl-kouchei-v-rossii-vyvedut-iz-teni
21.10.2019
Аргументы недели. ТОП-3 школ коучинга в России
https://argumenti.ru/society/2021/11/745984
09.11.2021
РБК+ Гуру по профессии
https://plus.rbc.ru/news/5b88aa377a8aa97471f843bb
31.08.2018
Блог «Психодемии» → Что будет с коучингом в России после закрытия отделения ICF
https://psychodemia.ru/blog/what-will-happen-to-coaching-in-russia-after-the-closure-of-the-icf-branch
29.04.2022
Провайдеры обучения коучингу в России
https://icf-russia.ru/icf-info/provajdery-obuchenija-kouchingu-v-rossii/</t>
  </si>
  <si>
    <t xml:space="preserve">Динамика рынка за последние 5 лет</t>
  </si>
  <si>
    <r>
      <rPr>
        <sz val="8"/>
        <rFont val="Liberation Sans"/>
      </rPr>
      <t xml:space="preserve">На развитие коучинга в мире влияли многие области знания, включая педагогику, психологию (в том числе спортивную, клиническую, социальную и промышленную), теории лидерства и другие. С середины 1990-х годов коучинг развился в отдельную дисциплину, поэтому появились профессиональные ассоциации.
Поэтому динамику рынка коучинга рассматриваем в составе рынка психологии.
</t>
    </r>
    <r>
      <rPr>
        <u val="single"/>
        <sz val="8"/>
        <rFont val="Liberation Sans"/>
      </rPr>
      <t xml:space="preserve">Объем рынка психологических услуг по разным оценкам составляет от 60 млрд до 100 млрд рублей. Бо́льшая его часть приходится на Москву и Санкт-Петербург. Объем петербургского рынка психологических услуг оценивается в 21 млрд рублей. </t>
    </r>
    <r>
      <rPr>
        <sz val="8"/>
        <rFont val="Liberation Sans"/>
      </rPr>
      <t xml:space="preserve">При этом рынок не регулируется: в России нет соответствующего закона.
Спрос на психологические услуги в России с начала пандемии по разным оценкам вырос на 40–90%. Аналитики «Авито Услуг» оценивали рост спроса на психологов с началом второй волны пандемии на 89% по сравнению с 2019 годом. По данным сервиса Profi.ru, спрос на услуги психологов в крупных городах за всё время пандемии вырос в разы: в Волгограде, Челябинске, Казани, Перми, Самаре — в 5–9 раз; в Воронеже, Новосибирске и Екатеринбурге — в 4,5 раза. В Москве спрос вырос на 105%, в Санкт-Петербурге — на 115%. В обеих столицах рынок психологических услуг получил развитие, в то время как в регионах он практически стартовал с нуля.
Стоимость услуг специалистов варьируется от 500 рублей за сеанс до бесконечности. Всё зависит от личного бренда. Например, автор бестселлера «Хочу и буду» Михаил Лабковский еще до пандемии оценивал 45 минут своей консультации в €1350. В среднем же одна консультация квалифицированного специалиста обходится в 1,5–5 тыс. рублей.
Оборот рынка коучинговых услуг в России оценивается экспертами в $100 млн. По оценкам АРК, к 2025 году он вырастет в 2–3 раза. Больше половины рынка приходится на Москву и Санкт-Петербург.
Исследование рынка бизнес-коучинга и практик внутреннего коучинга в России, которое запустил Университет «Билайна» совместно с Международной рекрутинговой компанией Hays и Team Training Int утверждает, что как в сфере психологии, так и на рынке коучинга много специалистов разного качества: от «инфоцыган» до дорогостоящих специалистов, а рынка релевантных исследований и бенчмарков пока нет.
Россияне стали чаще интересоваться услугами психологов и психотерапевтов. В апреле 2022 года спрос на таких специалистов по стране вырос на 81% по сравнению с апрелем 2021-го. Кроме того, увеличилось и количество предложений от профессиональных психологов, рассказал «Газете.Ru» руководитель маркетинговых проектов «Авито Услуги» Иван Чулков.
</t>
    </r>
    <r>
      <rPr>
        <u val="single"/>
        <sz val="8"/>
        <rFont val="Liberation Sans"/>
      </rPr>
      <t xml:space="preserve">«По России объявлений стало больше на 106% за тот же период. Средняя цена за одну часовую консультацию со специалистом на «Авито Услугах» по стране начинается от 1,5 тыс. рублей. За последние несколько месяцев этот показатель остается неизменным», — подчеркнул он.</t>
    </r>
    <r>
      <rPr>
        <sz val="8"/>
        <rFont val="Liberation Sans"/>
      </rPr>
      <t xml:space="preserve">
В то же время в сервисе для поиска специалистов «Профи» заметили еще один любопытный факт: с начала 2022 года на портале резко увеличилось число регистраций частных психологов из регионов. В то же время большинство специалистов в этой области по-прежнему проживают в крупных городах — Москве, Санкт-Петербурге и других.
По сравнению с аналогичным периодом предыдущего года заметно увеличилось количество регистраций специалистов из Казани (+160%), Краснодара (+148%), Ростова-на-Дону (+126%), Екатеринбурга (+96%) и Новосибирска (+71%).
Исследование «Авито Услуг» и «Профи» не фиксируют данные медицинских центров, сайтов, ассоциаций и т.д. Поэтому рост спроса россиян на психотерапевтические услуги с начала 2022 года может быть двукратным и даже трехкратным, подчеркнул в беседе с «Газетой.Ru» врач-психотерапевт Равиль Назыров. 
Факторы, которые повлияли на рост спроса и предложения: пандемия коронавируса, спец. операция в Украине, особенности удаленной работы.
Количество поисковых запросов по сервису Яндекс.вордстат (спрос достаточно высокий, наблюдается небольшая сезонность)::
коуч 121 421, коучи 126 106, coach 89 518, коучинг 80 698
психолог 2 713 417, психотерапия 137 635, советы психолога 124 805, тренинг 432 918</t>
    </r>
  </si>
  <si>
    <t xml:space="preserve">Газета.ру В регионах объявлений стало больше на 150%: почему растет рынок психотерапии в России
https://www.gazeta.ru/business/2022/05/24/14898320.shtml
24.05.2022
Новый проспект.ру Пандемия избавила психологов и коучей от стигмы
https://newprospect.ru/news/articles/pandemiya-izbavila-psikhologov-i-kouchey-ot-stigmy/
16.08.2021
РЫНОК БИЗНЕС-КОУЧИНГА И ПРАКТИК ВНУТРЕННЕГО КОУЧИНГА В РОССИИ
http://coachsurvey.tilda.ws/
https://www.youtube.com/watch?v=_edWWaUU1vU
https://vc.ru/marketing/458127-obem-rynka-onlayn-obrazovaniya-rossii-2021-2022-pam-tam-sam-som</t>
  </si>
  <si>
    <t xml:space="preserve">Сегментация рынка в 2022 г.</t>
  </si>
  <si>
    <t xml:space="preserve">10 самых популярных ниш коучинга в 2022 году:
1. Преодоление выгорания
2. Коучинг для оздоровления компаний
3. Карьерный тренер
4. Коуч по отношениям
5. Лидерство и коучинг руководителей (Executive-коучинг)
6. Коучинг малого бизнеса
7. Коучинг продаж
8. Коуч по здоровью и фитнесу
9. Коуч уверенности
10. Жизненные наставления (лайф-коучинг)</t>
  </si>
  <si>
    <t xml:space="preserve">International Global Coaching 
https://coachuniver.ru/10-samyh-populyarnyh-nish-kouchinga-v-2022-godu/ 
12.09.2022</t>
  </si>
  <si>
    <t xml:space="preserve">Анализ ниши</t>
  </si>
  <si>
    <r>
      <rPr>
        <sz val="8"/>
        <rFont val="Liberation Sans"/>
      </rPr>
      <t xml:space="preserve">Предпосылки восходящего тренда сферы помогающих профессий:
Эмоциональная нестабильность людей
Наличие страхов и тревожности
Психологическая усталость от клиповости мира и соцсетей, 
Недовольство разницей между своим представлением о себе и тем, кто мы есть на самом деле (синдром «самозванца») 
Потребность в близости с людьми
Стремление к осознанной и качественной жизни
Желание перестать бороться, бояться и напрягаться
Усталость от культа продуктивности и эффективности
Надежда, что можно жить иначе: расслабленно, но эффективно
Есть предпосылки роста и на чем можно успеть хорошо «подняться», а есть тенденции, которые останутся в классике и мы будем работать с ними всегда. Но важнее вовремя заметить то, что уйдет в антитренд.   
</t>
    </r>
    <r>
      <rPr>
        <u val="single"/>
        <sz val="8"/>
        <rFont val="Liberation Sans"/>
      </rPr>
      <t xml:space="preserve">Тренд на осознанность – уже практически классика</t>
    </r>
    <r>
      <rPr>
        <sz val="8"/>
        <rFont val="Liberation Sans"/>
      </rPr>
      <t xml:space="preserve">
Любая информация, практики, технологии, которые помогают достичь эмоциональной стабильности, станут устойчивым трендом. Заниматься развитием мягких навыков и эмоционального интеллекта в течение 5 ближайших лет станет такой же нормой, как иметь своего фитнес-тренера, стоматолога или стилиста. 
</t>
    </r>
    <r>
      <rPr>
        <u val="single"/>
        <sz val="8"/>
        <rFont val="Liberation Sans"/>
      </rPr>
      <t xml:space="preserve">Каких коучей будут выбирать клиенты</t>
    </r>
    <r>
      <rPr>
        <sz val="8"/>
        <rFont val="Liberation Sans"/>
      </rPr>
      <t xml:space="preserve">
Профессионализм и наличие сертификации у коуча выйдет для клиента на первый план. Клиент становится все требовательнее к квалификации и будет выбирать тех, кто имеет профессиональные стандарты, а не блогеров-миллионников.Люди будут выбирать живых, аутентичных, человечных коучей, потому что устали от одинаковых лент с идеальными фотосессиями и сахарными псевдо-гуру.
</t>
    </r>
    <r>
      <rPr>
        <u val="single"/>
        <sz val="8"/>
        <rFont val="Liberation Sans"/>
      </rPr>
      <t xml:space="preserve">Растет уважение к профессии «коуч»</t>
    </r>
    <r>
      <rPr>
        <sz val="8"/>
        <rFont val="Liberation Sans"/>
      </rPr>
      <t xml:space="preserve">
Из-за того, что клиенту станет важно ходить к профессиональному и квалифицированному коучу, поднимется спрос на обучение компетенциям и их усиление с помощью менторов и супервизоров. От этого профессиональные сообщества коучей будут укрепляться. Уважение к профессии «коуч» будет расти за счет качественной работы союзов, ассоциаций, федераций, стандартов. Коучингу станут обучать и в ВУЗах. Массовый спрос на коучинг будет продолжать увеличиваться, но те, кто получит новую профессию сейчас, будут иметь больше возможностей для роста.
</t>
    </r>
    <r>
      <rPr>
        <u val="single"/>
        <sz val="8"/>
        <rFont val="Liberation Sans"/>
      </rPr>
      <t xml:space="preserve">Мастер на все руки VS узкая специальность</t>
    </r>
    <r>
      <rPr>
        <sz val="8"/>
        <rFont val="Liberation Sans"/>
      </rPr>
      <t xml:space="preserve">
Быть мастером на все руки, одновременно решая бизнес и лайф задачи, будет считаться показателем низкой квалификации. Нишевость и узкая специализация станет востребованнее.
</t>
    </r>
    <r>
      <rPr>
        <u val="single"/>
        <sz val="8"/>
        <rFont val="Liberation Sans"/>
      </rPr>
      <t xml:space="preserve">Коучинг команд и корпоратов – макротренд, который станет классикой!</t>
    </r>
    <r>
      <rPr>
        <sz val="8"/>
        <rFont val="Liberation Sans"/>
      </rPr>
      <t xml:space="preserve">
Работа с состоянием бизнес-команд и их развитием станет одной из самых важных функций лидера. Но не все будут выбирать обучаться этому, поэтому будут искать внешних коучей.
</t>
    </r>
    <r>
      <rPr>
        <u val="single"/>
        <sz val="8"/>
        <rFont val="Liberation Sans"/>
      </rPr>
      <t xml:space="preserve">Тренинги в «чистом» виде уже сейчас становятся антитрендом</t>
    </r>
    <r>
      <rPr>
        <sz val="8"/>
        <rFont val="Liberation Sans"/>
      </rPr>
      <t xml:space="preserve">
Тренинг в классическом варианте и чистое спикерство могут стать антитрендом, потому что учиться люди могут и по книгам, а вот как интегрировать новые знания и навыки в жизнь станет для них важнее. Поэтому тренинги, лекции, бизнес-образование будут поддерживаться коучинговыми форматами.Перейти из процедурной работы к трансформационной бизнес-тренерам поможет командный коучинг. 
</t>
    </r>
    <r>
      <rPr>
        <u val="single"/>
        <sz val="8"/>
        <rFont val="Liberation Sans"/>
      </rPr>
      <t xml:space="preserve">А что со стоимостью коучинга?</t>
    </r>
    <r>
      <rPr>
        <sz val="8"/>
        <rFont val="Liberation Sans"/>
      </rPr>
      <t xml:space="preserve">
Из-за роста спроса клиентов на сертифицированных коучей, появится много профессиональных специалистов, что приведет к снижению стоимости коучинговых услуг в сегменте средний и эконом. В целом, коучинг станет доступным не только для элиты, а для большинства, но стоимость услуги будет пропорционально зависеть от подтвержденной квалификации. Самыми дорогими останутся executive, бизнес и командные коучи, а также коучи со статусом и опытом.</t>
    </r>
  </si>
  <si>
    <t xml:space="preserve">БРОККОЛИ. журнал для бизнес-коучей
https://broccoli.media/competencies-and-coaching/tpost/34etueec41-mi-posmotreli-chto-budet-s-kouchingom-ch
24.11.2021</t>
  </si>
  <si>
    <t xml:space="preserve">Основные проблемы</t>
  </si>
  <si>
    <t xml:space="preserve">1. В самом начале можно выделить проблему низкого квалификационного уровня кадров. Согласно некоторым оценкам исследователей рынка, численность профессионалов в рассматриваемой сфере колеблется от 20% до 50%, а это – довольно низкая доля среди всех специалистов, которыми предлагаются услуги в данной сфере.
2. Можно отметить сложность в рассматриваемой теме в том, что одни специалисты считают, что рынок коучинга в России еще в зачаточном состоянии и очень небольшое количество действительно понимают суть рассматриваемого понятия и направления для работы; иными же считается, что рынок коучинга, напротив, активным образом растет и развивается, однако при этом ничем не регулируется. Россия пытается развивать рассматриваемое направление на основе учений американских школ, однако
попытки пока довольно неуспешны по причине разницы в отношении самих людей и специалистов.
3. По причине развития рассматриваемого направления в странах Запада имеющиеся подходы и теории постоянно изменяются и улучшаются, а это – сложность для  отечественных специалистов, которые делают попытку «идти в ногу со временем», но при этом они не могут успеть за всеми изменениями и нуждаются в определенном
«проводнике», который будет способствовать поиску верного пути в работе либо в жизни (если говорить о лайф-коучинге).Однако проблема состоит в том, что даже современными специалистами «коучами» не могут порою быть оказаны профессиональным образом их услуги по причине того, что они уже отстали от изменений.
4. Сегодня нет четкого определения того, что мы понимаем под коучингом, и отсутствует зафиксированная информация об этом в нормативной документации. В связи с этим каждым понимается это по-своему, и каждый придерживается собственных позиций в рассматриваемом вопросе. Представленная формулировка понятия «коучинг» МФК – не единственная, есть еще несколько такого рода формулировок и разновидностей коучинга, однако большое количество исследователей предпочитают придерживаться представленного понятия.
5. Рынок коучинга в России не подкреплен регулированием государства, а это негативным образом на нем сказывается. В РФ нет официальной профессии «коуча» либо «специалиста по коучингу». Без государственной поддержки рынку довольно сложно развиваться эффективным образом и расти как и другим отраслям экономики.
6. Существующее недоверие со стороны потребителей уменьшает уровень спроса на услуги, а это вызвано тем, что слишком большое количество специалистов считают себя готовыми к консультациям, однако по факту их знания недостаточны. Такого рода специалисты называются «лжекоучами», потому что ими предлагаются собственные услуги за такую цену, которой не соответствует качественный уровень выполненной работы. Вместе с тем, сюда может быть добавлена еще одна группа людей, являющихся  мошенниками, которые являются причиной сомнений в заказе услуг.
7. Предшествующий недостаток вытекает из другой сложности – из отсутствия образовательных школ либо направлений в университетах, где специалисты могли бы обучаться и получить диплом государственного образца. Есть сегодня только курсы. Однако их недостаточно для получения значимых компетенций профессионального плана для практики в работе в дальнейшем. Официальную сертификацию или аккредитацию сегодня осуществляют только при помощи получения подтверждающей документации от Международной Ассоциации Коучинга.
8. Предложение на рынке коучинга сегодня значительным образом превышает уровень спроса на него. Есть большое число специалистов, которые желают давать консультацию, но компании используют меньшее количество услуг и только проверенных источников.</t>
  </si>
  <si>
    <t xml:space="preserve">РЫНОК КОУЧИННГА В РОССИИ
https://elibrary.ru/item.asp?id=45487154</t>
  </si>
  <si>
    <t xml:space="preserve">Тренды (тенденции развития)</t>
  </si>
  <si>
    <t xml:space="preserve">1. Количество обучающих коучингу программ на рынке и количество коучей растет, как и запрос на профессиональный коучинг со стороны бизнеса и клиентов лайф-коучинга.
2. Несмотря на рост рынка и рост компетентности бизнес-заказчиков, проблема с четким позиционированием профессионального коучинга остается актуальной.
3. Бизнес все больше видит коучинг как комплексную систему долгосрочной поддержки не только лидеров, но и команды.
4. Многие коучи отмечают высокую конкуренцию на рынке, «молодые» коучи часто испытывают сложности с продвижением и поиском клиентов.
5. Многие практикующие коучи отметили как тренд интеграцию коучинга и других методов: сочетание коучинга с менторингом, супервизией, психологией, консультированием, микс разных подходов и инструментов. Большой запрос со стороны клиентов на психологическую поддержку и поиск опоры, в бизнес-коучинге клиенты хотят развивать не только бизнес, но и личность.
6. Активизируются коуч-агрегаторы и онлайн-коучинг.
7. У членов ICF есть запрос на популяризацию коучинга по стандартам ICF и продвижение сертифицированных коучей ICF на площадках бизнес-сообществ, в образовании.
8. Появление новых трендов с упором на развитие мышления, уверенности, эмоционального интеллекта, своей личности, саморазвития, повышение качеств soft skills.</t>
  </si>
  <si>
    <t xml:space="preserve">Российский рынок коучинговых услуг. Опрос ICF Россия 2020.
https://icf-russia.ru/rossijskij-rynok-kouchingovyh-uslug-opros-icf-rossija-2020/</t>
  </si>
  <si>
    <t xml:space="preserve">Модели масштабирования</t>
  </si>
  <si>
    <t xml:space="preserve">1. Развитие личного бренда -  построение собственного бренда на основе коучинговых компетенций ICF, разработка собственного уникального предложения, разработка стратегии продаж  (личное ведение, групповое ведение).
2. Создание онлайн-школы - обучение коучей или обучение клиентов с учетом последних трендов на развитие мышления, уверенности, саморазвитие, повышение уровня soft skills.
3. Создание платформ корпоративного коучинга, ассоциаций, клубов.
4. Офлайн-обучение</t>
  </si>
  <si>
    <t xml:space="preserve">Первая в России платформа корпоративного коучинга от EMPLITUDE
https://icf-russia.ru/pervaja-v-rossii-platforma-korporativnogo-kouchinga-ot-emplitude/
Платформа Психолог Онлайн | Видеоконсультация и помощь в Zigmund.Online от психологов 
https://zigmund.online/main
Платформа Онлайн-курсы
от экспертов и тренеров https://info-hit.ru/</t>
  </si>
  <si>
    <t>Ассоциации</t>
  </si>
  <si>
    <r>
      <rPr>
        <sz val="8"/>
        <rFont val="Liberation Sans"/>
      </rPr>
      <t xml:space="preserve">Мировые международные коучинговые ассоциации:
Международная Федерация Коучинга ICF (International Coach Federation) - https://coachfederation.org/,  https://icf-russia.ru/
Международное Коучинговое Сообщество ICC (International Coaching Community) - http://russia.internationalcoachingcommunity.com/
Всемирная Ассоциация Бизнес Коучей  WABC (Worldwide Association of Business Coaches) - https://www.wabccoaches.com/index.htm
Европейский Совет по Менторингу и Коучингу EMCC (European Mentoring &amp; Coaching Council) - https://www.emccouncil.org/
Европейская Федерация Коучей ECF (European Coach Federation) - http://www.eurocoach.eu/ru/ 
Ассоциация по Коучингу АС (Association for Coaching) - https://www.associationforcoaching.com/
Глобальный Альянс Коучинга и Менторства GCMA (Global Coaching &amp; Mentoring Alliance) https://www.associationforcoaching.com/page/AboutGCMA
В ноябре 2012 года три крупных ассоциаций - Ассоциация по Коучингу АС (Association for Coaching), Европейский Совет по Менторингу и Коучингу EMCC (European Mentoring &amp; Coaching Council) и Международная Федерация Коучинга ICF (International Coach Federation) объединились в Глобальный Альянс Коучинга и Менторства GCMA (Global Coaching &amp; Mentoring Alliance) для совместной работы на мировом рынке коучинга и обеспечения общего взгляда на практику профессиональной работы в сфере коучинга.
Таким образом, на международном уровне мы можем наблюдать не только существование разных коучинговых ассоциаций, которые поддерживают и развивают стандарты профессии (некоторые, как мы видим, уже более 25 лет), но и быть свидетелем объединения некоторых ассоциаций в крупные совместные альянсы для создания единого видения профессии коуча и правил предоставления коучинговых услуг в мировом масштабе.
Российские коучинговые ассоциации:
Ассоциация Русскоязычных Коучей (АРК) - http://www.coach-rus.org/
Ассоциация психоаналитического коучинга и бизнес-консультирования (АПКБК)  https://www.apcbc.ru/ 
Международная Ассоциация Русскоговорящих Коучей (МАРК) http://ruscoach.ru/ 
Международный Союз Коучей ICU (International Coaches Union) - http://www.coachunion.org/, http://coachunion.ru/mezhdunarodnyj-soyuz-kouchej-icu
</t>
    </r>
    <r>
      <rPr>
        <u val="single"/>
        <sz val="8"/>
        <rFont val="Liberation Sans"/>
      </rPr>
      <t xml:space="preserve">Национальная федерация профессиональных коучей и менторов - https://coachmentor.ru/</t>
    </r>
    <r>
      <rPr>
        <sz val="8"/>
        <rFont val="Liberation Sans"/>
      </rPr>
      <t xml:space="preserve">
Мир изменился, порядок, в котором мы живем, изменился, и мы прошли точку невозврата. Это означает, что Россия будет накапливать ресурс внутри страны и развитие будет проходить внутри ее.
Клиенты хотят получить инструмент грамотной оценки коуча, чтобы понимать, кому доверять. Они хотят работать с теми коучами, которые являются частью профессионального сообщества, открыто подтверждают свой уровень опыта и отстраиваются от инфо-авантюристов.
Национальная Федерация продвигает российские стандарты и ценности коучинга через проекты с сообществами, марафоны, премии, взаимодействие с заказчиками коучинговых услуг. Эта работа ведется силами волонтеров, объединенных одной целью – сохранить и развивать профессию коучинга на территории Российской Федерации
Компетенции лайф-коуча:
Сертифицированный коуч-специалист (СКС), Сертифицированный профессиональный коуч (СПК), Сертифицированный мастер-коуч (СКМ).
ACC ICF будет на 80% соответствовать Уровню 1 «Сертифицированный коуч-специалист». Остальные уровни отличают от ICF.
Компетенции бизнес-executive-коуча:
Сертифицированный бизнес-коуч (СБК), Сертифицированный профессиональный бизнес-коуч (СПБК), Мастер-коуч первых лиц (МКПЛ).</t>
    </r>
  </si>
  <si>
    <t xml:space="preserve">ОБЗОР МЕЖДУНАРОДНЫХ И ОТЕЧЕСТВЕННЫХ КОУЧИНГОВЫХ АССОЦИАЦИЙ
https://erickson.ru/publications/articles/help-beginner/51514-vokrug-kouchingovogo-mira-za-5-min/
Аргументы недели. ТОП-3 школ коучинга в России
https://argumenti.ru/society/2021/11/745984
09.11.2021
Российская сертификация коучей: виды, уровни, отличия от ICF
https://coachuniver.ru/rossijskaya-sertifikaciya-kouchej-vidy-urovni-otlichiya-ot-icf/</t>
  </si>
  <si>
    <t xml:space="preserve">Консолидация рынка</t>
  </si>
  <si>
    <t xml:space="preserve">Рынок не консолидирован, так как наблюдается пассивность коучей в части вступления в Ассоциации и целесообразности создания и развития Ассоциаций в нашей стране, низкое качество услуг, но вместе с тем налюдается резкий рост, отсутсвуют лидер
Рынок коучинга в России в фазе роста и активно развивается.</t>
  </si>
  <si>
    <t xml:space="preserve">Общий вывод</t>
  </si>
  <si>
    <t xml:space="preserve">Рынок коучинга в России стремительно развивается и непосредственно взаимосвязан с рынками психологии и онлайн-образования. Растет спрос, растет предложение. Оборот российского рынка оценивается экспертами примерно в $100 млн. Но вместе с тем велик теневой сектор этого рынка, поэтому рост спроса россиян на психотерапевтические услуги с начала 2022 года может быть двукратным и даже трехкратным.
Рынок не консолидирован, наблюдается небольшая сезонность в летние месяцы. В принципе войти в рынок можно в любое время, НО с учетом предварительного анализа ниши и целевой аудитории.
На новом рынке проще развиваться и он прощает много ошибок. Так как рынок коучинга связан с рынком психологии, то можно сказать что рынок сформирован и его нужно развивать.
Услуги коучей будут очень востребованы в ближайшее время в предпринимательстве, в психологии (переобучение психологов), в личном развитии из-за соц. обстановки и давления в обществе.
Необходимо обратить внимание на стоимость услуг коучей (это больше относится к уровню самоценности коуча и его квалификации), она варьируется от 5000 до 300000р.
Начинающим коучам будет сложнее выйти на рынок, так как они работают с низким чеком и бывает отсутствие результатов. Также есть такая особенность как менталитет Россиян (мы не привыкли ходить к психологам и коучам) и недоверие к коучам, недостаточно сообществ, которые продвигали бы в массы бренд коучинга.</t>
  </si>
  <si>
    <t xml:space="preserve">Объём рынка снизу (рынок онлайн-образования)</t>
  </si>
  <si>
    <t xml:space="preserve">Доля рынка</t>
  </si>
  <si>
    <t xml:space="preserve">Исходные данные</t>
  </si>
  <si>
    <t xml:space="preserve">Методика расчёта</t>
  </si>
  <si>
    <t>Расчёт</t>
  </si>
  <si>
    <t xml:space="preserve">Потенциал рынка, в %</t>
  </si>
  <si>
    <r>
      <rPr>
        <b/>
        <sz val="10"/>
        <color theme="1"/>
        <rFont val="Liberation Sans"/>
      </rPr>
      <t xml:space="preserve">Tam - </t>
    </r>
    <r>
      <rPr>
        <sz val="10"/>
        <color theme="1"/>
        <rFont val="Liberation Sans"/>
      </rPr>
      <t xml:space="preserve">Общая ёмкость рынка. Потенциальный объём рынка онлайн-образования. </t>
    </r>
  </si>
  <si>
    <r>
      <rPr>
        <b/>
        <sz val="10"/>
        <color theme="1"/>
        <rFont val="Liberation Sans"/>
      </rPr>
      <t xml:space="preserve">Численность целевой аудитории </t>
    </r>
    <r>
      <rPr>
        <sz val="8"/>
        <color theme="1"/>
        <rFont val="Liberation Sans"/>
      </rPr>
      <t xml:space="preserve">МЖ возвраст </t>
    </r>
    <r>
      <rPr>
        <sz val="8"/>
        <rFont val="Liberation Sans"/>
      </rPr>
      <t>15-69</t>
    </r>
    <r>
      <rPr>
        <sz val="8"/>
        <color theme="1"/>
        <rFont val="Liberation Sans"/>
      </rPr>
      <t xml:space="preserve"> лет</t>
    </r>
  </si>
  <si>
    <t xml:space="preserve">Численность целевой аудитории * частота покупок рекомендуемая * средний чек по рынку</t>
  </si>
  <si>
    <r>
      <rPr>
        <b/>
        <sz val="10"/>
        <color theme="1"/>
        <rFont val="Liberation Sans"/>
      </rPr>
      <t xml:space="preserve">Уровень потребления (в %) </t>
    </r>
    <r>
      <rPr>
        <sz val="8"/>
        <color theme="1"/>
        <rFont val="Liberation Sans"/>
      </rPr>
      <t xml:space="preserve">имеют доступ в интернет</t>
    </r>
  </si>
  <si>
    <t xml:space="preserve">Частота покупок в год </t>
  </si>
  <si>
    <r>
      <rPr>
        <b/>
        <sz val="10"/>
        <color theme="1"/>
        <rFont val="Liberation Sans"/>
      </rPr>
      <t xml:space="preserve">Средний чек </t>
    </r>
    <r>
      <rPr>
        <sz val="8"/>
        <color theme="1"/>
        <rFont val="Liberation Sans"/>
      </rPr>
      <t xml:space="preserve">в целом</t>
    </r>
    <r>
      <rPr>
        <b/>
        <sz val="10"/>
        <color theme="1"/>
        <rFont val="Liberation Sans"/>
      </rPr>
      <t xml:space="preserve"> </t>
    </r>
    <r>
      <rPr>
        <sz val="8"/>
        <color theme="1"/>
        <rFont val="Liberation Sans"/>
      </rPr>
      <t xml:space="preserve">по рынку онлайн-образования 15500р.+15%</t>
    </r>
  </si>
  <si>
    <r>
      <rPr>
        <b/>
        <sz val="10"/>
        <color theme="1"/>
        <rFont val="Liberation Sans"/>
      </rPr>
      <t xml:space="preserve">Sam - </t>
    </r>
    <r>
      <rPr>
        <sz val="10"/>
        <color theme="1"/>
        <rFont val="Liberation Sans"/>
      </rPr>
      <t xml:space="preserve">Фактический объём рынка онлайн-образования</t>
    </r>
  </si>
  <si>
    <r>
      <rPr>
        <b/>
        <sz val="10"/>
        <color theme="1"/>
        <rFont val="Liberation Sans"/>
      </rPr>
      <t xml:space="preserve">Численность целевой аудитории </t>
    </r>
    <r>
      <rPr>
        <sz val="8"/>
        <color theme="1"/>
        <rFont val="Liberation Sans"/>
      </rPr>
      <t xml:space="preserve">с доступом в интернет</t>
    </r>
  </si>
  <si>
    <t xml:space="preserve">Уровень потребления (%) * Численность целевой аудитории * частота покупок текущая * средний чек по рынку</t>
  </si>
  <si>
    <r>
      <rPr>
        <b/>
        <sz val="10"/>
        <rFont val="Liberation Sans"/>
      </rPr>
      <t xml:space="preserve">Уровень потребления (в %) </t>
    </r>
    <r>
      <rPr>
        <sz val="8"/>
        <rFont val="Liberation Sans"/>
      </rPr>
      <t>онлайн-образование</t>
    </r>
  </si>
  <si>
    <t xml:space="preserve">Частота покупок в год</t>
  </si>
  <si>
    <r>
      <rPr>
        <b/>
        <sz val="10"/>
        <color theme="1"/>
        <rFont val="Liberation Sans"/>
      </rPr>
      <t xml:space="preserve">Средний чек </t>
    </r>
    <r>
      <rPr>
        <sz val="8"/>
        <color theme="1"/>
        <rFont val="Liberation Sans"/>
      </rPr>
      <t>онлайн-образование</t>
    </r>
  </si>
  <si>
    <r>
      <rPr>
        <b/>
        <sz val="10"/>
        <color theme="1"/>
        <rFont val="Liberation Sans"/>
      </rPr>
      <t xml:space="preserve">Som - </t>
    </r>
    <r>
      <rPr>
        <sz val="10"/>
        <color theme="1"/>
        <rFont val="Liberation Sans"/>
      </rPr>
      <t xml:space="preserve">Реально достижимый объём рынка обучения психологии и коучинга в онлайн-образовании.</t>
    </r>
  </si>
  <si>
    <r>
      <rPr>
        <b/>
        <sz val="10"/>
        <color theme="1"/>
        <rFont val="Liberation Sans"/>
      </rPr>
      <t xml:space="preserve">Численность нашей ЦА, которую мы можем охватить 
</t>
    </r>
    <r>
      <rPr>
        <sz val="8"/>
        <color theme="1"/>
        <rFont val="Liberation Sans"/>
      </rPr>
      <t xml:space="preserve">пользуется онлайн-образованием</t>
    </r>
  </si>
  <si>
    <t xml:space="preserve">Численность нашей ЦА, которую мы можем охватить*  Частота покупки текущая * Средний чек</t>
  </si>
  <si>
    <t xml:space="preserve">Доля компании на фактическом рынке, в %</t>
  </si>
  <si>
    <r>
      <rPr>
        <b/>
        <sz val="10"/>
        <color theme="1"/>
        <rFont val="Liberation Sans"/>
      </rPr>
      <t xml:space="preserve">Уровень потребления (в %) </t>
    </r>
    <r>
      <rPr>
        <sz val="8"/>
        <color theme="1"/>
        <rFont val="Liberation Sans"/>
      </rPr>
      <t xml:space="preserve">рынок обучения психологии и коучинга</t>
    </r>
  </si>
  <si>
    <t xml:space="preserve">Частота покупок текущая в год</t>
  </si>
  <si>
    <r>
      <rPr>
        <b/>
        <sz val="10"/>
        <color theme="1"/>
        <rFont val="Liberation Sans"/>
      </rPr>
      <t xml:space="preserve">Средний чек на рынке охваченной ЦА </t>
    </r>
    <r>
      <rPr>
        <sz val="8"/>
        <color theme="1"/>
        <rFont val="Liberation Sans"/>
      </rPr>
      <t xml:space="preserve">(8700р.+30% с учетом роста за 2 года)</t>
    </r>
  </si>
  <si>
    <r>
      <rPr>
        <b/>
        <sz val="10"/>
        <color theme="1"/>
        <rFont val="Liberation Sans"/>
      </rPr>
      <t xml:space="preserve">Som - </t>
    </r>
    <r>
      <rPr>
        <sz val="10"/>
        <color theme="1"/>
        <rFont val="Liberation Sans"/>
      </rPr>
      <t xml:space="preserve">Реально достижимый объём рынка обучения психологов и коучей в онлайн-образовании.</t>
    </r>
  </si>
  <si>
    <t xml:space="preserve">Численность нашей ЦА, которую мы можем охватить</t>
  </si>
  <si>
    <r>
      <rPr>
        <b/>
        <sz val="10"/>
        <color theme="1"/>
        <rFont val="Liberation Sans"/>
      </rPr>
      <t xml:space="preserve">Уровень потребления (в %) </t>
    </r>
    <r>
      <rPr>
        <sz val="8"/>
        <color theme="1"/>
        <rFont val="Liberation Sans"/>
      </rPr>
      <t xml:space="preserve">рынок  коучинга</t>
    </r>
  </si>
  <si>
    <r>
      <rPr>
        <b/>
        <sz val="10"/>
        <color theme="1"/>
        <rFont val="Liberation Sans"/>
      </rPr>
      <t xml:space="preserve">Средний чек на рынке охваченной ЦА </t>
    </r>
    <r>
      <rPr>
        <sz val="8"/>
        <color theme="1"/>
        <rFont val="Liberation Sans"/>
      </rPr>
      <t xml:space="preserve">рынок обучения психологов и коучей</t>
    </r>
  </si>
  <si>
    <t xml:space="preserve">Моя компания</t>
  </si>
  <si>
    <t xml:space="preserve">Средний чек</t>
  </si>
  <si>
    <t xml:space="preserve">Средний чек* Кол-во продаж в мес. * 12 мес.</t>
  </si>
  <si>
    <t xml:space="preserve">Доля компании на доступном рынке, в %</t>
  </si>
  <si>
    <t xml:space="preserve">Кол-во продаж в мес.</t>
  </si>
  <si>
    <t xml:space="preserve">Кол-во мес.</t>
  </si>
  <si>
    <t xml:space="preserve">Цель: </t>
  </si>
  <si>
    <t xml:space="preserve">Желаемая выручка/Текущая выручка</t>
  </si>
  <si>
    <t xml:space="preserve">Желаемая доля рынка, в %</t>
  </si>
  <si>
    <t xml:space="preserve">- Показатели, за счёт которых рынок может вырасти</t>
  </si>
  <si>
    <t xml:space="preserve">Объём рынка снизу (рынок обучения саморазвития оффлайн+онлайн)</t>
  </si>
  <si>
    <r>
      <rPr>
        <b/>
        <sz val="10"/>
        <color theme="1"/>
        <rFont val="Liberation Sans"/>
      </rPr>
      <t xml:space="preserve">Tam - </t>
    </r>
    <r>
      <rPr>
        <sz val="10"/>
        <color theme="1"/>
        <rFont val="Liberation Sans"/>
      </rPr>
      <t xml:space="preserve">Общая ёмкость рынка Готовы учиться в целом психологии и саморазвитию.</t>
    </r>
  </si>
  <si>
    <r>
      <rPr>
        <b/>
        <sz val="10"/>
        <color theme="1"/>
        <rFont val="Liberation Sans"/>
      </rPr>
      <t xml:space="preserve">Численность целевой аудитории </t>
    </r>
    <r>
      <rPr>
        <sz val="8"/>
        <color theme="1"/>
        <rFont val="Liberation Sans"/>
      </rPr>
      <t xml:space="preserve">возвраст 18-55+</t>
    </r>
    <r>
      <rPr>
        <sz val="8"/>
        <rFont val="Liberation Sans"/>
      </rPr>
      <t xml:space="preserve"> лет из них
офлайн 12,2 млн, онлайн 18,1 млн</t>
    </r>
  </si>
  <si>
    <r>
      <rPr>
        <b/>
        <sz val="10"/>
        <color theme="1"/>
        <rFont val="Liberation Sans"/>
      </rPr>
      <t xml:space="preserve">Уровень потребления (в %) </t>
    </r>
    <r>
      <rPr>
        <sz val="8"/>
        <color theme="1"/>
        <rFont val="Liberation Sans"/>
      </rPr>
      <t xml:space="preserve">доля платящей аудитории</t>
    </r>
  </si>
  <si>
    <r>
      <rPr>
        <b/>
        <sz val="10"/>
        <color theme="1"/>
        <rFont val="Liberation Sans"/>
      </rPr>
      <t xml:space="preserve">Средний чек </t>
    </r>
    <r>
      <rPr>
        <sz val="8"/>
        <color theme="1"/>
        <rFont val="Liberation Sans"/>
      </rPr>
      <t xml:space="preserve">офлайн 17900р и онлайн 15500р. образование в целом</t>
    </r>
  </si>
  <si>
    <r>
      <rPr>
        <b/>
        <sz val="10"/>
        <color theme="1"/>
        <rFont val="Liberation Sans"/>
      </rPr>
      <t xml:space="preserve">Sam - </t>
    </r>
    <r>
      <rPr>
        <sz val="10"/>
        <color theme="1"/>
        <rFont val="Liberation Sans"/>
      </rPr>
      <t xml:space="preserve">Фактический объём рынка 
Кто учится офлайн и онлайн психология и саморазвитие</t>
    </r>
  </si>
  <si>
    <r>
      <rPr>
        <b/>
        <sz val="10"/>
        <color theme="1"/>
        <rFont val="Liberation Sans"/>
      </rPr>
      <t xml:space="preserve">Численность целевой аудитории</t>
    </r>
    <r>
      <rPr>
        <sz val="8"/>
        <color theme="1"/>
        <rFont val="Liberation Sans"/>
      </rPr>
      <t xml:space="preserve"> </t>
    </r>
  </si>
  <si>
    <r>
      <rPr>
        <b/>
        <sz val="10"/>
        <rFont val="Liberation Sans"/>
      </rPr>
      <t xml:space="preserve">Уровень потребления (в %)</t>
    </r>
    <r>
      <rPr>
        <sz val="8"/>
        <rFont val="Liberation Sans"/>
      </rPr>
      <t xml:space="preserve"> кто интересуется на текущий момент (планировали учиться в 2021г.)</t>
    </r>
  </si>
  <si>
    <r>
      <rPr>
        <b/>
        <sz val="10"/>
        <color theme="1"/>
        <rFont val="Liberation Sans"/>
      </rPr>
      <t xml:space="preserve">Средний чек </t>
    </r>
    <r>
      <rPr>
        <sz val="8"/>
        <color theme="1"/>
        <rFont val="Liberation Sans"/>
      </rPr>
      <t xml:space="preserve"> (офлайн 29700р + онлайн 8800р + онлайн 8700р.) + 30%</t>
    </r>
  </si>
  <si>
    <r>
      <rPr>
        <b/>
        <sz val="10"/>
        <color theme="1"/>
        <rFont val="Liberation Sans"/>
      </rPr>
      <t xml:space="preserve">Som - </t>
    </r>
    <r>
      <rPr>
        <sz val="10"/>
        <color theme="1"/>
        <rFont val="Liberation Sans"/>
      </rPr>
      <t xml:space="preserve">Реально достижимый бъём рынка коучинга в онлайн-образовании</t>
    </r>
  </si>
  <si>
    <r>
      <rPr>
        <b/>
        <sz val="10"/>
        <color theme="1"/>
        <rFont val="Liberation Sans"/>
      </rPr>
      <t xml:space="preserve">Уровень потребления (в %) </t>
    </r>
    <r>
      <rPr>
        <sz val="8"/>
        <color theme="1"/>
        <rFont val="Liberation Sans"/>
      </rPr>
      <t>обучение</t>
    </r>
    <r>
      <rPr>
        <b/>
        <sz val="10"/>
        <color theme="1"/>
        <rFont val="Liberation Sans"/>
      </rPr>
      <t xml:space="preserve"> </t>
    </r>
    <r>
      <rPr>
        <sz val="8"/>
        <color theme="1"/>
        <rFont val="Liberation Sans"/>
      </rPr>
      <t xml:space="preserve">саморазвитию в онлайн-образовании (доля активных онлайн-слушателей)</t>
    </r>
  </si>
  <si>
    <r>
      <rPr>
        <b/>
        <sz val="10"/>
        <color theme="1"/>
        <rFont val="Liberation Sans"/>
      </rPr>
      <t xml:space="preserve">Средний чек на рынке охваченной ЦА</t>
    </r>
    <r>
      <rPr>
        <sz val="8"/>
        <color theme="1"/>
        <rFont val="Liberation Sans"/>
      </rPr>
      <t xml:space="preserve"> посчитано фактически по выборке из средних чеков 11 конкурентов</t>
    </r>
  </si>
  <si>
    <r>
      <rPr>
        <b/>
        <sz val="10"/>
        <color theme="1"/>
        <rFont val="Liberation Sans"/>
      </rPr>
      <t xml:space="preserve">Som - </t>
    </r>
    <r>
      <rPr>
        <sz val="10"/>
        <color theme="1"/>
        <rFont val="Liberation Sans"/>
      </rPr>
      <t xml:space="preserve">Реально достижимый бъём рынка коучинга в саморазвитии</t>
    </r>
  </si>
  <si>
    <r>
      <rPr>
        <b/>
        <sz val="10"/>
        <color theme="1"/>
        <rFont val="Liberation Sans"/>
      </rPr>
      <t xml:space="preserve">Уровень потребления (в %) </t>
    </r>
    <r>
      <rPr>
        <sz val="8"/>
        <color theme="1"/>
        <rFont val="Liberation Sans"/>
      </rPr>
      <t xml:space="preserve">коучинг в саморазвитии</t>
    </r>
  </si>
  <si>
    <r>
      <rPr>
        <b/>
        <sz val="10"/>
        <color theme="1"/>
        <rFont val="Liberation Sans"/>
      </rPr>
      <t xml:space="preserve">Средний чек на рынке охваченной ЦА</t>
    </r>
    <r>
      <rPr>
        <sz val="8"/>
        <color theme="1"/>
        <rFont val="Liberation Sans"/>
      </rPr>
      <t xml:space="preserve"> посчитано фактически по выборке из средних чеков 11 конкурентов обучение коучингу</t>
    </r>
  </si>
  <si>
    <t xml:space="preserve">Объём рынка снизу (русcкоязычное население в мире, онлайн-образование)</t>
  </si>
  <si>
    <r>
      <rPr>
        <b/>
        <sz val="10"/>
        <color theme="1"/>
        <rFont val="Liberation Sans"/>
      </rPr>
      <t xml:space="preserve">Tam - </t>
    </r>
    <r>
      <rPr>
        <sz val="10"/>
        <color theme="1"/>
        <rFont val="Liberation Sans"/>
      </rPr>
      <t xml:space="preserve">Общая ёмкость рынка онлайн-образования в мире</t>
    </r>
  </si>
  <si>
    <r>
      <rPr>
        <b/>
        <sz val="10"/>
        <color theme="1"/>
        <rFont val="Liberation Sans"/>
      </rPr>
      <t xml:space="preserve">Численность целевой аудитории </t>
    </r>
    <r>
      <rPr>
        <sz val="8"/>
        <color theme="1"/>
        <rFont val="Liberation Sans"/>
      </rPr>
      <t xml:space="preserve">русскоязычное население в мире
март 2019 153,7 млн
март 2022 (данные РБК) 258 млн</t>
    </r>
  </si>
  <si>
    <r>
      <rPr>
        <b/>
        <sz val="10"/>
        <color theme="1"/>
        <rFont val="Liberation Sans"/>
      </rPr>
      <t xml:space="preserve">Уровень потребления (в %) </t>
    </r>
    <r>
      <rPr>
        <sz val="8"/>
        <color theme="1"/>
        <rFont val="Liberation Sans"/>
      </rPr>
      <t xml:space="preserve">имеют доступ в интернет в мире</t>
    </r>
  </si>
  <si>
    <r>
      <rPr>
        <b/>
        <sz val="10"/>
        <color theme="1"/>
        <rFont val="Liberation Sans"/>
      </rPr>
      <t xml:space="preserve">Средний чек </t>
    </r>
    <r>
      <rPr>
        <sz val="8"/>
        <color theme="1"/>
        <rFont val="Liberation Sans"/>
      </rPr>
      <t xml:space="preserve">в целом по рынку онлайн-образования в России 15500р.+15%
(других данных по миру нет)</t>
    </r>
  </si>
  <si>
    <r>
      <rPr>
        <b/>
        <sz val="10"/>
        <rFont val="Liberation Sans"/>
      </rPr>
      <t xml:space="preserve">Уровень потребления (в %) </t>
    </r>
    <r>
      <rPr>
        <sz val="8"/>
        <rFont val="Liberation Sans"/>
      </rPr>
      <t xml:space="preserve">доля онлайн-образования в мире</t>
    </r>
  </si>
  <si>
    <r>
      <rPr>
        <b/>
        <sz val="10"/>
        <color theme="1"/>
        <rFont val="Liberation Sans"/>
      </rPr>
      <t xml:space="preserve">Средний чек </t>
    </r>
    <r>
      <rPr>
        <sz val="8"/>
        <color theme="1"/>
        <rFont val="Liberation Sans"/>
      </rPr>
      <t xml:space="preserve">онлайн-образование в России (других данных по миру нет)</t>
    </r>
  </si>
  <si>
    <r>
      <rPr>
        <b/>
        <sz val="10"/>
        <color theme="1"/>
        <rFont val="Liberation Sans"/>
      </rPr>
      <t xml:space="preserve">Уровень потребления (в %) </t>
    </r>
    <r>
      <rPr>
        <sz val="8"/>
        <color theme="1"/>
        <rFont val="Liberation Sans"/>
      </rPr>
      <t xml:space="preserve">рынок обучения психологии и  коучинга по России</t>
    </r>
  </si>
  <si>
    <r>
      <rPr>
        <b/>
        <sz val="10"/>
        <color theme="1"/>
        <rFont val="Liberation Sans"/>
      </rPr>
      <t xml:space="preserve">Средний чек на рынке охваченной ЦА </t>
    </r>
    <r>
      <rPr>
        <sz val="8"/>
        <color theme="1"/>
        <rFont val="Liberation Sans"/>
      </rPr>
      <t xml:space="preserve">по России</t>
    </r>
  </si>
  <si>
    <t>Название/имя</t>
  </si>
  <si>
    <t>Позиционирование</t>
  </si>
  <si>
    <t xml:space="preserve">Точки касания</t>
  </si>
  <si>
    <t xml:space="preserve">Продукты/услуги (+ ценовая политика)</t>
  </si>
  <si>
    <t>Юр.информация</t>
  </si>
  <si>
    <t>Комментарий</t>
  </si>
  <si>
    <t xml:space="preserve">Онлайн-обучение коучей</t>
  </si>
  <si>
    <t xml:space="preserve">5 Prism</t>
  </si>
  <si>
    <t xml:space="preserve">Академия профессионайльного коучинга по международным стандартам ICF</t>
  </si>
  <si>
    <t xml:space="preserve">Сайт https://5prism.ru/freecoach-yandex/</t>
  </si>
  <si>
    <t xml:space="preserve">Бесплатный курс «Профессия коуч»
Бесплатный подготовительный модуль к курсу 5 Prism
Бесплатный подготовительный модуль к курсу «Бизнес-коучинг предпринимателей»
Международная программа CCE ICF - ДЕЛАЙ КАК КОУЧ цена 29900-84000р
Международная программа CCE ICF - ДУМАЙ КАК КОУЧ цена 108100-181000р.
Международная программа обучения коучингу с нуля по стандартам ICF - 
КОУЧИНГ МЕЖДУНАРОДНОГО УРОВНЯ цена 143000-280000р.
Авторский онлайн-курс 5 PRISM В РАБОТЕ КОУЧА цена 54900-173000р.
Программа для начинающих и практикующих коучей, желающих подготовиться к сертификации на уровень ACC - СОПРОВОЖДЕНИЕ ДО ACC цена 96000-104000р.
Программа подготовки коучей к сертификации PCC ICF - СОПРОВОЖДЕНИЕ ДО PCC цена 184000-224000р.
Мастерский курс по методу 5 Prism 5 PRISM PRO цены пока нет, СТАРТ КУРСА 13 АПРЕЛЯ 2023.
Курс специализации для коучей - ПРОФЕССИОНАЛЬНЫЙ МЕНТОР-КОУЧ цены нет, Набор завершен (можно оставить заявку на след. поток).
Практический курс БИЗНЕС-КОУЧИНГ ПРЕДПРИНИМАТЕЛЕЙ цена 95000-197100р.
Практический курс PRO ДЕНЬГИ цена 14900-54900р.
Курс ЛИЧНЫЙ БРЕНД ЭКСПЕРТА цена 19000-140000р.
Курс-поддержка для практикующих коучей ПРОФИЛАКТИКА ЭМОЦИОНАЛЬНОЙ УЯЗВИМОСТИ КОУЧА цена 12000р. (курс в записи).</t>
  </si>
  <si>
    <t xml:space="preserve">АНО ДПО «Академия «Пять призм»          ИНН: 7842196710                                            ОГРН: 1217800163393                               Дата регистрации: 21.10.2021
Юр.адрес: 191036 Россия, г. Санкт-Петербург, ул. 8-я Советская, дом 21, лит. А, пом. 1Н, ком. 8</t>
  </si>
  <si>
    <t xml:space="preserve">Одна из самых масштабных аккадемий коучинга в РФ. Имеют льготы по налогвым отчислениям, тк являются некоммерческой организацией.</t>
  </si>
  <si>
    <t xml:space="preserve">Телеграм (29270 подписчиков)                      https://web.telegram.org/k/#@academ5prism</t>
  </si>
  <si>
    <t xml:space="preserve">ВК (5222 подписчика)  https://vk.com/5prism</t>
  </si>
  <si>
    <t xml:space="preserve">Ютуб (3,01 тыс. подписчиков) https://www.youtube.com/channel/UCHAdrU-lpWjQC2vhvP-fccg</t>
  </si>
  <si>
    <t xml:space="preserve">Инстаграм (аккаунт заблокирован)                                                     https://instagram.com/5prism.ru</t>
  </si>
  <si>
    <t xml:space="preserve">ВК Ольга Рыбина (1864 подписчика) https://vk.com/olga.rybina.coach</t>
  </si>
  <si>
    <t xml:space="preserve">Сайт Индивидуальный https://olgarybina.com/#home</t>
  </si>
  <si>
    <t xml:space="preserve">Ютуб Ольга Рыбина (2,28 тыс. подписчиков) https://www.youtube.com/channel/UC6f4cIK0xK5rAHhPiiNHGSw</t>
  </si>
  <si>
    <t xml:space="preserve">Телеграм Ольга Рыбина (4,43 тыс.подписчиков) https://web.telegram.org/k/#@olga_rybina_coach</t>
  </si>
  <si>
    <t xml:space="preserve">Таплинк Ольга Рыбина https://taplink.cc/rybina.coach</t>
  </si>
  <si>
    <t xml:space="preserve">Телеграм Юрий Мурадян (30844 подписчиков) https://web.telegram.org/k/#@ymuradyan</t>
  </si>
  <si>
    <t xml:space="preserve">Ютуб Юрий Мурадян (11,7 тыс. подписчиков) https://www.youtube.com/channel/UCJkRFzV59Yk9JvD3_uG3vHA</t>
  </si>
  <si>
    <t xml:space="preserve">ВК Юрий Мурадян https://vk.com/yura.muradyan88</t>
  </si>
  <si>
    <t xml:space="preserve">Таплинк Юрий Мурадян https://taplink.cc/yura.muradyan</t>
  </si>
  <si>
    <t xml:space="preserve">Инстаграм Юрия Мурадяна (299 тыс. подписчиков) </t>
  </si>
  <si>
    <t xml:space="preserve">Международная академия дополнительного профессионального образования EDPRO</t>
  </si>
  <si>
    <t xml:space="preserve">EdPro — онлайн-академия дополнительного образования.
Образовательные программы ориентированы на формирование профессиональных навыков, применимых в реальной жизни.</t>
  </si>
  <si>
    <t xml:space="preserve">Сайт https://edprodpo.com/#</t>
  </si>
  <si>
    <t xml:space="preserve">Направления:
Программа обучения ПРОФЕССИОНАЛЬНЫЙ КОУЧИНГ цена 100000-260000р.
Программа профессиональной переподготовки Коучинг и психологическое консультирование цена 97000-297000р.
Онлайн-обучение по программе Соционика для жизни и бизнеса цена 14990-69990р.
Онлайн-курс Метафорические ассоциативные карты цена 4990-19900р.
Психосоматика и работа ﻿с подавленными эмоциями цена 9900-29900р.
Символдрама: терапия через образы цена 9990-29990р.
Онлайн-курс Коучинг для жизни и бизнеса цена 19900-39900р.
Онлайн-курс НЛП и эриксоновский гипноз цена 19900-39900р.
Онлайн-курс Лайф-консультирование сложных клиентов цена 9990-29900р.
Онлайн-курс Харизма эксперта цена 9900-45900р.
Онлайн-курс Методология для экспертов и наставников цена 14900-65900р.
Онлайн-курс ВКонтакте для экспертов цена 1900р.
Программа профессиональной переподготовки Практическая психология цена 170000-299000р.
Онлайн-курс Сценарий жизни: как мы пишем свою судьбу цена 7000-28000р</t>
  </si>
  <si>
    <t xml:space="preserve">ООО «Международная Академия дополнительного профессионального образования»
ИНН: 7734432085
ОГРН: 1197746745635
Адрес офиса: 123290, Москва, 1 Магистральный тупик, 11с1
8 (800) 600-40-97
support@edprodpo.com</t>
  </si>
  <si>
    <t xml:space="preserve">Есть партнерская программа и бесплатные демо-уроки по программам обучения.</t>
  </si>
  <si>
    <t xml:space="preserve">Телеграм (822 подписчика) 
https://t.me/+9MKxP4ldNwNiMWRi</t>
  </si>
  <si>
    <t xml:space="preserve">ВК (91 подписчик) 
https://vk.com/edprocoachingicf</t>
  </si>
  <si>
    <t xml:space="preserve">Ютуб (1,42 тыс. подписчиков)
https://www.youtube.com/channel/UCTSq9wucUKc4pslKiCwHgEw</t>
  </si>
  <si>
    <t xml:space="preserve">Несколько профилей инстаграм:
Инстаграм общий (64,8 тыс подписчиков)
https://instagram.com/edpro_dpo?igshid=YmMyMTA2M2Y=
Инсгтаграм коучинг  (8150 подписчиков) https://instagram.com/edpro_dpo?igshid=YmMyMTA2M2Y=</t>
  </si>
  <si>
    <t xml:space="preserve">Таплинк https://taplink.cc/edpro_dpo</t>
  </si>
  <si>
    <t xml:space="preserve">МЕЖДУНАРОДНАЯ АКАДЕМИЯ
БИЗНЕС-КОУЧИНГА 2WIN</t>
  </si>
  <si>
    <t xml:space="preserve">Мы верим, что бизнес - это место рождения новых идей, возможностей и эмоций. Компании и их лидеры не просто создают продукт. Они меняют мир вокруг себя.
Миллионы лидеров во всем мире создают миллиарды поводов для улыбок, ощущения драйва, легкости, уверенности в себе, печали, депрессии, апатии. Каждый день. Каждую минуту. Это ответственность, которую невозможно переоценить.</t>
  </si>
  <si>
    <t xml:space="preserve">Сайт https://academy2win.com/
ВК (1243 подписчика) https://vk.com/academy2win
Ютуб (234 подписчика)
https://www.youtube.com/channel/UCjY0Uldi5qMr6kDI5sTnKFg
Телеграм (320 подписчиков)
https://t.me/coachingforbusiness
Инстаграм (2370 подписчиков)
https://instagram.com/academy_2win?igshid=YmMyMTA2M2Y=</t>
  </si>
  <si>
    <t xml:space="preserve">Для коучей:
Авторский интенсив Мастерская долгосрочного контракта цена 30000-40000р.
Эмоциональный интеллект. Сила личности цена 30000р.
МЕНТОРИНГ - индивидуально цена 9000-22000р., групповой цена 5000р.
СУПЕРВИЗИЯ - цена не указана.
Диагностика Эмоционального Интеллекта цена 4500-15000р.
Диагностика DISC цена 4500-15000р.</t>
  </si>
  <si>
    <t xml:space="preserve">ИП Акман Е. А.
ОГРНИП 317774600422566
ИНН 780527438880
127566 г. Москва Юрловский проезд 14 стр 1
Тел. +7 (916) 301 31 66
info@academy2win.com</t>
  </si>
  <si>
    <t xml:space="preserve">Миссия:
Формировать рынок профессионального коучинга.Способствовать развитию лидеров, создающих поводы для счастья - своего, своих семей, сотрудников, партнеров и клиентов.Готовить коучей, чьи знания, навыки и уровень профессионализма будут действительно востребованы бизнесом.</t>
  </si>
  <si>
    <t xml:space="preserve">Международный Эриксоновский Университет коучинга</t>
  </si>
  <si>
    <t xml:space="preserve">Международный Эриксоновский Университет коучинга проводит обучающие программы в области коучинга, основанные на технологиях достижения результата и развития осознанности.
Наши студенты - предприниматели, политики, менеджеры, юристы, кадровики, тренеры, консультанты, психологи, врачи, педагоги и люди, интересующиеся коучингом.</t>
  </si>
  <si>
    <t xml:space="preserve">Сайт https://erickson.ru/
Телеграм (2203 подписчиков)
https://t.me/Erickson_Coaching
Ютуб (7,33 тыс подписчиков)
https://www.youtube.com/user/ericksoninternation
ВК (9029 подписчиков)
https://vk.com/erickson_coaching
Одноклассники (984 подписчика)
https://ok.ru/group/52205828046908
Инстаграм (27,6 тыс подписчиков)
https://instagram.com/erickson_coaching?igshid=YmMyMTA2M2Y=
Таплинк https://taplink.cc/erickson_coaching</t>
  </si>
  <si>
    <t xml:space="preserve">Очень много направлений по психологии и коучингку:
СЕРТИФИКАЦИОННЫЕ ПРОГРАММЫ
АВТОРСКИЕ ПРОГРАММЫ МЭРИЛИН АТКИНСОН
КОРПОРАТИВНЫЕ ПРОГРАММЫ ДЛЯ ОРГАНИЗАЦИЙ
ТРЕНИНГИ ТРЕНЕРОВ
МАСТЕРСКИЕ И МАСТЕР-КЛАССЫ
ОНЛАЙН ПРОГРАММЫ
ТРЕНИНГ ДЛЯ ТРЕНЕРОВ: БЫТЬ ВКЛАДОМ В ЛЮДЕЙ.
Стоимость курса:  122 500 рублей
Стоимость при ранней регистрации и оплате до 29.09.2022 — 98 000 рублей
Стоимость повторного прохождения программы - 61 250 рублей
* Скидка 10% для членов ICF
* Скидка 15% при участии 3 и более сотрудников от одной организации
СЕРТИФИЦИРОВАННАЯ ПРОГРАММА: ШКОЛА МЕНТОРОВ ДЛЯ КОУЧЕЙ
Полная стоимость программы: 240 000 рублей
При ранней регистрации (до 1 сентября): 200 000 рублей
ОНЛАЙН КУРС "8 КЛЮЧЕЙ К УСПЕХУ В ПРОФЕССИОНАЛЬНОМ КОУЧИНГЕ"
Стоимость курса:
* 22 950 рублей при регистрации до 25 сентября 
* 27 000 рублей при регистрации с 26 сентября 
При повторном прохождении курса скидка 50%  - 13 500 рублей.
"КОУЧИНГ СЕМЕЙ И ПАР"
СТОИМОСТЬ ПРОГРАММЫ:
30.000 рублей
При ранней регистрации и оплате до 20 мая – 27.000 рублей
* Скидка 10% членов ICF, семейной паре
* Скидка 15% многодетным семьям
* Скидка 50% (от полной стоимости) при повторном прохождении программы</t>
  </si>
  <si>
    <t xml:space="preserve">ООО «ЭРИКСОН Интернешнл»
ИНН 7736543697, КПП 773601001
Юр. адрес: 119313 Москва, Ленинский пр-кт, дом 95, этаж цокольный, помещение X, офис 3
АДРЕС ОФИСА:
Москва, Измайловское шоссе, 71, 4Г-Д,
ст. м. «Партизанская»,
Офисный центр «НОВЭСТ», офис №6.
ТЕЛЕФОН: +7 (495) 792-02-95 МОСКВА
E-MAIL: INFO@ERICKSON.RU</t>
  </si>
  <si>
    <t xml:space="preserve">Есть клуб выпускников, интернет-магазин, эфиры на радио, форум.</t>
  </si>
  <si>
    <t xml:space="preserve">Международный Институт бизнес- тренеров «ПРОФЕССИОНАЛ».
PROFESSIONAL
INTERNATIONAL TRAINERS INSTITUTE</t>
  </si>
  <si>
    <t xml:space="preserve">Быстрый результат
Веди коучинг по принципу «смотрю – делаю»
Один модуль — одно внедрение
Концентрат полезного знания без пауз, отвлеченных историй и воды</t>
  </si>
  <si>
    <t xml:space="preserve">Сайт https://www.iprofessional.ru/
Ютуб (58 подписчиков) https://www.youtube.com/channel/UCl6kq-2fvvSB0eFmD3jOyjQ
Инстаграм (1065 подписчиков) 
https://www.instagram.com/iprofessional.ru/</t>
  </si>
  <si>
    <t xml:space="preserve">Международная профессиональная программа обучения коучингу "Школа коучей 2.0" цена 78400-80000р. (цена 64500-69500р. на 16.10.22г.)</t>
  </si>
  <si>
    <t xml:space="preserve">Москва, Цветной бульвар, д.7,
стр.11, этаж 4
 info@iprofessional.ru +7 (495) 532-71-53 +7 (925) 509-33-39</t>
  </si>
  <si>
    <t xml:space="preserve">Coaching UP University
CoachingUP – Международный Университет Развития Коучинга.</t>
  </si>
  <si>
    <t xml:space="preserve">Системный подход к образованию</t>
  </si>
  <si>
    <t xml:space="preserve">Сайт https://coachingup.university/#programs
Телеграм (нет подписчиков) 
https://telegram.me/coachingup_bot?start=5fa5641261df94000d063f53
Инстаграм (не работает)
Ютуб (2,34 тыс подписчиков)
https://www.youtube.com/c/coachingUPuniversity</t>
  </si>
  <si>
    <t xml:space="preserve">Стань профессиональным коучем международного уровня с нуля цена 790-2980 долларов.
Профессиональная продажа и сопровождение долгосрочных контрактов в коучинге цена 800 долларов.
Подготовка к сертификации в ICF на уровень квалификации коуча АСС/РСС цена 1300 долларов.</t>
  </si>
  <si>
    <t xml:space="preserve">tanya@coachingup.university
Наши контакты
+7 499 350 36 49
+39 (069) 480 37 34
+38 093 170 47 11
CoachingUP - International University of Coaching Development
Achmatovoj str
house 15
apartment 112
02068 Kiev
UKRAINE
andrey@coachingup.university
https://coachingup.university/
Phone: +38 044 232 22 46</t>
  </si>
  <si>
    <t xml:space="preserve">МЕЖДУНАРОДНЫЙ ЦЕНТР КОУЧИНГА SLACADEMY</t>
  </si>
  <si>
    <t xml:space="preserve">Раскрываем потенциал руководителей, команд, организаций на благо общества и счастья людей.
Системный подход, основанный на целостном восприятии, раскрытии личного и профессионального потенциала человека, прошел проверку временем, показал высокую эффективность и приобрел особую актуальность в условиях BANI мира.</t>
  </si>
  <si>
    <t xml:space="preserve">Сайт: https://slacademy.ru/aboutacademy
Ютуб (1,28 тыс подписчиков)
https://www.youtube.com/user/StyleOfLifeAcademy
Телеграм (171 подписчик)
https://t.me/styleoflifeacademy
Инстаграм (4968 подписчиков)
https://instagram.com/svetlanalanda?igshid=YmMyMTA2M2Y=</t>
  </si>
  <si>
    <t xml:space="preserve">Ретрит ЯСНОСТЬ И ТИШИНА цена 23000-70000р.
СТРАТЕГИИ ПРОДАЖ И МАРКЕТИНГА НА ОСНОВЕ ЛИЧНОГО БРЕНДА КОУЧА цена 48000-248000р.
МЕНТОРИНГ МСС цена 15000-75000р.
МЕНТОРИНГ РСС цена 9000-18000р.
ПРОГРАММА РАЗВИТИЯ КОУЧЕЙ И ЛИДЕРОВ СУПЕРВИЗИЯ цена 12500-24000р.
MENTOR COACH цена 210000-275000р.
Мастерские бесплатные и от 2000р.
</t>
  </si>
  <si>
    <t xml:space="preserve">ИП Ланда С.Г.
Счёт40802810202230000450
БИК044525593
ИНН772351149984
ОГРНИП317774600102874
Юридический адрес117452, г. Москва, ул. Азовская, д. 24 к2, кв. 370
7 (925) 589 02 71
sl@slacademy.ru</t>
  </si>
  <si>
    <t xml:space="preserve">Основатели:
Светлана Ланда, еxecutive коуч СЕО и ТОП команд, мастер сертифицированный коуч Международной Федерации Коучинга (MCC) и ментор Global ICF, ведущий российский эксперт в области Life Work Balance (LWB), Mindfulness. Основатель Международного центра коучинга SLAcademy, идейный вдохновитель и сооснователь Women's Leadership Forum.
Эстер Ланда, еxecutive коуч, ментор, мастер сертифицированный коуч (МСС) и асессор ICF, лауреат премии Young Leader Awards, супервизор для коучей и МР ЕМСС, невербальный мастер-коуч, программный директор аккредитованных ICF программ подготовки менторов и коучей, сооснователь Международного Центра Коучинга SLAcademy.</t>
  </si>
  <si>
    <t xml:space="preserve">Институт
прикладной психологии
в социальной сфере</t>
  </si>
  <si>
    <t xml:space="preserve">Дистанционное образование
для психологов и всех, кто хочет
разбираться в психологии</t>
  </si>
  <si>
    <t xml:space="preserve">Сайт https://psy.edu.ru/
ВК (22343 подписчиков)
https://vk.com/institut_psy
Ютуб (1,58 тыс подписчиков) https://www.youtube.com/channel/UCrcrgXASgDeLxJ_YaF9LiHA/featured
Телеграм (7566 подписчиков) ttps://t.me/institut_psy</t>
  </si>
  <si>
    <t xml:space="preserve">Практическая психология и коучинг: современные подходы к работе с клиентами цена 89000р.
Бизнес-коучинг: результативные технологии работы с отдельными сотрудниками, командами и организациями цена 27900-30960р.
Коучинг. Эффективные стратегии взаимодействия с клиентом: создание пространства для развития, целеполагание, поиск ресурсов и сопровождение изменений цена 57000р
Эффективные стратегии консультативной психологии цена 89000р.
Основы коучинга. Введение в профессию «Коуч» цена 6500р.
Эмоциональный интеллект. Техники управления эмоциями и чувствами цена 17000р.
Бизнес-коучинг: результативные технологии работы с отдельными сотрудниками, командами и организациями цена 27900-30960р.
Карьерный коучинг: построение индивидуальной карьерной траектории и сопровождение профессиональной самореализации клиентов цена 19000р.-22950р.
Коучинг. Эффективные стратегии взаимодействия с клиентом: создание пространства для развития, целеполагание, поиск ресурсов и сопровождение изменений цена 57000р.
Практическая психология и коучинг: современные подходы к работе с клиентами цена 89000р.
Психолог-практик. Базовая клиентоориентированная стратегия и основные методы психологической помощи цена 66700 (набор по факту)</t>
  </si>
  <si>
    <t xml:space="preserve">АНО ДПО «Институт прикладной психологии в социальной сфере»
8 (800) 600-43-12
8 (499) 322-07-87
г. Москва, ул. Грина, д.34, к.1, оф.13
ОГРН 1167700061209
от 21 июля 2016 г.
ИНН/КПП 7714397516/ 772701001 
Учредители: Лукьянов Денис Михайлович, Хорьков Павел Юрьевич</t>
  </si>
  <si>
    <t xml:space="preserve">МИПО 
Московский Институт Профессионального Образования</t>
  </si>
  <si>
    <t xml:space="preserve">Получи новую профессию или повысь квалификацию по своему нынешнему направлению дистанционно</t>
  </si>
  <si>
    <t xml:space="preserve">Сайт https://mipo.msk.ru/
ВК и Телеграм (ссылки на сайте не работают, а просто в поиске не найти, так как название схожее с другими и выдает только сайт).</t>
  </si>
  <si>
    <t xml:space="preserve">Направления:
Профессиональная переподготовка
MBA
Коучинг в индивидуальном психологическом консультировании цена 19100р.</t>
  </si>
  <si>
    <t xml:space="preserve">НАУЧНАЯ АВТОНОМНАЯ НЕКОММЕРЧЕСКАЯ ОРГАНИЗАЦИЯ «МОСКОВСКИЙ ИНСТИТУТ ПРОФЕССИОНАЛЬНОГО ОБРАЗОВАНИЯ»
ИНН 9725040649
Москва
Дербеневская набережная 11
+7 (495) 150-99-24,
+7 (495) 150-99-24
info@mipo.msk.ru
Алматы
Проспект Аль-Фараби 17, БЦ Нурлы-Тау Тау Блок 4Б офис 1603
+7 (727) 311-09-11
almaty@mipo.msk.ru</t>
  </si>
  <si>
    <t xml:space="preserve">НАНО МИП 
МОСКОВСКИЙ
ИНСТИТУТ
ПСИХОЛОГИИ</t>
  </si>
  <si>
    <t xml:space="preserve">Освойте востребованную профессию психолога или повысьте квалификацию вместе с нами</t>
  </si>
  <si>
    <t xml:space="preserve">Сайт https://mip.institute/
ВК (45 подписчиков) https://m.vk.com/mip_institute
Телеграм (не канал)
https://t.me/mip_edu</t>
  </si>
  <si>
    <t xml:space="preserve">Профессии - Программы профессиональной переподготовки для полного погружения в профессию.
Курсы - Повышение квалификации для получения или обновления знаний в конкретной теме.
Психолог бизнес - консультант. Коуч цена 55200р.</t>
  </si>
  <si>
    <t xml:space="preserve">Научная автономная некоммерческая организация «Московский институт психологии»
ИНН 9725041321
Москва
Дербеневская набережная 11
+7 (499) 110-86-32,
+7 (800) 600-29-03
info@mip.institute
Алматы
Проспект Аль-Фараби 17 Блок 4Б офис 1603
+7 (727) 311-09-11
almaty@mip.institute</t>
  </si>
  <si>
    <t xml:space="preserve">НАДПО
Национальная академия дополнительного профессионального образования</t>
  </si>
  <si>
    <t xml:space="preserve">Национальная академия дополнительного профессионального образования специализируется на дистанционных курсах переподготовки и повышения квалификации педагогов всех уровней образования: учителей, воспитателей, тренеров и психологов. После успешного дистанционного обучения в нашей академии вы получаете диплом о профессиональной переподготовке или удостоверение о повышении квалификации престижной московской образовательной организации.</t>
  </si>
  <si>
    <t xml:space="preserve">Сайт https://nadpo.ru/
Ютуб (3,62 тыс подписчиков)
https://www.youtube.com/channel/UCV40AUHRSDb9BN0Bsu_QI6A
ВК (6729 подписчиков) https://vk.com/nadporu
ОК (648 участников) https://ok.ru/group/56832958988441
Телеграм (1682 подписчика) https://t.me/nadporu
Телеграм (289 подписчиков) https://t.me/nadpo_fitnes_nutritsiologiya</t>
  </si>
  <si>
    <t xml:space="preserve">Наши направления дистанционного обучения:
педагогика; 
психология;
менеджмент;
государственное и муниципальное управление;
управление персоналом;
кадровое делопроизводство;
бухгалтерский учет. 
«Коучинг в индивидуальном психологическом консультировании» (320 ч.) цена 20800р.</t>
  </si>
  <si>
    <t xml:space="preserve">Автономная некоммерческая организация дополнительного профессионального образования «Национальная академия дополнительного профессионального образования»
ОГРН 1187700006966
117149, г. Москва, ул. Болотниковская, д.36, к.2, пом.V, к.3</t>
  </si>
  <si>
    <t xml:space="preserve">АНО ДПО «АППКК»
Академия профессиональной подготовки и повышения квалификации кадров</t>
  </si>
  <si>
    <t xml:space="preserve">«Академия профессиональной подготовки и повышения квалификации кадров» приглашает педагогов, тренеров, психологов, учителей, воспитателей, руководителей организаций пройти обучение на дистанционных курсах профессиональной переподготовки и повышения квалификации. После успешной сдачи итоговых контрольных точек вы получите документ об образовании (диплом или удостоверение) установленного образца, который повысит ваш статус в организации и даст возможность карьерного роста.</t>
  </si>
  <si>
    <t xml:space="preserve">Сайт https://appkk.ru/
ВК (444 подписчика) https://vk.com/public203564419</t>
  </si>
  <si>
    <t xml:space="preserve">Педагогическое образование
Спорт и фитнес
Практическая психология
Государственное и муниципальное управление
Бухгалтерский учет и аудит
«Коучинг в индивидуальном психологическом консультировании» с присвоением квалификации «Специалист по коучингу (коуч)» (540 ч.) цена 16800р.</t>
  </si>
  <si>
    <t xml:space="preserve">Автономная некоммерческая организация дополнительного профессионального образования «Академия профессиональной подготовки и повышения квалификации кадров»
ОГРН 1204800011635</t>
  </si>
  <si>
    <t xml:space="preserve">ICM
Institute of Consulting and Management </t>
  </si>
  <si>
    <t xml:space="preserve">100% гарантия возврата денег, если не понравилось обучение
Мы единственные в России, обучающие коучингу
по Международному стандарту ICM</t>
  </si>
  <si>
    <t xml:space="preserve">Сайт https://icm.institute/mezhdunarodnaya-programma-obucheniyu-kouchinga-po-klassu-icm/
Телеграм (8635 подписчиков)
https://t.me/prof_Zotov
ВК (6484 подписчиков)
https://vk.com/institut_ku</t>
  </si>
  <si>
    <t xml:space="preserve">Профессиональный коучинг цена 9000-255000р.
Базовый коучинг цена 14900р.
Мастерская коуча. Универсальные техники и инструменты коучинга цена 10000р.
Развитие личности коуча. Эмоциональный интеллект. цена 20000р.</t>
  </si>
  <si>
    <t xml:space="preserve">ООО "ИНСТИТУТ КОНСАЛТИНГА И УПРАВЛЕНИЯ"
ИНН 9704154691
ОГРН 1227700469633
Юридический адрес организации
125009, РОССИЯ, Г МОСКВА, ПЕР РОМАНОВ, Д 3, СТР 8, ОФИС 1</t>
  </si>
  <si>
    <t xml:space="preserve">Европейская Школа Коучинга- это частный образовательный проект психолога Евгении Порошиной.</t>
  </si>
  <si>
    <t xml:space="preserve">Приём на курс осуществляется на конкурсной основе. 
Для участия в конкурсе необходимо предоставить:
автобиографию (форма произвольная) и творческую работу (эссе). «Почему я занимаюсь (желаю заниматься) психотерапией?» или «Мои ожидания от программы»</t>
  </si>
  <si>
    <t xml:space="preserve">Сайт https://psy-fi.ru/products/distancionnyj-kurs-po-psihologii-i-kouchingu
ВК личный (1601 друг)
https://vk.com/evgeniya.poroschina
Ютуб (2,83 тыс подписчиков)
https://vk.com/evgeniya.poroschina
Инстаграм (1637 подписчиков)
https://www.instagram.com/evgeniya.poroschina/
Таплинк https://psy-fi.ru/links?fbclid=PAAaZPz6LOgfyFHlCRCBtvYOW3QUy0zB2JUE5R6zehVc3hcaNUvI4gQjUeUTE</t>
  </si>
  <si>
    <t xml:space="preserve">Профессиональное обучение по психологии и коучингу цена 200000р</t>
  </si>
  <si>
    <t xml:space="preserve">Европейская Школа Коучинга- это частный образовательный проект психолога Евгении Порошиной.
ИП Благодатная Евгения Александровна
ИНН 231906077834
ОГРНИП 321237500189256
10. Контактные данные
+7-929-6573717 
info@psy-fi.ru</t>
  </si>
  <si>
    <t xml:space="preserve">Уральская Академия Коучинга</t>
  </si>
  <si>
    <t xml:space="preserve">Создание уникального пространства для пробуждения и воплощения вашей самой смелой мечты.</t>
  </si>
  <si>
    <t xml:space="preserve">Сайт https://www.coachperm.ru/education.php?nap_id=8
ВК (846 подписчиков) https://vk.com/club2291085
</t>
  </si>
  <si>
    <t xml:space="preserve">Командный коучинг цена 25000р
Путь к ACC. 5 встреча ОНЛАЙН цена 5000р.
Семейный коучинг цена 57000р.
Коучинг в управлении: эффективное лидерство цена 30000р.
Глубинный коучинг. Продвижение духа. бесплатно.
Коучинг для родителей цена 18000р.</t>
  </si>
  <si>
    <t xml:space="preserve">ИП Гарьюсова С.В.
г. Пермь, ул. Монастырская 14 офис 544, 545.</t>
  </si>
  <si>
    <t xml:space="preserve">Американской академии коучинга
USA Academy of Coaching
Асэль Карабаева</t>
  </si>
  <si>
    <t xml:space="preserve">Наши принципы
ЧЕСТНОСТЬ И ПРОЗРАЧНОСТЬ
НЕ БРОСАТЬ СВОИХ
ЛЮБАЯ РАБОТА ДОЛЖНА ОПЛАЧИВАТЬСЯ
ВЫПОЛНЯТЬ ОБЕЩАНИЯ
ДЕЛАТЬ ХОРОШО ИЛИ НЕ БРАТЬСЯ
Миссия нашей Академии
Создать поколение независимых женщин, которые способны сами менять свою жизнь и жизнь окружающих</t>
  </si>
  <si>
    <t xml:space="preserve">Сайт https://lifecoach.awca-usa.com/
Инстаграм (11,7 тыс подписчиков)
https://www.instagram.com/assel.karabayeva/
ВК (32 подписчика) https://vk.com/usa_coaching
Телеграм личный https://t.me/AseleKarabayeva
Ютуб (502 подписчика)
https://www.youtube.com/AmericanCoachingAcademy
Таплинк https://asselkarabayeva.com/life_coach_cours</t>
  </si>
  <si>
    <t xml:space="preserve">ЛАЙФ-КОУЧ цена 1149-6299 долларов.</t>
  </si>
  <si>
    <t xml:space="preserve">На сайте не указано.</t>
  </si>
  <si>
    <t xml:space="preserve">Асэль Карабаева - основатель и Президент USA Academy of Coaching
(Американская Академия Коучинга)
Профессиональный коуч PCC ICF
Член ICF 
Сертифицированный психолог
Член Ассоциации психологов Казахстана
Автор образовательных программ для женщин
Автор и ведущая тренингов
Эксперт по развитию женственности
Прошла личное обучение автора уникальной методики перепрограммирования подсознания доктора Синельникова В.В.
Автор книги-бестселлера «Как выйти замуж или Чего хотят мужчины»</t>
  </si>
  <si>
    <t xml:space="preserve">Международный Университет Global Coaching London(UK)-Russia(RU)</t>
  </si>
  <si>
    <t xml:space="preserve">Коучинг и Менторинг: обучение на международном уровне
очные и онлайн программы по "золотым" стандартам ICF</t>
  </si>
  <si>
    <t xml:space="preserve">Сайт https://coachuniver.ru/obuchenie-kouchingu/mezhdunarodnaja-programma-kouching-novogo-myshlenija-acsth-icf/
Ютуб (556 подписчиков)
https://www.youtube.com/channel/UCznB6I3pdsrYnlAuCqN-v1w
ВК ссылка не работает на сайте.</t>
  </si>
  <si>
    <t xml:space="preserve">Международная программа «Коучинг нового мышления» ACSTH ICF (онлайн) цена 119000-129000р.</t>
  </si>
  <si>
    <t xml:space="preserve">Индивидуальный предприниматель Прицкер Александра Игоревна
ИНН 525900487382
Юридический адрес: г. Москва, Никитский бульвар, 12-58</t>
  </si>
  <si>
    <t xml:space="preserve"> International Centre of Evolution ICE
Академия Профессионального Коучинга</t>
  </si>
  <si>
    <t xml:space="preserve">Bussines-coaching
Life-coaching
Self-coaching
Generative coaching
Transformational-coaching
Коучинг как стиль Жизни)
Обучение  Очно и Online
Выдаем Диплом установленного образца о профессиональной переподготовке квалификации Коуч-Психолог!</t>
  </si>
  <si>
    <t xml:space="preserve">Сайт https://www.academy-coaching.com/-professional-coach/
Дзен (28 подписчиков) https://dzen.ru/id/606c909aacbf3c14f86876fd
Телеграм (237 подписчиков) https://t.me/sorazvitieru
Ютуб (710 подписчиков)  https://www.youtube.com/channel/UCRj-4EcRkFZkyTD9dmcRXPw?view_as=subscriber
ВК (137 пописчиков) https://vk.com/sorazvitieru
Рутуб https://rutube.ru/channel/24252641/
</t>
  </si>
  <si>
    <t xml:space="preserve">Курс обучения Трансформационному Системному Коучингу от Академии Профессионального Коучинга на базе Международного Центра «Со-Развитие» цена не указана, нужно отправить заявку. </t>
  </si>
  <si>
    <t xml:space="preserve">ИП Полежаева Юлия Вячеславовна
ИНН 502477923363
ОГРНИП 311502427900051
Контакты в Москве:
Телефон: +7 (916) 957 10 00
ул. Маршала Рыбалко, д. 2, корп. 6, 5-й подъезд (находится с внешней стороны полукруглого здания, напротив входа в ресторан "Ибис")
3-й этаж, комната 307 
ПРЕДСТАВИТЕЛЬСТВА:
РФ, г. Санкт-Петербург
Телефон: +7 (911) 957 11 77 
РФ, г. Казань          
Беларусь, г. Минск
Телефон: +375291348683
Viber,WhatsApp , Телеграмм
Германия, г.Вальдмюнхен
Waldmünchen, Deutschland
tel:            49 17 651 653 680
ICQ:          239155903
Skype:      dr_pilulka
e-mail:      volhacd@yahoo.com</t>
  </si>
  <si>
    <t xml:space="preserve">Полежаева Юлия Вячеславовна
(Россия. Москва - Санкт-Петербург)
Основатель, вдохновитель и руководитель Международного Центра "Со-Развитие"/ International Centre of Evolution.
Президент Международной Ассоциации ICE "International Coach Education Evolution".
Генеральный Директор "Академии Профессионального Коучинга". 
Эксперт по Лидерству, Системному развитию Человека и по Системному подходу расширения Бизнеса.</t>
  </si>
  <si>
    <t xml:space="preserve">ICP Centre</t>
  </si>
  <si>
    <t xml:space="preserve">ICP Centre — один из известных в Восточной Европе центров развития, изучения и популяризации компетенций в коучинге, лидерстве, образовании и личностном развитии.</t>
  </si>
  <si>
    <t xml:space="preserve">Сайт https://icpcentre.org/courses/agile-coaching/
Других каналов нет.</t>
  </si>
  <si>
    <t xml:space="preserve">AGILE-КОУЧИНГ цена 95000р.
Горячая линия - коуч сессия онлайн бесплатно.
https://icpcentre.org/hotline/</t>
  </si>
  <si>
    <t xml:space="preserve">ИНН: 526221560551
Название юрлица: Индивидуальный предприниматель Вдовиченко Галина Викторовна</t>
  </si>
  <si>
    <t xml:space="preserve">НОЧУ ВО «Московский институт психоанализа»</t>
  </si>
  <si>
    <t xml:space="preserve">Высшее и дополнительное образование в области психологии и педагогики
Высшее образование</t>
  </si>
  <si>
    <t xml:space="preserve">Сайт https://inpsycho.ru/additional_education/266
ВК 38966 подписчиков) https://vk.com/inpsycho
Телеграм (8225 подписчиков) https://t.me/Inpsycho
Ютуб (105 тыс подписчиков)
https://www.youtube.com/channel/UCBykqDFaVt0xkpWsAnRELAw
Дзен (5,7 тыс подписчиков) https://dzen.ru/inpsycho</t>
  </si>
  <si>
    <t xml:space="preserve">Трансперсональный коучинг (дистанционный курс) цена 100000р.</t>
  </si>
  <si>
    <t xml:space="preserve">НОЧУ ВО «Московский институт психоанализа» 121170, Россия, г.Москва, Кутузовский проспект, д.34, стр.14 тел.: +7 (495) 933 26 83, +7 (495) 782 34 43 
ОГРН 1027739764260 
ИНН / 7713131464 / КПП 773001001</t>
  </si>
  <si>
    <t xml:space="preserve">Онлайн-обучение клиентов</t>
  </si>
  <si>
    <t xml:space="preserve">Стать коучем:
МЕЖДУНАРОДНАЯ СЕРТИФИКАЦИОННАЯ
ОНЛАЙН ПРОГРАММА
ПРОФЕССИОНАЛЬНЫЙ КОУЧИНГ
ПО МЕЖДУНАРОДНЫМ СТАНДАРТАМ ACTP ICF (Level 2) цена 60000-250000р.</t>
  </si>
  <si>
    <t>Психодемия</t>
  </si>
  <si>
    <t xml:space="preserve">Мы проводим более 20 курсов по психологическому консультированию, коучингу, сексологии, HR и другим направлениям. В основе наших программ — практические занятия, где студенты получают навыки, которые реально нужны в профессии.
Осваивайте новую профессию с нуля или повышайте квалификацию.Люди, мишень и книгиЗдесь вы получите современные знания и прокачаете навыки на практике.</t>
  </si>
  <si>
    <t xml:space="preserve">Сайт https://psychodemia.ru/
ВК (6342 подписчиков) 
https://vk.com/psychodemia
Телеграмм (4930 подписчиков)
https://t.me/psychodemia
Ютуб (3,33 тыс подписчиков)
https://www.youtube.com/channel/UCgbOgUFVemdkTrN9EA8RSHw/featured
Одноклассники (521 участник)
https://ok.ru/psychodemia
Инстаграм (558 подписчиков)
https://instagram.com/psyonlineeducation?igshid=YmMyMTA2M2Y=</t>
  </si>
  <si>
    <t xml:space="preserve">Очень много курсов по психологии и коучингу:
Психологическое консультирование - 20 курсов
Базовая психология - 3 курса
Коучинг - 5 курсов
Клиническая психология - 4 курса
Сексология - 5 курсов
Нарративная практика - 2 курса
Детская психология - 3 курса
Гармония с телом - 4 курса
Психология в бизнесе - 3 курса
Курсы коучинга:
Мини-курс Что такое коучинг бесплатно.
Мастерство коучинга ACSTH цена 99000-144000р.
Курс-практика для коучей Мастерство коучинга. Практический модуль 65000-85000р.
Мастерство совещаний цена 15000р
Велнес-коуч цена 65000р.
Психология:
Мастерство психологического консультирования. Продвинутый курс цена 165000р.
Терапия принятия и ответственности (АСТ) цена 45000р.
Основы психологии цена 65000р.
Психология в бизнесе Мастерство совещаний цена 15000р.</t>
  </si>
  <si>
    <t xml:space="preserve">ООО «Психодемия»
Юр. адрес: 109341, г. Москва, ул. Перерва, д. 43, 104
ИНН/КПП 9723032427/772301001
ОГРН 1177746722780
hello@psychodemia.ru
+7 499 647-40-83</t>
  </si>
  <si>
    <t xml:space="preserve">Основатель - Психолог и ученый Мария Данина, которая больше 17 лет проработала в научно-исследовательской лаборатории Психологического института РАО.
Есть реферальная программа, бесплатная помощь коуча и психолога.</t>
  </si>
  <si>
    <t xml:space="preserve">Очень много направлений по психологии и коучингку:
СЕРТИФИКАЦИОННЫЕ ПРОГРАММЫ
АВТОРСКИЕ ПРОГРАММЫ МЭРИЛИН АТКИНСОН
КОРПОРАТИВНЫЕ ПРОГРАММЫ ДЛЯ ОРГАНИЗАЦИЙ
ТРЕНИНГИ ТРЕНЕРОВ
МАСТЕРСКИЕ И МАСТЕР-КЛАССЫ
ОНЛАЙН ПРОГРАММЫ
ОНЛАЙН-ПРОГРАММА «ВВЕДЕНИЕ В КОУЧИНГ»
Стоимость обучения в Москве: 12 500 рублей.
* 12 500 руб. при регистрации и оплате до 10.07.2022
* 13 000 руб. при регистрации и оплате с 11.07.2022 (при наличии мест в группе)
"9 НАВЫКОВ ЭМОЦИОНАЛЬНОЙ КОМПЕТЕНТНОСТИ"
Стоимость курса «9 навыков эмоциональной компетентности» в ОНЛАЙН формате: 
*  46 000 рублей при регистрации до 05.06. 2022 
Для участников из проживающих в других стран доступна и возможна оплата обучения из-за рубежа.
*  57 500 рублей при регистрации с 06.06.2022
Скидка 10% от стоимости доступна:
- для студентов 4-х модульной программы из учебных групп 76, 77, 78, 79, 80, 81 (2021-2022 учеб.год)
- для студентов программ "Coach Mastery" и "Путь на АСС"  (2021-2022 учеб.год)
- для участников спец. курса "Коучинг семей и пар" (2022 учеб.год)
- для участников спец. курса "Квантовый ум"  (2022 учеб.год)
- для участников программы "Тренинг тренеров" (2021 учеб.год)
- для членов ICF
Скидка 15% от стоимости доступна:
- для многодетных родителей
- корпоративная скидка для организации при обучении от 3-х сотрудников
Скидка 50% от стоимости доступна при повторном прохождении курса.</t>
  </si>
  <si>
    <t>Онлайн-маркетплейсы</t>
  </si>
  <si>
    <t xml:space="preserve">Академия PWC (PricewaterhouseCoopers)</t>
  </si>
  <si>
    <t xml:space="preserve">Академия «Технологий Доверия» – под этим новым названием продолжает свою работу Академия PWC.</t>
  </si>
  <si>
    <t xml:space="preserve">Сайт https://training.tedo.ru/</t>
  </si>
  <si>
    <t xml:space="preserve">Направления:
Профессиональные квалификации
Программы МВА
Бизнес-коучинг
HR-Академия
Стратегия, финансы, управление
Управленческие и коммуникативные навыки (soft skills)
Цифровые технологии и цифровизяция бизнеса
МСФО, РСБУ, ОПБУ, США, налоги
Семинары для финансовых организаций
Электронные курсы
Академия маркетинга
Стратегические сессии, фасилитации
Тестирование профессиональных знаний и навыков финансовых специалистов
Цены указаны не по всем направлениям (конечную стоимость нужно уточнять у куратора):
MBA «Практика менеджмента» цена  607500р.
MBA «Практика менеджмента» с профессиональной специализацией цена  891000р.
MBA с отраслевой специализацией «Фармацевтический бизнес» цена 891000р.
MBA-Intensive. Курс для лидеров бизнеса цена 171000-219300р.
Международная сертификация "Бизнес-коучинг" цена 330000р.
</t>
  </si>
  <si>
    <t xml:space="preserve">АО «Технологии Доверия – Аудит»
125047, Москва, ул. Бутырский вал, 10
Тел. (495) 967-60-00
Факс (495) 967-60-01
ИНН 7710764839
КПП 771001001
ОГРН 1097746859715
Р/сч 407 028 105 0000 100 4019
К/сч 301 018 105 0000 000 0222
в «ИНГ БАНК (ЕВРАЗИЯ) ЗАО» г. Москва, ул. Краснопролетарская, 36
БИК 044 525 222</t>
  </si>
  <si>
    <t xml:space="preserve">#4 Народный рейтинг бизнес-школ MBA.SU (2022)</t>
  </si>
  <si>
    <t xml:space="preserve">Телеграм (2923 подписчика)
https://t.me/tedo_business</t>
  </si>
  <si>
    <t xml:space="preserve">ВК (35 подписчиков) 
https://vk.com/tedo_academy</t>
  </si>
  <si>
    <t xml:space="preserve">Ютуб (1,1 тыс. подписчиков)
https://www.youtube.com/channel/UCVD4Z49khKuZppZEJf2n4NA</t>
  </si>
  <si>
    <t xml:space="preserve">Надежда Константиновна Волкова
руководитель (соц.сетей нет)</t>
  </si>
  <si>
    <t xml:space="preserve">Инстаграм (9578 подписчиков)
https://instagram.com/tedo_business?igshid=YmMyMTA2M2Y=</t>
  </si>
  <si>
    <t xml:space="preserve">Дзен (118 подписчиков) https://dzen.ru/tedo</t>
  </si>
  <si>
    <t xml:space="preserve">Таплинк https://taplink.cc/tedo_business</t>
  </si>
  <si>
    <t xml:space="preserve">Центр executive-коучинга, развития и карьеры Сколково</t>
  </si>
  <si>
    <t xml:space="preserve">Крупнейшая частная бизнес-школа в России.
Школа управления СКОЛКОВО интегрирует принципы устойчивого развития в программы и операционную деятельность, развивает собственную экспертизу на базе исследовательских центров и способствует развитию диалога и распространению лучших практик ESG, инициируя экспертные мероприятия и публикации.</t>
  </si>
  <si>
    <t xml:space="preserve">Сайт https://www.skolkovo.ru/centres/coaching/</t>
  </si>
  <si>
    <t xml:space="preserve">Направления:
Программы международного стандарта МВА:
-SKOLKOVO Executive MBA  цена 8100000р.
-SKOLKOVO MBA цена 4800000р 
Программы бакалавриата:
-Bachelor of Business Administration цена 2000000р
Старт карьеры:
-MOOVE by SKOLKOVO x MTS цена 600000р.
-Стартап Академия Junior 15 цена 153000-170000р.
Государство и общество:
-Master of Public Administration цена не указана (Регистрация закрыта)
-Master in Public Strategy цена 1400000р.
-Результативные коммуникации в госуправлении цена не указана (Регистрация закрыта)
Для малого и среднего бизнеса:
-Стартап Академия цена 750000р.
-Венчурные инвестиции в стартапы и быстрорастущие компании цена 120000-150000р.
-ПЕРВАЯ ПРОГРАММА ПРО ПАРТНЕРСТВО: ТАНДЕМОКРАТИЯ цена 830000р.
-СКОЛКОВО Практикум цена 2000000р.
-СКОЛКОВО Практикум Штаб цена 800000р.
-Практикум по игротехнике LIVE цена 128000-333000р.
-Практикум по финансовой стратегии цена 112500-150000р.
-Global Shift цена 1315000-1462000р.
-Global Shift Expedition. UAE &amp; Saudi Arabia цена 387000-430000р.
-ФаКУЛЬТатив: культурный код бизнеса цена 280000р.
Открытые программы - можно посмотреть ближайшие даты и участвовать бесплатно https://www.skolkovo.ru/open-programs/
Корпоративные решения - партнерство в решении бизнес-задач, актуальные программы можно посмотреть https://www.skolkovo.ru/corporate/
Digital-программы:
-CDTO: переизобретая цифру цена 1500000р.
-Digital-трансформация: как сделать бизнес цифровым цена 96000р.
-Экосистемы бизнеса: платформенная бизнес-модель цена 165000р.
-Master in Management Analytics цена 30000 USD
-Product Management Executive Program цена 600000р.
-FIIT: создай свой успешный финтех-продукт цена 150000р.
-Маркетплейс элективов цена 5000р. </t>
  </si>
  <si>
    <t xml:space="preserve">Негосударственное образовательное учреждение дополнительного профессионального образования Московская Школа Управления "СКОЛКОВО"
Юридический адрес: 143026, Московская область, город Одинцово, деревня Сколково, улица Новая, дом 100
ИНН 5032180980, КПП 503201001
Контактные телефоны: +7 495 539 30 00
Факс: +7 495 994 46 68
Адреса электронной почты: info@skolkovo.ru
Учредитель - Ассоциация Содействия развитию Московской Школы Управления «СКОЛКОВО», Исполнительный директор Писарев Сергей Станиславович</t>
  </si>
  <si>
    <t xml:space="preserve">Миссия Школы - Готовить людей, способных развиваться и развивать страну и мир.
Помогать талантливым стать успешными.</t>
  </si>
  <si>
    <t xml:space="preserve">ВК (24849 подписчиков)
https://vk.com/skolkovoschool</t>
  </si>
  <si>
    <t xml:space="preserve">Телеграм (13488 подписчиков) 
https://t.me/skolkovo_channel</t>
  </si>
  <si>
    <t xml:space="preserve">Твитер (не загружается)</t>
  </si>
  <si>
    <t xml:space="preserve">Дзен (512 подписчиков)
https://dzen.ru/skolkovoschool</t>
  </si>
  <si>
    <t xml:space="preserve">Ютуб (49 тыс. подписчиков)
https://www.youtube.com/user/skolkovoschool</t>
  </si>
  <si>
    <t xml:space="preserve">Инстаграм (93,4 тыс подписчиков)
https://instagram.com/skolkovoschool?igshid=YmMyMTA2M2Y=</t>
  </si>
  <si>
    <t xml:space="preserve">Таплинк https://taplink.cc/skolkovoschool
Тик-ток (7039 подписчиков) https://www.tiktok.com/@skolkovoschool</t>
  </si>
  <si>
    <t>Skillbox</t>
  </si>
  <si>
    <t xml:space="preserve">Образовательная платформа</t>
  </si>
  <si>
    <t xml:space="preserve">Сайт https://skillbox.ru/
ВК (451303 подписчиков) https://vk.com/skillbox_education
Ютуб (99,1 тыс. подписчиков)
https://www.youtube.com/channel/UC2FJq-Rr7v4SlKAoM7x0ZhA
Телеграм (30005 подписчиков)
https://t.me/skillboxru
Инстаграм (260 тыс подписчиков)
https://instagram.com/skillbox.ru?igshid=YmMyMTA2M2Y=
Таплинк https://taplink.cc/skillbox.ru</t>
  </si>
  <si>
    <t xml:space="preserve">Профессия Наставничество и управленческий коучинг цена 110352р.</t>
  </si>
  <si>
    <t xml:space="preserve">ООО "Скилбокс" ОГРН 1177746566140
8 (495) 154-09-36
Контактный центр
г. Москва, Ленинский проспект, дом 6, строение 20
hello@skillbox.ru
Юридический адрес
121596, город Москва, ул Горбунова, д. 2 стр. 3, помещ. II ком. 39а
Еще 2 организации по этому адресу
Руководитель
Генеральный директор
Крутов Дмитрий Валерьевич</t>
  </si>
  <si>
    <t xml:space="preserve">Миссия Skillbox — дать возможность каждому быть актуальным и востребованным специалистом прямо сейчас. Вне зависимости от возраста и географии.</t>
  </si>
  <si>
    <t xml:space="preserve">Онлайн-обучение психологов, коучей</t>
  </si>
  <si>
    <t xml:space="preserve">Высшая школа «Среда обучения»</t>
  </si>
  <si>
    <t xml:space="preserve">Мы уверены, что главным при онлайн-обучении остается контакт живых людей. Несмотря на дистанционный формат, бóльшая часть наших лекций и семинаров проходит онлайн с общением в прямом эфире.
Мы обучаем с 1990 года, ранее назывались Институтом истории культур. Первыми в России с 2003 года начали обучать дистанционно.</t>
  </si>
  <si>
    <t xml:space="preserve">Сайт https://psychology.sredaobuchenia.ru/</t>
  </si>
  <si>
    <t xml:space="preserve">Дистанционное обучение психологии: 
Дополнительное образование, Высшее образование, курсы.
https://psychology.sredaobuchenia.ru/#education
Программа Коучинг. Теория и практика. цена 143000р.
Программа Интегральный коучинг в бизнесе - набор закрыт.
Программа «Практическая психология и коучинг» цена 75000р.
Программа «Клинико-психологическое консультирование с основами психотерапии» цена 75000р.
Программа «Прикладной психоанализ и психоаналитическое консультирование» цена 75000р.
Программа «Психологическое консультирование и диагностика личности» цена 89000-205000р.
Программа «Практическая психология: основы диагностики и психологического консультирования личности» цена 189000р.
и др.</t>
  </si>
  <si>
    <t xml:space="preserve">ЧУ ДПО «Среда обучения»
ИНН 7722309834, КПП 770101001, ОГРН 1087799031088
8 (800) 500-30-94 (звонок по России бесплатный)
+7 (495) 540-46-63По общим вопросам: info@sredaobuchenia.ru
Для запросов СМИ: press@sredaobuchenia.ruАдрес: 127055, г.Москва, Бутырский вал, д.68/70, стр.1, офис 26А
Viber / WhatsApp / Telegram:
+7 916 075 60 36, +7 985 581 10 14</t>
  </si>
  <si>
    <t xml:space="preserve">Среда обучения — это онлайн-школа дополнительного и высшего образования по психологии, дизайну, киноиндустрии, современному искусству и фотографии.
У нас преподают не профессиональные педагоги, а практикующие специалисты. Некоторые программы ведём с вузом-партнёром — МИП.</t>
  </si>
  <si>
    <t xml:space="preserve">Телеграм (1580 подписчиков)
https://t.me/psy_sreda?roistat_visit=11438773</t>
  </si>
  <si>
    <t xml:space="preserve">ВК (10591 подписчик) 
https://vk.com/psychology.sredaobuchenia?roistat_visit=8244013</t>
  </si>
  <si>
    <t xml:space="preserve">Ютуб (14,9 тыс. подписчиков)
https://www.youtube.com/c/SredaObuchenia</t>
  </si>
  <si>
    <t xml:space="preserve">Инстаграм (12,7 тыс подписчиков)
https://instagram.com/sredaobuchenia?igshid=YmMyMTA2M2Y=
Таплинк https://taplink.cc/sredaobuchenia</t>
  </si>
  <si>
    <t>ABcoach</t>
  </si>
  <si>
    <t xml:space="preserve">Подготовка коучей, психологов, бизнес-тренеров</t>
  </si>
  <si>
    <t xml:space="preserve">Сайт http://abcoach.ru/</t>
  </si>
  <si>
    <t xml:space="preserve">PROFESSIONAL COACH цена 15000-100000р.</t>
  </si>
  <si>
    <t xml:space="preserve">ООО "АРТ-ДЕКОР"
г. Москва, метро Волгорадский проспект, Волгорадский проспект 32 корпус 5
8 (800) 707-72-94
info@abcoach.ru
Artem Sharafutdinov является руководителем института: "ABCoach", Moscow .</t>
  </si>
  <si>
    <t xml:space="preserve">Многопрофильный консалтинговый центр ABCoach является
официальным партнёром и членом международной
ассоциации Association for Coaching (Великобритания) и
ассоциации International Association of Coaching Institutes (Германия).
Профессиональным центром подготовки коучей и бизнес-тренеров.
Сертифицированные обучающие программы подготовки коучей,
бизнес консультантов и психологов в форматах живого и дистанционного участия.</t>
  </si>
  <si>
    <t xml:space="preserve">ВК (18 участников)
https://vk.com/abcoach</t>
  </si>
  <si>
    <t xml:space="preserve">Ютуб (25 подписчиков)
https://www.youtube.com/channel/UCVSvI6vAnqjTnolfHXvpN5g</t>
  </si>
  <si>
    <t xml:space="preserve">Инстаграма нет</t>
  </si>
  <si>
    <t xml:space="preserve">Телеграма нет</t>
  </si>
  <si>
    <t xml:space="preserve">ООО «Университет Практической Психологии»
проф. Н.И. Козлов</t>
  </si>
  <si>
    <t xml:space="preserve">Мы разработали систему, которая позволяет получать качественное обучение, не приезжая в Москву.
Вы будете заниматься на онлайн-дистанции в мини-группах, работать на интерактивных вебинарах, выполнять задания на сайте и иметь доступ к записям всех занятий</t>
  </si>
  <si>
    <t xml:space="preserve">Сайт https://www.univer-pp.ru/regions
ВК (25029) подписчиков https://vk.com/univerpp
Ютуб (2,19 тыс подписчиков) https://www.youtube.com/channel/UCVwJAQ8jDYefGLfZrq9Ol1Q
Инстаграм (19,8 тыс подписчиков) https://www.instagram.com/univerpp__/
Таплинк https://taplink.cc/univerpp__</t>
  </si>
  <si>
    <t xml:space="preserve">«КОУЧИНГ,
ПСИХОЛОГИЧЕСКОЕ КОНСУЛЬТИРОВАНИЕ
И ВЕДЕНИЕ ТРЕНИНГОВЫХ ГРУПП» цена 70000-120000р.</t>
  </si>
  <si>
    <t xml:space="preserve">ООО УПП
105187, г. Москва, Окружной проезд, д.15, к.2
ОГРН 1147746216012</t>
  </si>
  <si>
    <t xml:space="preserve">АССОЦИАЦИЯ МЕНТОРОВ И КОУЧЕЙ «НАЦИОНАЛЬНАЯ ФЕДЕРАЦИЯ ПРОФЕССИОНАЛЬНЫХ МЕНТОРОВ И КОУЧЕЙ»
Прицкер Александра Игоревна
Родченко Владимир Евгеньевич</t>
  </si>
  <si>
    <t xml:space="preserve">Executive-коуч МСС ICF.
Президент Национальной федерации профессиональных менторов и коучей.</t>
  </si>
  <si>
    <t xml:space="preserve">Инстаграм (1807 подписчиков)
https://instagram.com/aleksandrapritsker?igshid=YmMyMTA2M2Y=
Таплинк https://taplink.cc/aleksandrapritsker
ВК (703 подписчика)
https://vk.com/aleksandrapritsker
ВК (252 подписчика)
https://vk.com/coachmentor
Телеграм (356 подписчиков)
https://t.me/+XBF1hcR-WllmOTJi
Сайт https://coachmentor.ru/</t>
  </si>
  <si>
    <t xml:space="preserve">Сертифицированная программа подготовки коучей к российской сертификации на уровни СЕРТИФИЦИРОВАННЫЙ КОУЧ-СПЕЦИАЛИСТ (СКС) и
СЕРТИФИЦИРОВАННЫЙ ПРОФЕССИОНАЛЬНЫЙ КОУЧ (СПК) цена 27000-29500р.
Сертифицированная программа подготовки коучей к российской сертификации на уровень СЕРТИФИЦИРОВАННЫЙ БИЗНЕС-КОУЧ (СБК)
ПЕРВЫЙ УРОВЕНЬ цена 27000-29500р.
Сертифицированная программа подготовки коучей к российской сертификации на уровень СЕРТИФИЦИРОВАННЫЙ ПРОФЕССИОНАЛЬНЫЙ БИЗНЕС-КОУЧ (СПБК)
УРОВЕНЬ 2 цена 31000-34000р.
Международная программа «Executive coaching» 165000-180000р.
Сертифицированная программа Business &amp; Executive coaching 4 сезон бесплатно.</t>
  </si>
  <si>
    <t xml:space="preserve">АССОЦИАЦИЯ МЕНТОРОВ И КОУЧЕЙ «НАЦИОНАЛЬНАЯ ФЕДЕРАЦИЯ ПРОФЕССИОНАЛЬНЫХ МЕНТОРОВ И КОУЧЕЙ»
129323, ГОРОД МОСКВА, ЛАЗОРЕВЫЙ ПРОЕЗД, ДОМ 10, КВАРТИРА 54,
ОГРН: 1197700013653, Дата присвоения ОГРН: 12.09.2019, 
ИНН: 7716941273, КПП: 771601001, ПРЕЗИДЕНТ: Прицкер Александра Игоревна</t>
  </si>
  <si>
    <t xml:space="preserve">Александра Прицкер
MCC ICF - Master Certified Coach (Высший международный уровень квалификации)
МCC ICF (3-я в России), Executive coach;
Автор и ведущая программы;
Директор Международного Университета Global Coaching;
Executive coach;
Президент АМК «Национальная федерация профессиональных менторов и коучей»;
Past President ICF Russia Chapter;
Провела более 4 500 часов ведения коуч-сессий (в России, Германии, Великобритании);
Стала первым в России профессионалом, кто смог аккредитовать обучающие программы уровня ACTP (ICF) и CCE (ICF), автором которых она является, на международном уровне:
Международная программа обучения менторингу «Менторинг» CCE ICF London (UK) — Moscow (Russia),
Международная программа обучения коучингу «Недирективный коучинг: активация потенциала» ACTP ICF London (UK) — Moscow (Russia);
Автор книги «Путешествие в менторинг: руководство по раскрытию внутренних ресурсов».</t>
  </si>
  <si>
    <t xml:space="preserve">Коучи с личным брендом</t>
  </si>
  <si>
    <t xml:space="preserve">Марина Мелия</t>
  </si>
  <si>
    <t xml:space="preserve">Профессор психологии, автор бестселлеров о психологии успеха и ответственном родительстве.</t>
  </si>
  <si>
    <t xml:space="preserve">Сайт https://mmclass.ru/
Инстаграм (391 тыс подписчиков)
https://instagram.com/marinamelia?igshid=YmMyMTA2M2Y=
Ютуб (164 тыс подписчиков)
https://www.youtube.com/c/%D0%9C%D0%B0%D1%80%D0%B8%D0%BD%D0%B0%D0%9C%D0%B5%D0%BB%D0%B8%D1%8F%D0%9F%D1%81%D0%B8%D1%85%D0%BE%D0%BB%D0%BE%D0%B3%D0%B8%D1%8F/featured
Телеграм (29,8 тыс подписчиков)
https://t.me/s/marinamelia</t>
  </si>
  <si>
    <t xml:space="preserve">Индивидуальное психологическое консультирование
Индивидуальный психологический тренинг
Психологический ассесмент организации
Индивидуальный психологический ассесмент 
Групповой коучинг
Корпоративный психологический тренинг
Индивидуальный коучинг
Книги
Видео</t>
  </si>
  <si>
    <t xml:space="preserve">ООО "ММ-КЛАСС"
ИНН 7703220203
115035, Москва г, Большая Якиманка, д. 1
тел.: 8-495-956-63-10
р/с 40702810300000004493
ПАО АКБ "АВАНГАРД"
БИК 044525201
к/с 30101810000000000201
Вопросы и консультации
mmclass@mmclass.ru
Телефон+7 495 956 63 10
Адрес119180, Москва, ул. Малая Якиманка д. 2</t>
  </si>
  <si>
    <t xml:space="preserve">Каждая наша программа уникальна. Мы уверены, что не существует каких-либо «психологических панацей» — неких универсальных принципов и рецептов. Организации, как и люди, — разные, непохожие одна на другую. Поэтому, создавая программу работы с клиентом, мы учитываем все его особенности и, в зависимости от них, используем разные психологические концепции и методы.</t>
  </si>
  <si>
    <t xml:space="preserve">Юрий Мурадян</t>
  </si>
  <si>
    <t xml:space="preserve">Самый молодой коуч уровня MCC ICF в мире по стандартам Международной федерации коучинга (ICF). Вообще людей с такой квалификацией очень мало не только в России, но и во всем мире. </t>
  </si>
  <si>
    <t xml:space="preserve">Инстаграм (302 тыс подписчиков)
https://www.instagram.com/yura.muradyan/
Сайт https://muradyan.pro/
ВК (3698 подписчиков) https://vk.com/yura.muradyan88
Ютуб (11,7 тыс подписчиков) 
https://www.youtube.com/channel/UCJkRFzV59Yk9JvD3_uG3vHA
Сайт https://5prism.ru/yurij-muradyan-kouch-mcc-icf/
Сайт https://muradyanacademy.com/info
Телеграм (30669 подписчиков)
https://t.me/ymuradyan?utm_source=ig_yura&amp;utm_medium=taplink&amp;utm_campaign=tg</t>
  </si>
  <si>
    <t xml:space="preserve">Обучение коучингу с 0 до PRO по международным стандартам ICF В АКАДЕМИИ 5 PRISM:
Индивидуальная консультация.
Коучинг команд, корпоративные тренинги, стратегическая сессия, публичные выступления.
Под ваши потребности формируется программа и индивидуальный график обучения.</t>
  </si>
  <si>
    <t xml:space="preserve">ИП Мурадян Ю. Ю.
191036, г. Санкт-Петербург, ул. Фурштатская, дом 11
Расчетный счет: 40802810400000101816
БИК: 044525974
Корр. счет: 30101810145250000974
ИНН: 519053364664
ОГРНИП: 317784700049291
ОКПО: 0440587537</t>
  </si>
  <si>
    <t xml:space="preserve">Светлана Попова</t>
  </si>
  <si>
    <t xml:space="preserve">Тренер и ментор программы развития профессионального мастерства коучей «Coach -Мastery».
Дополнительная специализация: коучинг семей и пар, коучинг детско-родительских отношений, коучинг подростков.</t>
  </si>
  <si>
    <t xml:space="preserve">ВК (148 подписчиков)
https://vk.com/id55327073
Инстаграм (1626 подписчиков)
https://www.instagram.com/svet_coach/
Сайт https://leadership.ru/schedule/sustainability/
ВК (1096 подписчиков)
https://vk.com/club15936482
Телеграм (26 подписчиков)
https://t.me/leadershipru</t>
  </si>
  <si>
    <t xml:space="preserve">9 НАВЫКОВ ЭМОЦИОНАЛЬНОЙ КОМПЕТЕНТНОСТИ цена 43000р.
Наука и искусство коучинга 4 модуля цена 182000р.</t>
  </si>
  <si>
    <t xml:space="preserve">ООО «Первая Тренинговая Компания»
Юр. Адрес:199178, СПб, Средний пр. д.48/27, оф.112
Факт. Адрес: 199178, СПб, Средний пр. д.48/27, оф.112
ИНН 7801341679
КПП 780101001
БАНК: Северо-Западный Филиал ПАО РОСБАНК г. Санкт-Петербург
Р/C: 40702810894510000555
К/C: 30101810100000000778
БИК 044030778
ОГРН 1177847392546
Генеральный директор: Михайловских Галина Евгеньевна
Главный бухгалтер: Волкова Ирина Александровна
7 (812) 380-01-44
coaching@leadership.ru</t>
  </si>
  <si>
    <t xml:space="preserve">Светлана Ланда SLAcademy</t>
  </si>
  <si>
    <t xml:space="preserve">Executive коуч, основатель Международного центра коучинга SLAcademy
Директор аккредитованных программ ACSTH, CCE: Executive коучинг, Life Work Balance Coaching, Менторинг в бизнесе и не только, Эффективная коммуникация. Искуство коучинга, Осознанное мастерство. Подготовка к сертификации, Исскуство менторинга, Mindfulness; автор книг и преподаватель МВА.</t>
  </si>
  <si>
    <t xml:space="preserve">СТРАТЕГИИ ПРОДАЖ И МАРКЕТИНГА НА ОСНОВЕ ЛИЧНОГО БРЕНДА КОУЧА цена 48000-248000р.
МЕНТОРИНГ МСС цена 15000-75000р.
МЕНТОРИНГ РСС цена 9000-18000р.
ПРОГРАММА РАЗВИТИЯ КОУЧЕЙ И ЛИДЕРОВ СУПЕРВИЗИЯ цена 12500-24000р.
MENTOR COACH цена 210000-275000р.</t>
  </si>
  <si>
    <t xml:space="preserve">Роман Досов</t>
  </si>
  <si>
    <t xml:space="preserve">Коуч высшей международной квалификации MCC ICF
Член Международной федерации коучинга (ICF)
Сертифицированный ментор коучей (ICF)
Сертифицированный бизнес-тренер
Автор и тренер аккредитованных международных программ по коучингу
Генеральный директор международного коуч-центр «Система»
Основатель коуч-клуба «Трансформация»</t>
  </si>
  <si>
    <t xml:space="preserve">Инстаграм (3175 подписчиков)
https://instagram.com/roman_dosov?igshid=YmMyMTA2M2Y=
Вебинар https://romandosov.com/
Сайт https://system-itc.ru/
ВК (215 подписчиков)
https://vk.com/trainingcentersistema
Ютуб (394 подписчика)
https://www.youtube.com/c/%D0%9A%D0%BE%D1%83%D1%87%D0%A0%D0%BE%D0%BC%D0%B0%D0%BD%D0%94%D0%BE%D1%81%D0%BE%D0%B2/featured</t>
  </si>
  <si>
    <t xml:space="preserve">КОУЧ-КЛУБ "ТРАНСФОРМАЦИЯ" цена 2000-4500р.
Приложение для коучей для учета клиентов Секретарь бесплатно.
Коуч-программа Путь мастера ACTP ICF цена 130000-200000р.
Коучинг для лидеров и руководителей цена 20000р.</t>
  </si>
  <si>
    <t xml:space="preserve">ООО "Вектор Востока", ИНН: 2537106950, ОГРН: 1142537004048
г. Владивосток: 8 (423) 254-64-06
г. Москва: 8 (495) 152-64-06
WA: 8 (902) 524-64-06
E-mail: admin@system-itc.ru
Адреса:
г. Владивосток. ул. Жигура, 26а.
г. Владивосток. ул. Черняховского, д.3.
г. Владивосток. ул. Сахалинская, д.50.
г. Москва. ул. Воронежская, 48к1.
г. Москва. Дмитровское шоссе, 89. ТРЦ «XL».</t>
  </si>
  <si>
    <t xml:space="preserve">с 2005 г. в предпринимательстве
с 2012 г. в коучинге и наставничестве (в ICF c 2016 г.)
3000+ часов коучинга
1000+ обученных коучей и коуч-компетентных специалистов
2000+ часов онлайн вебинаров и очных тренингов</t>
  </si>
  <si>
    <t xml:space="preserve">Елена Фарба</t>
  </si>
  <si>
    <t xml:space="preserve">Основатель Международного Центра Коучинга и Супервизии ICCS, предоставляющего профессиональное обучение коучингу (ACSTH ICF),
Кандидат психологических наук, PCC ICF
Ассесор Международной Федерации коучинга ICF,
Ментор ICF,
Международный супервизор для тренеров и коучей,
Международный бизнес-тренер, спикер, автор 6 книг и 28 методик, 
Тренер тренеров в ICBT и в Международной ассоциации остеосинтеза AO Foundation</t>
  </si>
  <si>
    <t xml:space="preserve">Инстаграм (2169 подписчиков)
https://instagram.com/elena.farba?igshid=YmMyMTA2M2Y=
Таплинк https://taplink.cc/elena.farba
Ютуб (348 подписчиков) https://www.youtube.com/channel/UC9tla4R0e2RbVUORAm5LUYA
Сайт https://www.farbacoach.com/
Дзен (37 полдписчиков) https://dzen.ru/id/5ce39af70f23c200b3a4998e
Телеграм (238 подписчиков)
https://t.me/svamifarba
Сайт https://iccs-course.com/#registraciya</t>
  </si>
  <si>
    <t xml:space="preserve">Методика Сессия стратегического планирования цена 20000-40000р.
Методика Тренерской Супервизии цена 30000р.
Коучинг. Теория и практика цена 143000р. (https://psychology.sredaobuchenia.ru/coaching_farba)
Курс «Мастерство коуча» 6 модулей и Спецкурс «Подача на АСС» цена 40000-128000р.</t>
  </si>
  <si>
    <t xml:space="preserve">ИП Фарба Елена Олеговна
ИНН 502713415037
Расчётный счёт 40802810201500379735
Филиал Точка Публичного акционерного общества Банка «Финансовая Корпорация Открытие»
КОНТАКТЫ
Email: iccsinform@gmail.com
Телефон: +7 964-792-03-86</t>
  </si>
  <si>
    <t xml:space="preserve">Елена Воробьева</t>
  </si>
  <si>
    <t xml:space="preserve">Я профессиональный коуч PCC ICF
Ментор, супервизор для коучей 
Основатель Клуба MasterCoachingClub 
Руководитель с 15-летним стажем
Будущий магистр психологии
Обладатель степени MBA
Член ICF</t>
  </si>
  <si>
    <t xml:space="preserve">Инстаграм (4628 подписчиков)
https://instagram.com/_elena_vorobyeva?igshid=YmMyMTA2M2Y=
Таплинк https://taplink.cc/_elena_vorobyeva
Телеграм (265 подписчиков)
https://t.me/mastercoachingclub</t>
  </si>
  <si>
    <t xml:space="preserve">Клуб для коуче MasterCoachingClub цена 2000-3500р.
МЕНТОРИНГОВАЯ КОУЧ-ГРУППА № 2 цена 46000р.
</t>
  </si>
  <si>
    <t xml:space="preserve">Телефон: + 7 916 803 5048
E-mail: el.avorob@gmail.com</t>
  </si>
  <si>
    <t xml:space="preserve">Елена Челокиди</t>
  </si>
  <si>
    <t xml:space="preserve">Опыт 2500+ часов коуч-сессий, является членом с 2013 года и обладает уровнем Master Certified Coach в Международной Федерации Коучинга (ICF).
В 2018 году была признана одним из самых эффективных  в мире лидеров  — коучей  в возрасте до 40 лет и стала обладателем премии Young Leader Award.</t>
  </si>
  <si>
    <t xml:space="preserve">Инстаграм (1356 подписчиков)
https://instagram.com/elena.chelokidi.center?igshid=YmMyMTA2M2Y=
Таплинк https://taplink.cc/elena.chelokidi.center
Сайт https://center-ch.ru/
Телеграм (244 подписчика)
https://t.me/centerchelokidi
ВК (99 подписчиков)
https://vk.com/public196205618
Ютуб (250 подписчиков)
https://www.youtube.com/channel/UCDkyB0NCBl9EJBA4wJG1nrw</t>
  </si>
  <si>
    <t xml:space="preserve">"Со-лидерство: Собственное лидерство" Коучинговый Подход К Личной Зрелости И Лидерству цена 69500р.
«Мир командного коучинга®: ОСНОВЫ» цена 69500р.
«МАСТЕРСТВО В КОМАНДНОМ И ГРУППОВОМ КОУЧИНГЕ:
ГЕШТАЛЬТ-ПОДХОД» цена 74000р.</t>
  </si>
  <si>
    <t xml:space="preserve">ООО «Центр Елены Челокиди»
ИНН 5047155714
КПП 504701001
ОГРН 1145047006015
WhatsApp
+7 (916) 957-02-87
info@center-ch.ru</t>
  </si>
  <si>
    <t xml:space="preserve">Павел Качагин</t>
  </si>
  <si>
    <t xml:space="preserve">Основатель «Международного университета коучинга и психологии» Президент Ассоциации бизнес тренеров, коучей, психологов и консультантов
Программы Павла прошли более 300 000 человек
Один из самых дорогостоящих коучей мира
Актер театра и кино
Любящий глава семейства</t>
  </si>
  <si>
    <t xml:space="preserve">Сайт https://kachagin.ru
Ютуб (2,37 тыс подписчиков)
https://www.youtube.com/c/%D0%9F%D0%B0%D0%B2%D0%B5%D0%BB%D0%9A%D0%B0%D1%87%D0%B0%D0%B3%D0%B8%D0%BD
Инстаграм (33,9 тыс подписчиков)
https://instagram.com/pavel_kachagin?igshid=YmMyMTA2M2Y=
Таплинк https://taplink.cc/pavel_kachagin
ВК (2188 участников) https://vk.com/kachagin_university
Телеграм (1974 подписчика)
https://t.me/pavelkachagin?gcmes=29934132472&amp;gcmlg=8546765</t>
  </si>
  <si>
    <t xml:space="preserve">Бесплатная программа «О коучинге просто» от KACHAGIN UNIVERSITY
Супер обновления в пакете "профи плюс" В программе "Коучинг+Психология цена 29900р.</t>
  </si>
  <si>
    <t xml:space="preserve">ИП Качагин Павел Алексеевич
ИНН: 027809672097
Телефон
+7 (931) 009-63-31
E-mail
school@socrates.pro
info@pavelkachagin.com
Юридический адрес
г. Уфа, Степана Халтурина 49/1</t>
  </si>
  <si>
    <t xml:space="preserve">Coaching Solutions Inc. Академия экспоненциального коучинга 
Михаила Саидова</t>
  </si>
  <si>
    <t xml:space="preserve">Михаил Саидов
Основатель Федерации Метакогнитивного Программирования (IMCP)
Создал категорию экспоненциального коучинга
Автор бестселлеров «Дневник Эффективности» и «Разговоры, которые меняют жизнь»
Выпускник Йоркского университета (Торонто, Канада) и института Бэка (Пенсильвания, США)
Больше 50 000 студентов по всему миру</t>
  </si>
  <si>
    <t xml:space="preserve">Сайт https://exponentialcoachingacademy.com/biznes-kouching_katalizator?utm_source=tg&amp;utm_medium=organic&amp;utm_campaign=Misha_post
Телеграм (20849 подписчиков)
https://t.me/MikhailSaidov?utm_source=tg&amp;utm_medium=organic&amp;utm_campaign=Misha_post
ВК (6923 подписчиков)
https://vk.com/mikhailsaidovacademy?utm_source=tg&amp;utm_medium=organic&amp;utm_campaign=Misha_post
Ютуб (27,1 тыс подписчиков)
https://www.youtube.com/channel/UChJBlgeAowLuPTJH4F09trQ/featured
Инстаграм (97,4 тыс подписчиков) 
https://www.instagram.com/saidov_mikhail/
Телеграм (9361 подписчиков)
https://t.me/lifeschoolchannel
Школа жизни https://lifeshkola.com/ls_2022?utm_source=youtube&amp;utm_campaign=13_artur&amp;utm_content=lifeshkola
Тик-ток (2367 подписчиков) https://www.tiktok.com/@shkola_zhizni</t>
  </si>
  <si>
    <t xml:space="preserve">Катализатор цена 10000 долларов.
Экспонента - нет цены.
Метод Реактивной Трансформации цена 1350 долларов.
Видение насквозь цена 1350 долларов.
Менторская цена 6000 долларов.</t>
  </si>
  <si>
    <t xml:space="preserve">Coaching Solutions Inc.
E-mail: team@naarene.com
Адрес: Islay Crescent, Vaughan L6A 2B9, Canada
ИП Филалеева Елена Валерьевна
ОГРНИП 318502700021145
ИНН 850500222710
info@saidovacademy.ru
Coaching Solution Inc, Islay Crescent
Vaughan L6A 2B9, Canada</t>
  </si>
  <si>
    <t xml:space="preserve">Карев Александр</t>
  </si>
  <si>
    <t xml:space="preserve">Продвижение коучей, психологов, наставников, менторов и тд.</t>
  </si>
  <si>
    <t xml:space="preserve">Сайт https://akarev.ru/
ВК (360 подписчиков) https://vk.com/id5405416
Телеграм (232 подписчика)
https://t.me/karevsasha</t>
  </si>
  <si>
    <t xml:space="preserve">Метод Карева:
Clip-Landing / Клиповый лендинг - инструмент, который работает для психологов, коучей и наставников.</t>
  </si>
  <si>
    <t xml:space="preserve">ИП Карев Александр Анатольевич с 2014 года
ОГРН 314632006400054 | ИНН 632138417244</t>
  </si>
  <si>
    <t xml:space="preserve">Владимир Родченко</t>
  </si>
  <si>
    <t xml:space="preserve">35+ лет опыта создания и развития команд
Член высшего экспертного совета Академии Социальных Технологий. Кафедра: коучинг
Член совета директоров Национальной Федерации Профессиональных Менторов и Коучей
Сертифицированный коуч PCC ICF
Professional Coach ICU, Professional Master Coach ACC</t>
  </si>
  <si>
    <t xml:space="preserve">Сайт https://vladimir-rodchenko.ru
Сайт https://vladimir-rodchenko.ru/
Телеграм (103 подписчика)
https://t.me/rodchenko_coach
ВК (71 подписчик)
https://vk.com/public211020727
Инстаграм (972 подписчика)
https://www.instagram.com/v.rodchenko/?utm_medium=copy_link</t>
  </si>
  <si>
    <t xml:space="preserve">Мастер-класс БОЛЬШИЕ ДЕНЬГИ В КОМАНДНОМ КОУЧИНГЕ цена бесплатно.
ПОСТРОЕНИЕ КОМАНД
КОУЧИНГ ПЕРВЫХ ЛИЦ
АНАЛИЗ ПО HOGAN и BASE!PRO
ОБУЧЕНИЕ ПОСТРОЕНИЮ КОМАНД
УПРАВЛЕНИЕ СОСТОЯНИЕМ РУКОВОДИТЕЛЯ
ГРУППОВОЙ МЕНТОРИНГ
Цены не указаны, только ожно оставить заявку.</t>
  </si>
  <si>
    <t xml:space="preserve">Индивидуальный предприниматель Родченко Владимир Евгеньевич
ОГРНИП 314774606201131 ИНН 772804248256 Р/c 40802810270010022345</t>
  </si>
  <si>
    <t xml:space="preserve">Тьютор и групповой коуч на программах FORBES ONTOLOGY и ВШЭ
Сертифицированный преподаватель Практик Осознанности
Консультант по HOGAN, BASE.PRO и Социальной Панораме
Автор методологий «РЕГАТА» и «Самоанализ Бизнес Групп»
Модератор высшей категории Мастер-групп собственников бизнеса
Партнер Sapiens Lab</t>
  </si>
  <si>
    <t xml:space="preserve">Елена Овсянникова ﻿Основатель
Академии Эффективного Коучинга</t>
  </si>
  <si>
    <t xml:space="preserve">Сертифицированный Коуч ICFДипломированный психолог и бизнес-тренер
Финалист конкурса Коуч года 2020
Трекер предпринимателей в программе МСА
Построила карьеру в банках (Сбербанк, ВТБ, Россельхозбанк) от секретаря до руководителя
Более 10 лет руководила командами от 10 до 50 сотрудников
Лучший руководитель отдела продаж в сети Банка ТОП5
Ушла из найма в бизнес
Более 60 успешных кейсовмои подопечные растут в 3-10 раз в доходе за 3 месяца
Вырастила 8 миллионеров за 1 год 
Выросла в доходе в коучинге с 10 000 до 1 300 000</t>
  </si>
  <si>
    <t xml:space="preserve">Сайт http://aecoaching.ru/
Сайт https://kouchluck.ru/
ВК  (694 подписчика) https://vk.com/kouch_luck_vk
Инстаграм (2852 подписчика)
https://www.instagram.com/kouch_luck/?hl=ru
</t>
  </si>
  <si>
    <t xml:space="preserve">Серия бесплатных онлайн-практикумов Как стать востребованным
коучем и наставником в 2022</t>
  </si>
  <si>
    <t xml:space="preserve">Овсянникова Е.В.
ИНН/КПП 422036651444
ОГРНИП 321420500025388
E-mail:khisamudinov-vv@yandex.ru
Адрес регистрации: 652440, Кемеровская обл., пгт. Крапивинский, ул. Цветочная, д.1 кв.1
Хисамудинов В.В.
ИНН/КПП 421713771805
ОГРНИП 321420500070238
E-mail: aecoaching@yandex.ru
Адрес регистрации: 654080, Кемеровская обл., г. Новокузнецк, ул. Кирова, д.75 кв.278
elena.ovs.82@yandex.ru</t>
  </si>
  <si>
    <t xml:space="preserve">На сайтах не работает рассылка в ВК и Телеграм.
И разная инфа о юр.лицах.</t>
  </si>
  <si>
    <t xml:space="preserve">Анна Моисеенко
Основатель онлайн-школы Чеширский кот</t>
  </si>
  <si>
    <t xml:space="preserve">• основатель первой в РФ и СНГ онлайн-школы по метафорическим картам «Чеширский кот»
• педагог, обучивший за последний год 2000 участников по нескольким направлениям школы
• профессиональный коуч Международного Эриксоновского Университета коучинга по стандартам Международной Федерации Коучинга (ICF)
• разработчик 30 авторских программ с МАК – для мастер-классов, открытых тренингов, вебинаров и практикумов
• автор трансформационной игры "Внутренний дайвинг"
• организатор 110 живых вебинаров для начинающих слушателей
• ведущая игр на международных фестивалях игр, организованных Сбербанком
• тренер корпоративных мероприятий, тимбилдингов и стратегических сессий
• участник конкурса Лидеры России 2020
• эксперт на TV и Youtube</t>
  </si>
  <si>
    <t xml:space="preserve">Сайт https://cheshirskykot.com/
Инстаграм (25,7 тыс подписчиков)
https://www.instagram.com/me_tafora/
Таплинк https://taplink.cc/me_tafora
Сайт https://cheshirskykot.com/
ВК личный (1069 друзей, 429 подписчиков)
https://vk.com/id131890715
Ютуб (2,55 тыс подписчиков)
https://www.youtube.com/channel/UCObmL2lpymjrlhBklj3ddRw
Телеграм (3572 подписчика) https://t.me/me_tafora</t>
  </si>
  <si>
    <t xml:space="preserve">Комплексная 2-месячная система обучения СИСТЕМА РАБОТЫ С МАК цена 29000-120000р.</t>
  </si>
  <si>
    <t xml:space="preserve">ИП Моисеенко Анна Николаевна
ОГРНИП: 318 246 800 003 774
ИНН: 246 522 136 365
Тел. 7 (923) 289 81 56
Телефон: +7(923)289-8156
E-mail: info@cheshirskykot-effect.ru</t>
  </si>
  <si>
    <t xml:space="preserve">Елена Малильо
Основатель «University of Future Business skills»</t>
  </si>
  <si>
    <t xml:space="preserve">Елена Малильо, коуч MCC ICF (более 4 200 часов с 2003 года)
Директор “University of Future Business Skills”
Вице-президент Ассоциации спикеров СНГ по обучению
Профессиональный спикер по стандартам Global Speakers Federation
Автор и создатель конструктора подготовки к переговорам “Sales-кит”
Executive, Sales, Agile, стресс-коуч, командный коуч руководителей глобальных и российских компаний
Автор сертификационных курсов для Финансовых коучей (36 часов CCE ICF)</t>
  </si>
  <si>
    <t xml:space="preserve">Сайт https://futureskills.biz/fin/
Сайт https://elenamalilo.com/
Ютуб (511 подписчиков)
https://www.youtube.com/channel/UCI7n46c-97CAJHTil1AKMPg/about
Инстаграм (10,4 тыс подписчиков)
https://www.instagram.com/elenamalilo/
Таплинк https://taplink.cc/elenamalilo
ВК личный (532 друга 100 подписчиков)
https://vk.com/elenamalilo
ВК (61 подписчик)
https://vk.com/universityfbs
Телеграма нет
Сайт https://futureskills.biz/programs/sales-coaching</t>
  </si>
  <si>
    <t xml:space="preserve">Программы для коучей
Программы для HR и руководителей
Персональное наставничество
Цены нигде не указаны - нужно оставить заявку.
Sales-коучинг – катализатор продаж цена 100000-440000р.
Как продавать товары и услуги бизнесу и физическим лицам цена 18000-75000р.
Осознанные продажи в коучинге и консалтинге цена 19900-39900р.
Еxecutive-коучинг
Коучинг для руководителей
Team-коучинг - работа с командой
Стресс-коучинг
Sales-коучинг
Wing-wave- коучинг
Коучинг жизненного баланса</t>
  </si>
  <si>
    <t xml:space="preserve">«University of Future Business skills» - индивидуальный предприниматель
Малильо Елена Николаевна.
ОГРН 305744514000090
ИНН 744400395796
Юридический (почтовый) адрес Россия, 455000 г. Красногорск, Московской обл.,
пос. Отрадное, ул. Пятницкая 12-122
Расчетный счет 40802810100001217672
Банк АО «Тинькофф Банк»
Корр.счет банка 30101810145250000974
БИК банка 044525974
E-mail: info@futureskills.biz.</t>
  </si>
  <si>
    <t xml:space="preserve">Институт
Новой Психологии Анны Матари</t>
  </si>
  <si>
    <t xml:space="preserve">Психолог-практик с опытом 15 лет
Автор инновационного метода улучшения всех сфер жизни — Майндпроцессинг
В 2015 году основала Международный Институт Новой Психологии
Крупнейший в России спикер в области трансперсональной психологии</t>
  </si>
  <si>
    <t xml:space="preserve">Сайт https://annamatari-course-psychology.com/
Телеграм (7181 подписчик)
https://t.me/+x5hLBWV8OAFjZWI0
Инстаграм (276 тыс подписчиков)
https://www.instagram.com/anna.matari/
Таплинк https://taplink.cc/anna.matari
ВК (5643 подписчика)
https://vk.com/annamatari_psyholog
ВК личный (172 подписчика)
https://vk.com/id515641507</t>
  </si>
  <si>
    <t xml:space="preserve">Дистанционная программа профессиональной подготовки Профессия:
Психолог-консультант цена 190000р.
Программа профессиональной переподготовки Тренер-консультант Майндпроцесинга цена 190000р
Онлайн-курс Базовый курс Майндпроцессинга цена 27000-79000р.</t>
  </si>
  <si>
    <t xml:space="preserve">ООО ПАРАГРАФЪ ОГРН 1187746866064 ИНН 7704462420 ЛИЦЕНЗИЯ № 039800 ОТ 19.12.2018
E-MAIL ANNA@ANNAMATARI.RU
ИП КИРИНЦЕВА АННА ЕВГЕНЬЕВНА
ОГРН 316774600288632 
e-mail anna@annamatari.ru</t>
  </si>
  <si>
    <t xml:space="preserve">Максим Крючков
ДС Максимум</t>
  </si>
  <si>
    <t xml:space="preserve">Эксперт по развитию экологичного бизнеса</t>
  </si>
  <si>
    <t xml:space="preserve">Телеграм (3723 подписчиков)
https://t.me/MaximKruchkov
Сайт https://maximkruchkov.ru/33_ways
ВК (301 подписчик)
https://vk.com/kruchkovmaxim
Сайт https://maximkruchkov.ru/diagnostics_ds</t>
  </si>
  <si>
    <t xml:space="preserve">ГДЕ БРАТЬ КЛИЕНТОВ В КОУЧИНГ, КОНСАЛТИНГ И ОНЛАЙН-ШКОЛЫ – СТАБИЛЬНО, МНОГО И БЕСПЛАТНО</t>
  </si>
  <si>
    <t xml:space="preserve">111020, г. Москва, Княжекозловский пер., д. 6, кв. 6
ОГРНИП: 315774600255488ИНН: 772201592989
ИП Крючков Максим Вячеславович
manager@maximkruchkov.ru</t>
  </si>
  <si>
    <t xml:space="preserve">Ирина Михалицина
Академия Стратегического Коучинга</t>
  </si>
  <si>
    <t xml:space="preserve">Коуч, бизнес-тренер, методолог. Создала свой "бизнес без границ" и помогает клиентам в 48 странах мира создавать успешные коучингово-тренинговые бизнесы. Основатель и директор Международной Академии Стратегического Коучинга.
Диплом НГПУ, Inclusive Education Certificate (McGill University, Canada), Мастер-тренер Международной Академии НЛП Дж. Гриндера (ITA NLP), Президент Российского отделения Международной Ассоциации Коучинга (IAC)</t>
  </si>
  <si>
    <t xml:space="preserve">Сайт https://irinaleadercoach.com/
Телеграм (347 подписчиков) https://t.me/irinaleadercoach
ВК (1660 подписчиков) https://vk.com/irinaleadercoach
Ютуб (2,39 тыс подписчиков) https://www.youtube.com/channel/UCmo6ejHHhMRqUK4BKi6YkWQ
Сайт https://procoaching.academy/
Инстаграм (2031 подписчик)
https://www.instagram.com/irinamikhalitsina/
Таплинк https://taplink.cc/irinamikhalitsina
Руководство https://web.procoaching.academy/11-questions
Дзен (39 подписчиков) https://dzen.ru/id/5cc47f10a7763100b2db2920</t>
  </si>
  <si>
    <t xml:space="preserve">Школа Стратегического Коучинга цена 120000-350000р.
Школа Бизнес-коучинга цена 45000-95000р.
Программа обучения “Тренер-методист” 40000-95000р.
МЕТАФОРИЧЕСКИЙ КОУЧИНГ цена 35000-79000р.
</t>
  </si>
  <si>
    <t xml:space="preserve">ИП Михалицина Ирина Карловна
ИНН 540507665900
ОГРНИП 304540532200137
ИП Лощина Наталья Витальевна
ИНН 222503229060
ОГРНИП 316222500084292
г. Санкт-Петербург, Проспект Луначарского 15
Тел|Watsapp: +7 902 997 8456
Емейл: info@irinaleadercoach.com
Skype: live:academcoach
Сайт https://procoaching.academy/</t>
  </si>
  <si>
    <t xml:space="preserve">Опекун Константин &amp; CoachEmpire.</t>
  </si>
  <si>
    <t xml:space="preserve">Благодаря системе Константина Опекуна Вы сможете
- увеличить свой доход от 2-х до 10-ти раз.
- совершить квантовый скачок в доходах, если вы только начинаете.</t>
  </si>
  <si>
    <t xml:space="preserve">Сайт http://coachempire.ru/
Телеграм (223 подписчика) https://t.me/coachempirechat
Вконтакте (7670 подписчиков) https://vk.com/coachempire
Ютуб (7,74 тыс подписчиков) https://www.youtube.com/user/kopekun
ВК личный (1507 подписчиков) https://vk.com/konstantinopekun</t>
  </si>
  <si>
    <t xml:space="preserve">Помогаем коучам и консультантам увеличить доходы без рассылок и технических сложностей через продажи без продаж:
- долгосрочные форматы услуг;
- концепция создания дорогой авторской программы;
- непубличный бренд для коучей и консультантов;
- очередь клиентов на консультации.</t>
  </si>
  <si>
    <t xml:space="preserve">ИП  Опекун Александр Константинович.
ИНН — 232012082616 | ОГРНИП — 315236600020910</t>
  </si>
  <si>
    <t xml:space="preserve">Школа женского коучинга Анны Спивак</t>
  </si>
  <si>
    <t xml:space="preserve">Я вижу свою миссию в том, чтобы максимально большое число женщин смогли изменить жизнь к лучшему с помощью коучинга.
Свыше 1000 часов практики за 7 лет в роли женского коуча,
Автор и преподаватель курсов:
- «Женский коуч и консультант»
- «Метафорические карты в коучинге»
Автор колод метафорических карт: «Грани отношений», «Папа и дочка: сценарий судьбы»
Обучила 700 выпускниц за 5 лет на курсе «Женский коуч и консультант»
Реализовалась как женщина и как профессионал через любимое дело – коучинг</t>
  </si>
  <si>
    <t xml:space="preserve">Сайт https://promo.annaspivak.ru/
ВК (9731 подписчик) https://vk.com/coach_spivak
</t>
  </si>
  <si>
    <t xml:space="preserve">Курс женский коуч и консультант цена 25000-82000р.</t>
  </si>
  <si>
    <t xml:space="preserve">ИП Спивак Анна Валерьевна
ОГРН 318500700027294, Московская обл.
E-mail: info@annaspivak.ru
Телефон: +7(916)931-35-36</t>
  </si>
  <si>
    <t xml:space="preserve">Курсы по саморазвитию</t>
  </si>
  <si>
    <t xml:space="preserve">Ксения Баева
Инга Парфенова
Проект "Пазл"</t>
  </si>
  <si>
    <t xml:space="preserve">С нами ты найдёшь ответы на вопросы:
В чем твоя сила? Твои сильные стороны.
Как восполнить энергию?
Где твой ресурс и как получить к нему доступ?
В чем твоя реализация? Найти и осознать
Как выйти на другой уровень?
Как обрести или усилить дисциплину?
Как начать действовать? Перестать откладывать на потом.
После декрета чувство растерянности? 
Хроническая усталость?
Ощущение раздраженности?</t>
  </si>
  <si>
    <t xml:space="preserve">Сайт https://seemyself.ru/
Инстаграм (22,4 тыс подписчиков)
https://instagram.com/ksu.baeva
Инстаграм (1160 подписчиков)
http://instagram.com/inga_parfenova
Телеграм (личные).</t>
  </si>
  <si>
    <t xml:space="preserve">Трансформационный Мастермайнд цена 4500-10000р.
</t>
  </si>
  <si>
    <t xml:space="preserve">Парфёнова Инга ИНН 290127752660</t>
  </si>
  <si>
    <t xml:space="preserve">Евгений Буянов
4brain — это сильная команда, которая помогает вам развиваться эффективно</t>
  </si>
  <si>
    <t xml:space="preserve">Онлайн-платформа по обучению soft skills.
Развиваем надпрофессиональные навыки: креативность, скорочтение, память, эмоциональный интеллект, критическое мышление и многое другое.</t>
  </si>
  <si>
    <t xml:space="preserve">Сайт https://4brain.ru/ 
ВК (78007 подписчиков) https://vk.com/4brainru
Телеграм (ссылка не открывается)
Дзен (1000 подписчиков) https://dzen.ru/4brain
Ютуб (17,7 тыс подписчиков) https://www.youtube.com/c/4brain-official
Тик-ток (193,1 тыс подписчиков)
https://www.tiktok.com/@evgeny.buyanov</t>
  </si>
  <si>
    <t xml:space="preserve">PRO-подписка цена 7990-29990р.
Самопознание цена 3490р.
Критическое мышление цена 1990р.
Психическая саморегуляция цена 1990р.
Сам себе психолог в трудное время цена 1990р.
Лучшие техники коммуникации цена 1990р.
и т.д.</t>
  </si>
  <si>
    <t xml:space="preserve">ООО "4БРЭЙН"
ОГРН 1167746818018
ИНН 7736275857
Адрес: 115419 Москва, ул. Орджоникидзе 11/44</t>
  </si>
  <si>
    <t xml:space="preserve">Дарья Мэджик</t>
  </si>
  <si>
    <t xml:space="preserve">Мастер Учитель 7 направлений Рейки, психолог, рунолог, практик системы тета хилинг.
Автор 17 тренингов для женщин и мужчин, более 25000 человек прошли программы.
Ученица Бретта Бевелла и Оле Габриэльсона. Член международной Федерации Рейки Испании. Член Ассоциации народной медицины России.</t>
  </si>
  <si>
    <t xml:space="preserve">Сайт https://marafon-reiki.online/
Инстаграм (33,4 тыс подписчиков) 
https://www.instagram.com/daria.magik_/?roistat_visit=231096
Ютуб (10,5 тыс подписчиков) https://www.youtube.com/channel/UCtCJ7aPvHk4pXirKdN-IyTQ?view_as=subscriber
Таплинк https://taplink.cc/daria.magik_
Дзен (200 подписчиков) https://dzen.ru/animaway
ВК (6580 подписчиков) https://vk.com/daria.magik?roistat_visit=231096
Телеграм (5 тыс подписчиков) tg://resolve?domain=dariamagiklife</t>
  </si>
  <si>
    <t xml:space="preserve">Коучинговая онлайн-программа по работе с энергией Рейки и инициация на I и II ступени цена 18000-110000р.
Нетрадиционное Рейки:
-РЕЙКИ ДЕНЬГИ цена 18000р.
-ЛУННОЕ РЕЙКИ цена 16000р.
-РЕЙКИ ВТОРАЯ ПОЛОВИНКА цена 12000р.
-КУНДАЛИНИ РЕЙКИ МИЛЛЕНИУМ цена 30000р.
-ЗОЛОТОЕ РЕЙКИ цена 12000р.
-СЕРЕБРЯНОЕ РЕЙКИ цена 12000р.
Курсы повышения квалификации:
-ИСЦЕЛЕНИЕ ПСИХОТРАВМ цена 7900р.
-17 ТЕХНИК БРЕТТА БЕВЕЛЛА цена 18000р.
-13 ЯПОНСКИХ ТЕХНИК УСУИ РЕЙКИ РИОХО цена 5990р.
Видео мастер-классы:
-РЕЙКИ ДЛЯ ДЕТЕЙ цена 3990р.
-ДУХОВНЫЕ ЗВУКИ РЕЙКИ цена 3990р.
Мастер Рейки цена 79900-149900р.</t>
  </si>
  <si>
    <t xml:space="preserve">Онлайн-школа Дарьи Мэджик
ИП Трухина Дарья Дмитриевна
ИНН 662345300596
ОГРНИП 319665800222351
БИК банка 044525999
ТОЧКА ПАО БАНКА "ФК ОТКРЫТИЕ"
К/с 30101810845250000999
Р/с 40802810002500073638</t>
  </si>
  <si>
    <t xml:space="preserve">Русская школа управления</t>
  </si>
  <si>
    <t xml:space="preserve">Платформа для обучения по множеству направлений и по различным профессиям.
В том числе и Бизнес-тренинги, курсы повышения квалификации.
Каталог курсов
Онлайн-курсы
Видеокурсы
Очное обучение
Корпоративный
Госконтракт
Профпереподготовка
Курсы для руководителей</t>
  </si>
  <si>
    <t xml:space="preserve">Сайт https://uprav.ru/effectivnost-liderstvo/
ВК (5459 подписчиков) https://vk.com/rusuprav
Ютуб (3,53 тыс подписчиков) https://www.youtube.com/channel/UClo5l1QmtS2PhkCcgQS8pDQ
Дзен (731 подписчик) https://dzen.ru/uprav
</t>
  </si>
  <si>
    <t xml:space="preserve">Тренинги личностного роста:
Курс повышения эффективности цена 49950р.
Курс повышения самооценки цена 35910р.
Курс повышения эффективности на работе цена 36540р.
Тренинг "Развитие способностей" цена 34385р.
Многозадачность: как сосредоточиться и преодолеть дефицит внимания цена 43110р.
Управление карьерой: из специалиста в руководители цена 49950р.
Методики постановки целей и инструменты их достижения цена 26910р.
Навыки делового общения цена 26910р.
Управление собой и своими возможностями цена 35910р.
Тренинг профессионального развития цена 36540р.</t>
  </si>
  <si>
    <t xml:space="preserve">ООО "Русская Школа Управления"
ОГРН 1057747045707
ИНН 7717532643 КПП 771701001
Юридический адрес: 129223, г. Москва, Проспект Мира 119с619
р/с 40702810501100000925
USD 40702840001100000204
EUR 40702978401100000080
в ОАО «Альфа-Банк» г. Москва
 к/с 30101810200000000593
БИК 044525593
Ассоциация ДПО "Русская Школа Управления"
ОГРН 1027710002121
ИНН 7710433499 КПП 771701001
Фактический адрес: 129223, г. Москва, Проспект Мира 119с619
р/с 40703810601100000002 в ОАО «Альфа-Банк» г. Москва
К/с 30101810200000000593
БИК 044525593 </t>
  </si>
  <si>
    <t xml:space="preserve">Личная эффективность 87 курсов.
</t>
  </si>
  <si>
    <t xml:space="preserve">Courseburg
Александр Альхов
Основатель сервиса Courseburg.ru</t>
  </si>
  <si>
    <t xml:space="preserve">Сервис по выбору курсов дополнительного образования.</t>
  </si>
  <si>
    <t xml:space="preserve">Сайт https://courseburg.ru/treningi_lichnostnogo_rosta_online-d172-l0.html
Ютуб (2,08 тыс подписчиков) https://www.youtube.com/c/CourseburgRussia
ОК (30 участников) https://ok.ru/group/53205005500494
ВК (724 участника) https://vk.com/courseburg
Инстаграм (
https://www.instagram.com/courseburg_ru/</t>
  </si>
  <si>
    <t xml:space="preserve">Тренинги личностного роста онлайн 37 курсов (скоро начнутся)
61 762р. средняя стоимость обучения 
31 час средняя длительность курса</t>
  </si>
  <si>
    <t xml:space="preserve">Наш головной офис:
8-я линия Васильевского острова дом 19 г. Санкт-Петербург
e-mail: info@courseburg.ru</t>
  </si>
  <si>
    <t xml:space="preserve">Дистанция
Профессор Н.И. Козлов
Ректор Университета Практической Психологии</t>
  </si>
  <si>
    <t xml:space="preserve">Дистанция — это продуманная и практичная онлайн-система саморазвития для создания полезных привычек и навыков, которые сделают вас эффективнее, вашу жизнь счастливее, отношения с окружающими — гармоничнее, а вашу семью — крепче.
«Дистанция» — ваш путь саморазвития!</t>
  </si>
  <si>
    <t xml:space="preserve">Сайт https://distant-nik.psychologos.ru/
ВК (842 подписчика) https://vk.com/distantnikclub
</t>
  </si>
  <si>
    <t xml:space="preserve">Подписка цена 2000-12000р.
Эффективность в работе
Здоровый образ жизни
Воспитание детей
Статус, авторитет и влияние
Семья и отношения
Управление эмоциями и радость жизни</t>
  </si>
  <si>
    <t xml:space="preserve">ИП Козлов Николай Иванович ( ИНН 771802141650, ОГРНИП 314774628800505)
Россия, г. Москва, Окружной проезд, Окружной проезд, д.15, корпус 2, комната</t>
  </si>
  <si>
    <t xml:space="preserve">Школа карьерного менеджмента
ИП Киселев П.Б.</t>
  </si>
  <si>
    <t xml:space="preserve">БИЗНЕС-ИНСТРУМЕНТАРИЙ В КАРЬЕРНОМ КОУЧИНГЕ</t>
  </si>
  <si>
    <t xml:space="preserve">Сайт https://icareer.ru/blog/business_instrument_in_career_coaching
ВК (2169 подписчиков)
https://vk.com/career_management_school
Ютуб (738 подписчиков) https://www.youtube.com/channel/UCR8rbA8UDcTFEOtX798hltw
Телеграм (4466 подписичиков) https://t.me/career_management_school</t>
  </si>
  <si>
    <t xml:space="preserve">КУРСЫ И МЕРОПРИЯТИЯ:
Очный карьерный консультант
Онлайн карьерный консультант цена 13320-79920р.
Профориентатор будущего
Профориентатор взрослых
Легкий старт в карьерном консультировании
PROдвижение карьерных специалистов
Карьерный коуч цена 8855-53130р.
Управление карьерой сотрудников
Джобхантинг
Спринты</t>
  </si>
  <si>
    <t xml:space="preserve">Индивидуальный предприниматель Киселев Павел Борисович ИНН 772577616782, ОГРНИП 317774600569121
Адрес: 115191, г. Москва, 1-ый Н. Михайловский пр., д. 16
E-mail: sales@icareer.ru
Телефон: + 7 495 369 06 82</t>
  </si>
  <si>
    <t xml:space="preserve">Черкасов Геннадий Николаевич</t>
  </si>
  <si>
    <t xml:space="preserve">Подробный урок с авторской методикой, в котором показываю как обычный эксперт, коуч, наставник может привлекать клиентов в актуальных реалиях</t>
  </si>
  <si>
    <t xml:space="preserve">Сайт https://cherkasovman.ru/erv?yclid=6119373408100737246</t>
  </si>
  <si>
    <t xml:space="preserve">БЕСПЛАТНЫЙ УРОК О ТОМ, КАК СОЗДАТЬ СТАБИЛЬНЫЙ ПОТОК КЛИЕНТОВ, КОУЧУ, НАСТАВНИКУ, ЭКСПЕРТУ, ПСИХОЛОГУ</t>
  </si>
  <si>
    <t xml:space="preserve">Индивидуальный предприниматель
Черкасов Геннадий Николаевич
ИНН 631184378326
ОГРНИП 320631300121971
+7 937 796-76-32
info@cherkasovman.ru</t>
  </si>
  <si>
    <t xml:space="preserve">Как можно увидеть из обзора, школ обучения коучингу в России очень много. И это далеко не весь список. В обзоре представлены школы, которые наиболее часто встречались в поиске.
Специализация школ тоже разная, поэтому я выделила несколько групп.
Но я  не могу четко выделить ТОП-20 школ, потому что одни являются лучшими в одной специализации, другие хороши в другой специализации. Кому-то подходит обучение от одного специалиста, кому-то нравится другой.
Исходя из представленных данных можно заменить следующую тенденцию - наиболее популярными направлениями являются: life-коучинг, Executive-коучинг, личностный рост (развитие мышления, уверенности, эмоционального интеллекта, своей личности, саморазвития, повышение качеств soft skills).
Также популярность приобретают коучи с личным брендом и профессиональная подготовка для действующих коучей.</t>
  </si>
  <si>
    <t>Ниша</t>
  </si>
  <si>
    <t xml:space="preserve">Тренд в нише (растет/стоит/падает)</t>
  </si>
  <si>
    <t>Конкуренты</t>
  </si>
  <si>
    <t xml:space="preserve">Executive и бизнес коучинг для развития руководителей, команд и организаций.
Executive-коуч:
-помогает развить лидерские качества;
-помогает улучшить управленческие способности;
-сосредоточен на улучшении коммуникативных навыков;
-помогает создавать успешные команды;
работает над техниками мотивации и вдохновения;
-содействует переходу к новым проектам и новым командам.
Бизнес-коуч: 
-стратегическое планирование;
-маркетинг и продвижение;
-финансовое планирование;
-баланс между работой и личной жизнью;
-повышение деловых навыков и знаний;
-создание и развитие малого бизнеса;
-поощрение и мотивация;
-установление контактов и улучшение сетевых возможностей.</t>
  </si>
  <si>
    <t xml:space="preserve">Тренд растет.
Число запросов растет с периодическими пиками роста в связи с социально-экономичесими событиями в России.
Нет сезонности спроса (резких перепадов в числе запросов).
В такую нишу можно заходить и стать одним из лидеров рынка.
Особенно популярно саморазвитие - наблюдается увеличение количества запросов в 3-4 раза.</t>
  </si>
  <si>
    <t xml:space="preserve">Рынок не консолидирован на данные момент, но появляются предпосылки к выделению лидеров рынка.</t>
  </si>
  <si>
    <r>
      <rPr>
        <b/>
        <sz val="8"/>
        <color theme="1"/>
        <rFont val="Liberation Sans"/>
      </rPr>
      <t xml:space="preserve">5 Prism</t>
    </r>
    <r>
      <rPr>
        <sz val="8"/>
        <color theme="1"/>
        <rFont val="Liberation Sans"/>
      </rPr>
      <t xml:space="preserve">
АНО ДПО «Академия «Пять призм»          
ИНН: 7842196710, ОГРН: 1217800163393
Дата регистрации: 21.10.2021
Юр.адрес: 191036 Россия, г. Санкт-Петербург, ул. 8-я Советская, дом 21, лит. А, пом. 1Н, ком. 8
Средний чек диапазон (12000р.+280000р.)/2 = 146000р.
</t>
    </r>
    <r>
      <rPr>
        <b/>
        <sz val="8"/>
        <color theme="1"/>
        <rFont val="Liberation Sans"/>
      </rPr>
      <t xml:space="preserve">EDPRO
</t>
    </r>
    <r>
      <rPr>
        <sz val="8"/>
        <color theme="1"/>
        <rFont val="Liberation Sans"/>
      </rPr>
      <t xml:space="preserve">ООО «Международная Академия дополнительного профессионального образования»
ИНН: 7734432085
ОГРН: 1197746745635
Адрес офиса: 123290, Москва, 1 Магистральный тупик, 11с1
8 (800) 600-40-97
support@edprodpo.com
Средний чек диапазон (1900р.+299000р.)/2= 150450р.
</t>
    </r>
    <r>
      <rPr>
        <b/>
        <sz val="8"/>
        <color theme="1"/>
        <rFont val="Liberation Sans"/>
      </rPr>
      <t xml:space="preserve">МЕЖДУНАРОДНАЯ АКАДЕМИЯ
БИЗНЕС-КОУЧИНГА 2WIN</t>
    </r>
    <r>
      <rPr>
        <sz val="8"/>
        <color theme="1"/>
        <rFont val="Liberation Sans"/>
      </rPr>
      <t xml:space="preserve">
ИП Акман Е. А.
ОГРНИП 317774600422566
ИНН 780527438880
127566 г. Москва Юрловский проезд 14 стр 1
Тел. +7 (916) 301 31 66
info@academy2win.com
Средний чек диапазон (4500р.+250000р.)/2= 127250р.
</t>
    </r>
    <r>
      <rPr>
        <b/>
        <sz val="8"/>
        <color theme="1"/>
        <rFont val="Liberation Sans"/>
      </rPr>
      <t xml:space="preserve">Высшая школа «Среда обучения»</t>
    </r>
    <r>
      <rPr>
        <sz val="8"/>
        <color theme="1"/>
        <rFont val="Liberation Sans"/>
      </rPr>
      <t xml:space="preserve">
ЧУ ДПО «Среда обучения»
ИНН 7722309834, КПП 770101001, ОГРН 1087799031088
8 (800) 500-30-94 (звонок по России бесплатный)
+7 (495) 540-46-63По общим вопросам: info@sredaobuchenia.ru
Для запросов СМИ: press@sredaobuchenia.ruАдрес: 127055, г.Москва, Бутырский вал, д.68/70, стр.1, офис 26А
Viber / WhatsApp / Telegram:
+7 916 075 60 36, +7 985 581 10 14
Средний чек диапазон (75000р.+205000р.)/2= 140000р.
</t>
    </r>
    <r>
      <rPr>
        <b/>
        <sz val="8"/>
        <color theme="1"/>
        <rFont val="Liberation Sans"/>
      </rPr>
      <t xml:space="preserve">АНО ДПО «Институт прикладной психологии в социальной сфере»</t>
    </r>
    <r>
      <rPr>
        <sz val="8"/>
        <color theme="1"/>
        <rFont val="Liberation Sans"/>
      </rPr>
      <t xml:space="preserve">
8 (800) 600-43-12
8 (499) 322-07-87
г. Москва, ул. Грина, д.34, к.1, оф.13
ОГРН 1167700061209
от 21 июля 2016 г.
ИНН/КПП 7714397516/ 772701001 
Учредители: Лукьянов Денис Михайлович, Хорьков Павел Юрьевич
Средний чек диапазон (6500р.+89000р.)/2= 47750р.
</t>
    </r>
    <r>
      <rPr>
        <b/>
        <sz val="8"/>
        <color theme="1"/>
        <rFont val="Liberation Sans"/>
      </rPr>
      <t xml:space="preserve">ИП Михалицина Ирина Карловна</t>
    </r>
    <r>
      <rPr>
        <sz val="8"/>
        <color theme="1"/>
        <rFont val="Liberation Sans"/>
      </rPr>
      <t xml:space="preserve">
ИНН 540507665900
ОГРНИП 304540532200137
ИП Лощина Наталья Витальевна
ИНН 222503229060
ОГРНИП 316222500084292
г. Санкт-Петербург, Проспект Луначарского 15
Тел|Watsapp: +7 902 997 8456
Емейл: info@irinaleadercoach.com
Skype: live:academcoach
Средний чек диапазон (35000р.+350000р.)/2=192500р.</t>
    </r>
  </si>
  <si>
    <r>
      <rPr>
        <b/>
        <sz val="8"/>
        <color theme="1"/>
        <rFont val="Liberation Sans"/>
      </rPr>
      <t xml:space="preserve">Психодемия
</t>
    </r>
    <r>
      <rPr>
        <sz val="8"/>
        <color theme="1"/>
        <rFont val="Liberation Sans"/>
      </rPr>
      <t xml:space="preserve">ООО «Психодемия»
Юр. адрес: 109341, г. Москва, ул. Перерва, д. 43, 104
ИНН/КПП 9723032427/772301001
ОГРН 1177746722780
hello@psychodemia.ru
+7 499 647-40-83
Средний чек диапазон (15000р.+165000р.)/2= 90000р.
</t>
    </r>
    <r>
      <rPr>
        <b/>
        <sz val="8"/>
        <color theme="1"/>
        <rFont val="Liberation Sans"/>
      </rPr>
      <t xml:space="preserve">Светлана Ланда SLAcademy</t>
    </r>
    <r>
      <rPr>
        <sz val="8"/>
        <color theme="1"/>
        <rFont val="Liberation Sans"/>
      </rPr>
      <t xml:space="preserve">
ИП Ланда С.Г.
Счёт40802810202230000450
БИК044525593
ИНН772351149984
ОГРНИП317774600102874
Юридический адрес117452, г. Москва, ул. Азовская, д. 24 к2, кв. 370
7 (925) 589 02 71
sl@slacademy.ru
Средний чек диапазон (9000р.+275000р.)/2= 142000р.
</t>
    </r>
    <r>
      <rPr>
        <b/>
        <sz val="8"/>
        <color theme="1"/>
        <rFont val="Liberation Sans"/>
      </rPr>
      <t xml:space="preserve">Павел Качагин Международного университета коучинга и психологии
</t>
    </r>
    <r>
      <rPr>
        <sz val="8"/>
        <color theme="1"/>
        <rFont val="Liberation Sans"/>
      </rPr>
      <t xml:space="preserve">ИП Качагин Павел Алексеевич
ИНН: 027809672097
Телефон
+7 (931) 009-63-31
E-mail school@socrates.pro, info@pavelkachagin.com
Юридический адрес г. Уфа, Степана Халтурина 49/1
Средник чек диапазон - 1 курс с ценой 29900р.
</t>
    </r>
    <r>
      <rPr>
        <b/>
        <sz val="8"/>
        <color theme="1"/>
        <rFont val="Liberation Sans"/>
      </rPr>
      <t xml:space="preserve">Михаил Саидов Coaching Solutions Inc. 
</t>
    </r>
    <r>
      <rPr>
        <sz val="8"/>
        <color theme="1"/>
        <rFont val="Liberation Sans"/>
      </rPr>
      <t xml:space="preserve">Coaching Solutions Inc.
E-mail: team@naarene.com
Адрес: Islay Crescent, Vaughan L6A 2B9, Canada
Средний чек диапазон (1350$+10000$)/2= 5675$ (313 828р.)
</t>
    </r>
    <r>
      <rPr>
        <b/>
        <sz val="8"/>
        <color theme="1"/>
        <rFont val="Liberation Sans"/>
      </rPr>
      <t xml:space="preserve">Елена Малильо University of Future Business skill</t>
    </r>
    <r>
      <rPr>
        <sz val="8"/>
        <color theme="1"/>
        <rFont val="Liberation Sans"/>
      </rPr>
      <t xml:space="preserve">
ИП Малильо Елена Николаевна.
ОГРН 305744514000090
ИНН 744400395796
Юридический (почтовый) адрес Россия, 455000 г. Красногорск, Московской обл.,
пос. Отрадное, ул. Пятницкая 12-122
Расчетный счет 40802810100001217672
Банк АО «Тинькофф Банк»
Корр.счет банка 30101810145250000974
БИК банка 044525974
E-mail: info@futureskills.biz.
Средник чек диапазон (18000р.+440000р.)/2= 229000р.</t>
    </r>
  </si>
  <si>
    <t xml:space="preserve">Life-коучинг
Life-коуч - это тренер по индивидуальному росту.
-Направлен на качественное улучшение жизни человека и потому, он идеально подойдет людям решившим изменить свою жизнь к лучшему.
-Помогает человеку реализовать себя в какой-то важной для него сфере с применением тех скрытых ресурсов и потенциала, которые ранее им не использовались.
-Обращение ко всей жизни клиента в целом для того, чтобы поддержать гармоничное сочетание разных жизненных сфер — то есть баланса между семьёй, работой, карьерой, друзьями, здоровьем, хобби и так далее.
</t>
  </si>
  <si>
    <t xml:space="preserve">Саморазвитие
Личностный рост и профессиональное развитие, развитие мышления, уверенности, эмоционального интеллекта,  повышение качеств soft skills.</t>
  </si>
  <si>
    <t>ФО</t>
  </si>
  <si>
    <t>Регион</t>
  </si>
  <si>
    <t xml:space="preserve">Численность населения регионов
на 01.01.2016г.</t>
  </si>
  <si>
    <t xml:space="preserve">Численность населения регионов
на 01.01.2022г.</t>
  </si>
  <si>
    <t xml:space="preserve">Доля населения, получавших онлайн-образование по месту жительства, %</t>
  </si>
  <si>
    <t xml:space="preserve">Численность населения, получавших онлайн-образование по месту жительства</t>
  </si>
  <si>
    <t xml:space="preserve">Численность, интересующихся онлайн-обучением психологии, коучинга, саморазвития</t>
  </si>
  <si>
    <t xml:space="preserve">Медианное значение заработной платы, руб. 
апрель 2021г. 
(50% выше и 50% ниже среднего уровня)</t>
  </si>
  <si>
    <t xml:space="preserve">Среднемесячная номинальная начисленная з/п, руб.
апрель 2021г.</t>
  </si>
  <si>
    <t xml:space="preserve">Среднемесячная номинальная начисленная з/п, руб.
июль 2022г.</t>
  </si>
  <si>
    <t xml:space="preserve">Отношение медианных доходов к стоимости фиксированного набора товаров и услуг</t>
  </si>
  <si>
    <t xml:space="preserve">Доля населения за чертой бедности в 2021г, %</t>
  </si>
  <si>
    <t xml:space="preserve">Доля населения с доходом выше среднего, %
(выше 56545 руб.)</t>
  </si>
  <si>
    <t xml:space="preserve">Численность населения с доходом выше среднего, чел
(выше 56545 руб.)</t>
  </si>
  <si>
    <t xml:space="preserve">Доля населения с доходом выше двух средних, %
(выше 113090 руб.)</t>
  </si>
  <si>
    <t xml:space="preserve">Численность населения с доходом выше двух средних, чел
(выше 113090 руб.)</t>
  </si>
  <si>
    <t xml:space="preserve">Кол-во профильных запросов по обучению коучингу за сентябрь 2021г. - август 2022 г.
с формулой</t>
  </si>
  <si>
    <t xml:space="preserve">Кол-во профильных запросов по обучению коучингу за сентябрь 2021г. - август 2022 г.</t>
  </si>
  <si>
    <t xml:space="preserve">Кол-во профильных запросов по обучению коучингу за сентябрь 2022г.</t>
  </si>
  <si>
    <t xml:space="preserve">Кол-во профильных запросов по обучению психологии за сентябрь 2021г. - август 2022 г.
с формулой</t>
  </si>
  <si>
    <t xml:space="preserve">Кол-во профильных запросов по обучению психологии за сентябрь 2021г. - август 2022 г.</t>
  </si>
  <si>
    <t xml:space="preserve">Кол-во профильных запросов по обучению психологии за сентябрь 2022г.</t>
  </si>
  <si>
    <t xml:space="preserve">Кол-во профильных запросов 
"как стать коучем"
за сентябрь 2022г.</t>
  </si>
  <si>
    <t xml:space="preserve">Кол-во профильных запросов 
"коуч курсы"
за сентябрь 2022г.</t>
  </si>
  <si>
    <t xml:space="preserve">Кол-во профильных запросов 
"коуч 
обучение" 
за сентябрь 2022г.</t>
  </si>
  <si>
    <t xml:space="preserve">Кол-во профильных запросов 
"коуч 
обучение",
"коуч курсы",
"как стать коучем"
за сентябрь 2021г. - август 2022 г.
с формулой расчета</t>
  </si>
  <si>
    <t xml:space="preserve">Кол-во профильных запросов 
"коуч 
обучение",
"коуч курсы",
"как стать коучем"
за сентябрь 2021г. - август 2022 г.</t>
  </si>
  <si>
    <t xml:space="preserve">Кол-во профильных запросов 
"коуч 
обучение",
"коуч курсы",
"как стать коучем"
за сентябрь 2022г.</t>
  </si>
  <si>
    <t xml:space="preserve">Кол-во профильных запросов
 "обучение на психолога" 
за сентябрь 2022г.</t>
  </si>
  <si>
    <t xml:space="preserve">Кол-во профильных запросов 
"курсы психолога" 
за сентябрь 2022г.</t>
  </si>
  <si>
    <t xml:space="preserve">Кол-во профильных запросов 
"курсы психолога",
 "обучение на психолога" 
за сентябрь 2021г. - август 2022г.
с формулой расчета</t>
  </si>
  <si>
    <t xml:space="preserve">Кол-во профильных запросов 
"курсы психолога",
 "обучение на психолога" 
за сентябрь 2021г. - август 2022г.</t>
  </si>
  <si>
    <t xml:space="preserve">Кол-во профильных запросов 
"курсы психолога",
 "обучение на психолога" 
за сентябрь 2022г.</t>
  </si>
  <si>
    <t xml:space="preserve">Кол-во профильных запросов 
"тренинг личностного роста" 
за сентябрь 2022г.</t>
  </si>
  <si>
    <t xml:space="preserve">Кол-во профильных запросов 
"развитие эмоционального интеллекта" 
за сентябрь 2022г.</t>
  </si>
  <si>
    <t xml:space="preserve">Кол-во профильных запросов 
"тренинг личностного роста",
"развитие эмоционального интеллекта" 
за сентябрь 2021г. - август 2022г.
с формулой расчета</t>
  </si>
  <si>
    <t xml:space="preserve">Кол-во профильных запросов 
"тренинг личностного роста",
"развитие эмоционального интеллекта" 
за сентябрь 2021г. - август 2022г.</t>
  </si>
  <si>
    <t xml:space="preserve">Кол-во профильных запросов 
"тренинг личностного роста",
"развитие эмоционального интеллекта" 
за сентябрь 2022г.</t>
  </si>
  <si>
    <t xml:space="preserve">Средняя стоимость курса обучения коучей, руб.</t>
  </si>
  <si>
    <t xml:space="preserve">Средняя стоимость курса по обучению психологов, руб.</t>
  </si>
  <si>
    <t xml:space="preserve">Средняя стоимость курса по саморазвитию, руб.</t>
  </si>
  <si>
    <t xml:space="preserve">Уровень потребления онлайн-курсов по психологии, в %</t>
  </si>
  <si>
    <t xml:space="preserve">Уровень потребления онлайн-курсов по коучингу в %</t>
  </si>
  <si>
    <t xml:space="preserve">Уровень потребления онлайн-курсов по саморазвитию в %</t>
  </si>
  <si>
    <t xml:space="preserve">Объём рынка, исходя из численности ЦА, руб. 
(уровень потр. обучение 
коучей 12% )</t>
  </si>
  <si>
    <r>
      <rPr>
        <b/>
        <sz val="8"/>
        <color theme="1"/>
        <rFont val="Liberation Sans"/>
      </rPr>
      <t xml:space="preserve">Объём рынка, исходя из количества профильных запросов, руб.
"коуч 
обучение",
"коуч курсы",
"как стать коучем"
</t>
    </r>
    <r>
      <rPr>
        <b/>
        <sz val="8"/>
        <color indexed="2"/>
        <rFont val="Liberation Sans"/>
      </rPr>
      <t xml:space="preserve">(уровень потр. 12% )</t>
    </r>
    <r>
      <rPr>
        <b/>
        <sz val="8"/>
        <color theme="1"/>
        <rFont val="Liberation Sans"/>
      </rPr>
      <t xml:space="preserve">
за 12 мес</t>
    </r>
  </si>
  <si>
    <t xml:space="preserve">Объём рынка, исходя из численности ЦА, руб.
(уровень потр. обучение 
психологов 8% )
за 12 мес</t>
  </si>
  <si>
    <r>
      <rPr>
        <b/>
        <sz val="8"/>
        <color theme="1"/>
        <rFont val="Liberation Sans"/>
      </rPr>
      <t xml:space="preserve">Объём рынка, исходя из количества профильных запросов, руб. 
"курсы психолога",
 "обучение на психолога" 
</t>
    </r>
    <r>
      <rPr>
        <b/>
        <sz val="8"/>
        <color indexed="2"/>
        <rFont val="Liberation Sans"/>
      </rPr>
      <t xml:space="preserve">(уровень потр. 8% )</t>
    </r>
    <r>
      <rPr>
        <b/>
        <sz val="8"/>
        <color theme="1"/>
        <rFont val="Liberation Sans"/>
      </rPr>
      <t xml:space="preserve">
за 12 мес</t>
    </r>
  </si>
  <si>
    <t xml:space="preserve">Объём рынка, исходя из численности ЦА, руб.
(уровень потр. саморазвитие 10% )
за 12 мес</t>
  </si>
  <si>
    <r>
      <rPr>
        <b/>
        <sz val="8"/>
        <color theme="1"/>
        <rFont val="Liberation Sans"/>
      </rPr>
      <t xml:space="preserve">Объём рынка, исходя количества профильных запросов по саморазвитию, руб.
"тренинг личностного роста",
"развитие эмоционального интеллекта" 
</t>
    </r>
    <r>
      <rPr>
        <b/>
        <sz val="8"/>
        <color indexed="2"/>
        <rFont val="Liberation Sans"/>
      </rPr>
      <t xml:space="preserve">
 (уровень потр. 10% )</t>
    </r>
    <r>
      <rPr>
        <b/>
        <sz val="8"/>
        <color theme="1"/>
        <rFont val="Liberation Sans"/>
      </rPr>
      <t xml:space="preserve">
за 12 мес</t>
    </r>
  </si>
  <si>
    <t xml:space="preserve">Центральный федеральный округ</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</si>
  <si>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</si>
  <si>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</si>
  <si>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</si>
  <si>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</si>
  <si>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</si>
  <si>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</si>
  <si>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</si>
  <si>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</si>
  <si>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</si>
  <si>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</si>
  <si>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</si>
  <si>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</si>
  <si>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</si>
  <si>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</si>
  <si>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</si>
  <si>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</si>
  <si>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</si>
  <si>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</si>
  <si>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Итого</t>
  </si>
  <si>
    <t xml:space="preserve">Северо-Западный федеральный округ</t>
  </si>
  <si>
    <t xml:space="preserve">Республика Карелия</t>
  </si>
  <si>
    <t xml:space="preserve">Республика Коми</t>
  </si>
  <si>
    <t xml:space="preserve">Архангельская область </t>
  </si>
  <si>
    <t xml:space="preserve">Ненецкий автономный округ</t>
  </si>
  <si>
    <t xml:space="preserve">Архангельская область без Ненецкого автономного округа</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</si>
  <si>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</si>
  <si>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</si>
  <si>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</si>
  <si>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</si>
  <si>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</si>
  <si>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</si>
  <si>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г.Санкт-Петербург </t>
  </si>
  <si>
    <t xml:space="preserve">Южный федеральный округ</t>
  </si>
  <si>
    <t xml:space="preserve">Республика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</si>
  <si>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</si>
  <si>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</si>
  <si>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</si>
  <si>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</si>
  <si>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</si>
  <si>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</si>
  <si>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</si>
  <si>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Северо-Кавказский федеральный округ</t>
  </si>
  <si>
    <t xml:space="preserve">Республика Дагестан</t>
  </si>
  <si>
    <t xml:space="preserve">Республика Ингушетия</t>
  </si>
  <si>
    <t xml:space="preserve">Кабардино-Балкарская Республика</t>
  </si>
  <si>
    <t xml:space="preserve">Карачаево-Черкесская Республика</t>
  </si>
  <si>
    <t xml:space="preserve">Республика Северная Осетия-Алания</t>
  </si>
  <si>
    <t xml:space="preserve">Чеченская Республика</t>
  </si>
  <si>
    <t xml:space="preserve">Ставропольский край</t>
  </si>
  <si>
    <t xml:space="preserve">Приволжский федеральный округ</t>
  </si>
  <si>
    <t xml:space="preserve">Республика Башкортостан</t>
  </si>
  <si>
    <t xml:space="preserve">Республика Марий Эл </t>
  </si>
  <si>
    <t xml:space="preserve">Республика Мордовия</t>
  </si>
  <si>
    <t xml:space="preserve">Республика Татарстан</t>
  </si>
  <si>
    <t xml:space="preserve">Удмуртская Республика</t>
  </si>
  <si>
    <t xml:space="preserve">Чувашская Республика</t>
  </si>
  <si>
    <t xml:space="preserve">Пермский край</t>
  </si>
  <si>
    <t xml:space="preserve">Кировская область</t>
  </si>
  <si>
    <t xml:space="preserve">Нижегородская область</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</si>
  <si>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</si>
  <si>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</si>
  <si>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</si>
  <si>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</si>
  <si>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</si>
  <si>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Уральский федеральный округ</t>
  </si>
  <si>
    <t xml:space="preserve">Курганская область</t>
  </si>
  <si>
    <t xml:space="preserve">Свердловская область</t>
  </si>
  <si>
    <t xml:space="preserve">Тюменская область </t>
  </si>
  <si>
    <t xml:space="preserve">Ханты-Мансийский автономный округ-Югра</t>
  </si>
  <si>
    <t xml:space="preserve">Ямало-Ненецкий автономный округ</t>
  </si>
  <si>
    <t xml:space="preserve">Тюменская область без автономных округов</t>
  </si>
  <si>
    <t xml:space="preserve">Челябинская область</t>
  </si>
  <si>
    <t xml:space="preserve">Сибирский федеральный округ</t>
  </si>
  <si>
    <t xml:space="preserve">Республика Алтай</t>
  </si>
  <si>
    <t xml:space="preserve">Республика Тыва</t>
  </si>
  <si>
    <t xml:space="preserve">Республика Хакасия</t>
  </si>
  <si>
    <t xml:space="preserve">Алтайский край</t>
  </si>
  <si>
    <t xml:space="preserve">Красноярский край </t>
  </si>
  <si>
    <t xml:space="preserve">Иркутская область</t>
  </si>
  <si>
    <t xml:space="preserve">Кемеровская область</t>
  </si>
  <si>
    <t xml:space="preserve">Новосибирская область</t>
  </si>
  <si>
    <t xml:space="preserve">Омская область</t>
  </si>
  <si>
    <t xml:space="preserve">Томская область</t>
  </si>
  <si>
    <t xml:space="preserve">Дальневосточный федеральный округ</t>
  </si>
  <si>
    <t xml:space="preserve">Республика Бурятия*</t>
  </si>
  <si>
    <t xml:space="preserve">Республика Саха (Якутия)</t>
  </si>
  <si>
    <t xml:space="preserve">Забайкальский край*</t>
  </si>
  <si>
    <t xml:space="preserve">Камчатский край</t>
  </si>
  <si>
    <t xml:space="preserve">Приморский край</t>
  </si>
  <si>
    <t xml:space="preserve">Хабаровский край</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</si>
  <si>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</si>
  <si>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</si>
  <si>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</si>
  <si>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</si>
  <si>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</si>
  <si>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t xml:space="preserve">Российская Федеpация</t>
  </si>
  <si>
    <t xml:space="preserve">* Бурятия и Забайкальский край в 2016г. были в Сибирском ФО.</t>
  </si>
  <si>
    <t xml:space="preserve">Средняя зарплата в России, по данным Росстата по итогам 2021 года, составила 56 545 рублей.</t>
  </si>
  <si>
    <t>саморазвитие</t>
  </si>
  <si>
    <t xml:space="preserve">ср. чек 10000р</t>
  </si>
  <si>
    <t xml:space="preserve">ср. чек 40000р.</t>
  </si>
  <si>
    <t xml:space="preserve">Рынок коучинга лидирует за счет высокого чека, хотя запросов меньше.</t>
  </si>
  <si>
    <t xml:space="preserve">По рынку психологии самое большое кол-во профильных запросов, но чек ниже в 2 раза, чем по коучингу.</t>
  </si>
  <si>
    <t xml:space="preserve">По рынку саморазвития взяты наиболее популярные запросы:
-тренинг личностного роста
-развитие эмоционального интеллекта
Безусловно этот рынок очень большой, но он слишком разрозненный (сюда входят курсы по хобби, скорочтению, развитию мышления, самопознание, творчество и т.д.) с низким чеком.
Фактически все запросы, которые могут быть по этому рынку очень сложно обработать.</t>
  </si>
  <si>
    <t xml:space="preserve">развитие личности человека, духовный рост, самоэффективность, самопознание, работа с состояниями человека</t>
  </si>
  <si>
    <t xml:space="preserve">личностный рост для карьеры, для решения бизнес-задач, работа с потенциалом личности</t>
  </si>
  <si>
    <t xml:space="preserve">Исследование подготовлено экспертами агентства РИА Рейтинг по данным Росстата. Медианные доходы, которые использованы в расчетах, являются оценкой на основе показателей за 12 месяцев — с 1 апреля 2021 года по 1 апреля 2022 года. Предполагалось, что население за чертой бедности имеет среднедушевые доходы ниже официальной границы бедности</t>
  </si>
  <si>
    <t xml:space="preserve">ср. чек
обуч коучей</t>
  </si>
  <si>
    <t xml:space="preserve">ср. чек коучинг</t>
  </si>
  <si>
    <t xml:space="preserve">ср. чек
обуч психологов
онлайн-школы</t>
  </si>
  <si>
    <t xml:space="preserve">за семестр дистанц обуч на базе офлайн-универа</t>
  </si>
  <si>
    <t xml:space="preserve">в год (учиться в среднем 3 года)</t>
  </si>
  <si>
    <t xml:space="preserve">ср. чек психология</t>
  </si>
  <si>
    <t xml:space="preserve">Период / Запросы</t>
  </si>
  <si>
    <t xml:space="preserve">лайф коуч</t>
  </si>
  <si>
    <t xml:space="preserve">лайф 
коучинг 
обучение</t>
  </si>
  <si>
    <t xml:space="preserve">бизнес 
коучинг 
обучение</t>
  </si>
  <si>
    <t xml:space="preserve">бизнес коуч обучение</t>
  </si>
  <si>
    <t xml:space="preserve">бизнес 
коучинг</t>
  </si>
  <si>
    <t xml:space="preserve">бизнес 
тренер
обучение</t>
  </si>
  <si>
    <t xml:space="preserve">бизнес тренинг</t>
  </si>
  <si>
    <t xml:space="preserve">курс бизнес коучинга</t>
  </si>
  <si>
    <t xml:space="preserve">тренинг 
для руко-водителей</t>
  </si>
  <si>
    <t xml:space="preserve">executive коуч</t>
  </si>
  <si>
    <t xml:space="preserve">executive коучинг</t>
  </si>
  <si>
    <t xml:space="preserve">обучение 
коучингу / коучинг обучение</t>
  </si>
  <si>
    <t xml:space="preserve">онлайн коучинг</t>
  </si>
  <si>
    <t xml:space="preserve">курсы коучинга</t>
  </si>
  <si>
    <t xml:space="preserve">коуч курсы</t>
  </si>
  <si>
    <t xml:space="preserve">школа коучинга</t>
  </si>
  <si>
    <t xml:space="preserve">институт коучинга</t>
  </si>
  <si>
    <t xml:space="preserve">академия коучинга</t>
  </si>
  <si>
    <t xml:space="preserve">коуч 
обучение</t>
  </si>
  <si>
    <t xml:space="preserve">профессиональный коучинг</t>
  </si>
  <si>
    <t xml:space="preserve">коучинг icf</t>
  </si>
  <si>
    <t xml:space="preserve">обучение коучингу с сертифика-том</t>
  </si>
  <si>
    <t xml:space="preserve">как стать коучем</t>
  </si>
  <si>
    <t xml:space="preserve">стань коучем</t>
  </si>
  <si>
    <t xml:space="preserve">профессия коуч</t>
  </si>
  <si>
    <t xml:space="preserve">обучение коучингу онлайн</t>
  </si>
  <si>
    <t xml:space="preserve">коучинговая программа</t>
  </si>
  <si>
    <t xml:space="preserve">работа коучем</t>
  </si>
  <si>
    <t xml:space="preserve">коуч курсы / коуч 
обучение / как стать коучем</t>
  </si>
  <si>
    <t xml:space="preserve">сентябрь 2020</t>
  </si>
  <si>
    <t xml:space="preserve">октябрь 2020</t>
  </si>
  <si>
    <t xml:space="preserve">ноябрь 2020</t>
  </si>
  <si>
    <t xml:space="preserve">декабрь 2020</t>
  </si>
  <si>
    <t xml:space="preserve">январь 2021</t>
  </si>
  <si>
    <t xml:space="preserve">февраль 2021</t>
  </si>
  <si>
    <t xml:space="preserve">март 2021</t>
  </si>
  <si>
    <t xml:space="preserve">апрель 2021</t>
  </si>
  <si>
    <t xml:space="preserve">май  2021</t>
  </si>
  <si>
    <t xml:space="preserve">июнь 2021</t>
  </si>
  <si>
    <t xml:space="preserve">июль 2021</t>
  </si>
  <si>
    <t xml:space="preserve">август 2021</t>
  </si>
  <si>
    <t xml:space="preserve">Итого 
сентябрь 2020 -август 2021</t>
  </si>
  <si>
    <t xml:space="preserve">сентябрь 2021</t>
  </si>
  <si>
    <t xml:space="preserve">октябрь 2021</t>
  </si>
  <si>
    <t xml:space="preserve">ноябрь 2021</t>
  </si>
  <si>
    <t xml:space="preserve">декабрь 2021</t>
  </si>
  <si>
    <t xml:space="preserve">январь 2022</t>
  </si>
  <si>
    <t xml:space="preserve">февраль 2022</t>
  </si>
  <si>
    <t xml:space="preserve">март 2022</t>
  </si>
  <si>
    <t xml:space="preserve">апрель 2022</t>
  </si>
  <si>
    <t xml:space="preserve">май  2022</t>
  </si>
  <si>
    <t xml:space="preserve">июнь 2022</t>
  </si>
  <si>
    <t xml:space="preserve">июль 2022</t>
  </si>
  <si>
    <t xml:space="preserve">август 2022</t>
  </si>
  <si>
    <t xml:space="preserve">Итого 
сентябрь 2021 -август 2022</t>
  </si>
  <si>
    <t xml:space="preserve">Изменение, %</t>
  </si>
  <si>
    <t xml:space="preserve">тренинг личностного роста</t>
  </si>
  <si>
    <t xml:space="preserve">коучинг эффективности</t>
  </si>
  <si>
    <t xml:space="preserve">карьерный коучинг</t>
  </si>
  <si>
    <t xml:space="preserve">командный коучинг</t>
  </si>
  <si>
    <t xml:space="preserve">коучинг наставничество</t>
  </si>
  <si>
    <t xml:space="preserve">психологический коучинг</t>
  </si>
  <si>
    <t xml:space="preserve">саморазвитие с чего начать</t>
  </si>
  <si>
    <t xml:space="preserve">управленческий коучинг</t>
  </si>
  <si>
    <t xml:space="preserve">семейный коучинг</t>
  </si>
  <si>
    <t xml:space="preserve">коучинг семей-ных отноше-ний</t>
  </si>
  <si>
    <t xml:space="preserve">коучинг практика</t>
  </si>
  <si>
    <t xml:space="preserve">курсы развития мышления</t>
  </si>
  <si>
    <t xml:space="preserve">курсы развития личности</t>
  </si>
  <si>
    <t xml:space="preserve">коучинг эмоционального интеллекта</t>
  </si>
  <si>
    <t xml:space="preserve">развитие эмоционального интеллекта</t>
  </si>
  <si>
    <t xml:space="preserve">курсы психолога</t>
  </si>
  <si>
    <t xml:space="preserve">курсы по психологии</t>
  </si>
  <si>
    <t xml:space="preserve">курсы повышения психологов</t>
  </si>
  <si>
    <t xml:space="preserve">обучение психологии дистанционно</t>
  </si>
  <si>
    <t xml:space="preserve">обучение психологии / психология обучение</t>
  </si>
  <si>
    <t xml:space="preserve">курсы психолога дистанционно</t>
  </si>
  <si>
    <t xml:space="preserve">курсы психолога бесплатно</t>
  </si>
  <si>
    <t xml:space="preserve">психолог курсы обучения</t>
  </si>
  <si>
    <t xml:space="preserve">курсы психолога онлайн</t>
  </si>
  <si>
    <t xml:space="preserve">обучение на психолога</t>
  </si>
  <si>
    <t xml:space="preserve">коучинг психология</t>
  </si>
  <si>
    <t xml:space="preserve">обучение коучингу с сертификатом</t>
  </si>
  <si>
    <t xml:space="preserve">коучинг обучение дистанцион-но</t>
  </si>
  <si>
    <t xml:space="preserve">обучение психологии / психология обучение / курсы по психологии</t>
  </si>
  <si>
    <t xml:space="preserve">обучение на психолога / курсы психолога</t>
  </si>
  <si>
    <t xml:space="preserve">тренинг личностного роста / развитие эмоционального интеллекта</t>
  </si>
  <si>
    <r>
      <rPr>
        <sz val="8"/>
        <color theme="1"/>
        <rFont val="Calibri"/>
        <scheme val="minor"/>
      </rPr>
      <t xml:space="preserve">Целевые запросы со словом </t>
    </r>
    <r>
      <rPr>
        <u val="single"/>
        <sz val="8"/>
        <color theme="1"/>
        <rFont val="Calibri"/>
        <scheme val="minor"/>
      </rPr>
      <t xml:space="preserve">коучинг </t>
    </r>
    <r>
      <rPr>
        <sz val="8"/>
        <color theme="1"/>
        <rFont val="Calibri"/>
        <scheme val="minor"/>
      </rPr>
      <t xml:space="preserve">больше связаны с обучением в этих нишах.
Целевые запросы со словами </t>
    </r>
    <r>
      <rPr>
        <u val="single"/>
        <sz val="8"/>
        <color theme="1"/>
        <rFont val="Calibri"/>
        <scheme val="minor"/>
      </rPr>
      <t xml:space="preserve">коуч, коучи, топ</t>
    </r>
    <r>
      <rPr>
        <sz val="8"/>
        <color theme="1"/>
        <rFont val="Calibri"/>
        <scheme val="minor"/>
      </rPr>
      <t xml:space="preserve"> связыны с услугами, которые предоставляют действующие коучи в нишах.
Целевые запросы со словами</t>
    </r>
    <r>
      <rPr>
        <u val="single"/>
        <sz val="8"/>
        <color theme="1"/>
        <rFont val="Calibri"/>
        <scheme val="minor"/>
      </rPr>
      <t xml:space="preserve"> лайф коуч, саморазвитие, мышление, личностный рост  и т.д.</t>
    </r>
    <r>
      <rPr>
        <sz val="8"/>
        <color theme="1"/>
        <rFont val="Calibri"/>
        <scheme val="minor"/>
      </rPr>
      <t xml:space="preserve"> больше связаны со статьями на сайтах онлайн-академий, школ, институтов и ведут к курсам обучения коучингу по этому направлению.
Также встречаются запросы с конкретными ФИО коучей, связанные с личным брендом.
</t>
    </r>
  </si>
  <si>
    <t xml:space="preserve">Целевая аудитория</t>
  </si>
  <si>
    <t xml:space="preserve">Начинающие психологи, тренеры, коучи</t>
  </si>
  <si>
    <t xml:space="preserve">Практикующие психологи, тренеры</t>
  </si>
  <si>
    <t xml:space="preserve">Самозанятые, фрилансеры, начинающие бизнесмены (микро-бизнес)</t>
  </si>
  <si>
    <t xml:space="preserve">Предприниматели (малый и средний бизнес) - собственники, руководители</t>
  </si>
  <si>
    <t xml:space="preserve">Наставники, тренеры по бизнесу, жизни и т.д.</t>
  </si>
  <si>
    <t xml:space="preserve">Холодные клиенты</t>
  </si>
  <si>
    <t xml:space="preserve">Портрет:
Образование - высшее, есть основная работа - наемная. По каким-то причинам работа не удовлетворяет. Ищут варианты смены профессии. Любят учиться, постоянно участвуют в развивающих тренингах, мастер-классах, марафонах, дающих новые навыки по специальности. Интересуются психологией, хотят консультировать. 
Психологическое образование - дополнительное или второе высшее, заочно. Вроде и знаний много, но нет практики. Чувствуют неуверенность из-за каких-то возможных базовых пробелов, по сравнению с теми, кто получил полное высшее образование по психологии. Переживают, что деньги на образование потрачены, но консультировать так и не начали. Нуждаются в четкой системе - пусть это какой-то один тип консультаций, но чтобы научили как это делать - от и до.
</t>
  </si>
  <si>
    <t xml:space="preserve">Портрет:
Активно работают в выбранном направлении, хотели бы расширить список предлагаемых услуг или набор навыков для работы с клиентами. 
Рассматривают получение международного сертификата и также нужен надежный и опытный преподаватель-практик, который в сжатые сроки научит новым техникам. И по доступной цене.</t>
  </si>
  <si>
    <t xml:space="preserve">Портрет
Они активные пользователи интернета. Любят изучать новое, увлекаются психологией, саморазвитием, практиками.
Для них направление коучинга в продажах.
Коучинг в продажах помогает развивать навыки эффективных продаж всем тем, кто непосредственно вовлечен в этот процесс. В крупных компаниях коуч еще помогает разрабатывать и внедрять конкурентные стратегии, знакомит с секретами заключения больших сделок.
</t>
  </si>
  <si>
    <t xml:space="preserve">Портрет
Собственники бизнеса, руководители, которые уже достигли определенных результатов, знают как стабильно зарабатывать.
Хотят развивать потенциал команды, создать атмосферу доверия и наладить эффективное взаимодействие, повысить производительность и эффективность, чтобы команда могла функционировать без "надзираний".
Для этого руководитель должен научиться применять коучинговый стиль управления:
-сотрудничать, вместо того чтобы контролировать,
-делегировать больше ответственности,
-меньше говорить и больше слушать,
-давать меньше указаний и задавать больше вопросов,
-предоставлять конструктивную обратную связь вместо оценочных суждений.
</t>
  </si>
  <si>
    <t xml:space="preserve">Портрет
Лайф-коучи
Бизнес-коучи
Фитнес-тренеры
Нутрициологи</t>
  </si>
  <si>
    <t xml:space="preserve">Портрет
ТОП-сотрудники в компаниях.
Люди, у которых есть какая-то проблема.
Люди, которые интересуются саморазвитием, самопознанием.</t>
  </si>
  <si>
    <t xml:space="preserve">Цель - практика, заработать 100 тыс./мес.(столько, сколько зарабатывали в найме).</t>
  </si>
  <si>
    <t xml:space="preserve">Цель - повышение чека, увеличение профильной выручки / прибыли (от Х2 и больше), повышение квалификации.</t>
  </si>
  <si>
    <t xml:space="preserve">Цель - увеличение профильной выручки / прибыли.</t>
  </si>
  <si>
    <t xml:space="preserve">Цель - собрать команду и выстроить работу в команде, повысить производительность (эффективность) команды.</t>
  </si>
  <si>
    <t xml:space="preserve">Цель - улучшение (достижение) необходимых результатов у клиентов.</t>
  </si>
  <si>
    <t xml:space="preserve">Цель - решить проблему, повысить качество жизни, узнать что-то новое, достичь определенного результата.</t>
  </si>
  <si>
    <t xml:space="preserve">Боль - нет клиентов, низкий чек, отсутствие практического опыта, страх</t>
  </si>
  <si>
    <t xml:space="preserve">Боль - нет клиентов, низкий чек.</t>
  </si>
  <si>
    <t xml:space="preserve">Боль - улучшить свои навыки,  придти к стабильности и вырасти в доходе.</t>
  </si>
  <si>
    <t xml:space="preserve">Боль - работа команды, ответственность команды, делегирование полномочий, чтобы команда могла работать без участия руководителя (собственника).</t>
  </si>
  <si>
    <t xml:space="preserve">Боль - у клиентов нет результата, не слушают или не выполняют рекомендации.</t>
  </si>
  <si>
    <t xml:space="preserve">Боль - решение какой-либо проблемы.
Например, пройдя курс по эффективности, уверенности или навыкам делового общения человек сможет продвинуться по карьерной лестнице.
Например, пройдя курс по эмоциональному интеллекту, человек сможет наладить отношения в семье.</t>
  </si>
  <si>
    <t xml:space="preserve">Опрос для интервью универсальный</t>
  </si>
  <si>
    <t xml:space="preserve">Цель интервью - выяснить как улучшить продукт, чтобы заработать больше (полностью адаптировать продукт под ЦА, чтобы он был max востребован), где брать клиентов (где обитает ЦА).
Цель респондента - улучшить результаты свои личные, в бизнесе (понять как увеличить прибыль от Х2 и больше).
</t>
  </si>
  <si>
    <r>
      <rPr>
        <sz val="8"/>
        <rFont val="Liberation Sans"/>
      </rPr>
      <t xml:space="preserve">Приветствие/Знакомство:
</t>
    </r>
    <r>
      <rPr>
        <sz val="8"/>
        <color rgb="FF7030A0"/>
        <rFont val="Liberation Sans"/>
      </rPr>
      <t xml:space="preserve">Добрый день, меня зовут Наталья. Я представляю компанию Эвирал. 
Уделите мне несколько минут Вашего времени. 
Как я могу к Вам обращаться?</t>
    </r>
    <r>
      <rPr>
        <sz val="8"/>
        <rFont val="Liberation Sans"/>
      </rPr>
      <t xml:space="preserve">
Налаживание контакта/Установление доверия: 
1. Вариант. 
Наша компания изучает вопрос по улучшению онлайн-курса коучинга Елены Овсянниковой. И нам очень важно услышать ваше мнение, чтобы все учаcтники курса максимально могли достигнуть свой результат (или максимально могли улучшить свои результаты по курсу). 
И чтобы комфортней было обучаться в дальнейшем по этому курсу.
</t>
    </r>
    <r>
      <rPr>
        <sz val="8"/>
        <color rgb="FF7030A0"/>
        <rFont val="Liberation Sans"/>
      </rPr>
      <t xml:space="preserve">2. Вариант.
Наша компания изучает вопрос улучшения онлайн-курса коучинга Елены Овсянниковой. И нам важно услышать ваше мнение, чтобы все кто будут проходить курс могли max улучшить свои результаты.</t>
    </r>
  </si>
  <si>
    <t xml:space="preserve">Что я хочу узнать</t>
  </si>
  <si>
    <t xml:space="preserve">Галина
Омск</t>
  </si>
  <si>
    <t xml:space="preserve">Олеся
Зеленоград</t>
  </si>
  <si>
    <t xml:space="preserve">Евгения
Омск</t>
  </si>
  <si>
    <t xml:space="preserve">Елена
Краснодар</t>
  </si>
  <si>
    <t xml:space="preserve">Артем
Омск</t>
  </si>
  <si>
    <t xml:space="preserve">Станислав
Омск</t>
  </si>
  <si>
    <r>
      <rPr>
        <sz val="8"/>
        <rFont val="Liberation Sans"/>
      </rPr>
      <t xml:space="preserve">Подводка:
1. Курсы коучинга в настоящее время стали очень востребованы, так как помогают достичь результат здесь и сейчас, а не откладывать на потом. Как это бывает часто у всех.
</t>
    </r>
    <r>
      <rPr>
        <sz val="8"/>
        <color rgb="FF7030A0"/>
        <rFont val="Liberation Sans"/>
      </rPr>
      <t xml:space="preserve">2. Как вы знаете, сейчас учиться онлайн очень удобно и можно выбрать разные направления обучения.
</t>
    </r>
    <r>
      <rPr>
        <sz val="8"/>
        <color theme="1" tint="0"/>
        <rFont val="Liberation Sans"/>
      </rPr>
      <t xml:space="preserve">3. Онлайн обучение сейчас очень популярно, можно сказать что это уже часть нашей жизни, согласитесь? 
4. Курсы коучинга особенно востребованы, потому что помогают решить как личные проблемы так и проблемы в бизнесе.</t>
    </r>
  </si>
  <si>
    <t xml:space="preserve">Расскажите, откуда вы узнали об онлайн-курсе Елены Овсянниковой?</t>
  </si>
  <si>
    <t xml:space="preserve">Узнать источники информации.</t>
  </si>
  <si>
    <t xml:space="preserve">Чем вы сейчас занимаетесь и какую цель ставили на обучение?</t>
  </si>
  <si>
    <t xml:space="preserve">Для чего клиент купил курс - его цель на обучение (узнать его потребность, боль).</t>
  </si>
  <si>
    <t xml:space="preserve">Удалось ли достичь цель (цели), которую ставили перед обучением по курсу?</t>
  </si>
  <si>
    <t xml:space="preserve">Помогают ли вам полученные знания? Где вы их применяете?</t>
  </si>
  <si>
    <t xml:space="preserve">Расскажите подробнее, какие онлайн-курсы вы проодили? Или какие темы курсов вам интересны?</t>
  </si>
  <si>
    <t xml:space="preserve">Узнать какие темы курсов интересны (потребности, боль).
Выяснить занет ли о коучинге в целом?</t>
  </si>
  <si>
    <t xml:space="preserve">Бесплатные курсы по
школьному онлайн-образование </t>
  </si>
  <si>
    <t xml:space="preserve">Не покупала курсы, но интересна тема программирования</t>
  </si>
  <si>
    <t xml:space="preserve">Не покупала курсы, но проходила бесплатный курс по маркетплейсам.
Интересны курсы в сфере продаж, смотрит бесплатные каналы в ютуб.</t>
  </si>
  <si>
    <t xml:space="preserve">Онлайн-курс по ораторскому мастерству и хочет дальше развиваться в этом.</t>
  </si>
  <si>
    <t xml:space="preserve">Нет, но интересны курсы для управленцев, руководителей</t>
  </si>
  <si>
    <t xml:space="preserve">Нет, но инетерсный курсы в продажах</t>
  </si>
  <si>
    <t xml:space="preserve">Какие цели ставили на обучение?</t>
  </si>
  <si>
    <t xml:space="preserve">Улучшить уровень знаний</t>
  </si>
  <si>
    <t xml:space="preserve">Узнать что это за профессия</t>
  </si>
  <si>
    <t xml:space="preserve">Развеять страхи публичного выступления</t>
  </si>
  <si>
    <t xml:space="preserve">Достигли цели?</t>
  </si>
  <si>
    <t xml:space="preserve">Практически да</t>
  </si>
  <si>
    <t xml:space="preserve">Да, но пока так и не работает в этой сфере</t>
  </si>
  <si>
    <t>Да</t>
  </si>
  <si>
    <t xml:space="preserve">Что для Вас важно при выборе онлайн-курса?</t>
  </si>
  <si>
    <t xml:space="preserve">Цена, квалификация эксперта, сколько на рынке, выдают ли сертификаты</t>
  </si>
  <si>
    <t>Результат</t>
  </si>
  <si>
    <t xml:space="preserve">Отзывы, экспертность, цена, подача материала</t>
  </si>
  <si>
    <t xml:space="preserve">Экспертность (личный бренд), отзывы, цена, результат</t>
  </si>
  <si>
    <t xml:space="preserve">Какими источниками информации пользуетесь при поиске курсов? (ютуб, телеграм-каналы и тд)</t>
  </si>
  <si>
    <t xml:space="preserve">Поиск в интернете</t>
  </si>
  <si>
    <t xml:space="preserve">Соц сети</t>
  </si>
  <si>
    <t xml:space="preserve">Ютуб, телеграм</t>
  </si>
  <si>
    <t xml:space="preserve">Ютуб, поиск в интернете</t>
  </si>
  <si>
    <t xml:space="preserve">Почему вы решили выбрать курс по этой тематике? Может как-то повлияли жизенные обстоятельства или трудности.</t>
  </si>
  <si>
    <t xml:space="preserve">Вы что-нибудь слышали о курсах коучинга? О работе с коучем или психологом?</t>
  </si>
  <si>
    <t xml:space="preserve">Знает, но сама не проходила</t>
  </si>
  <si>
    <t xml:space="preserve">Не знает вообще о коучинге</t>
  </si>
  <si>
    <t xml:space="preserve">Знает, но не проходила и к коучу не обращалась</t>
  </si>
  <si>
    <t xml:space="preserve">Знает, но не проходил и к коучу не обращался</t>
  </si>
  <si>
    <t xml:space="preserve">Опишите подробнее свой опыт онлайн-обучения? Какие цели ставили?</t>
  </si>
  <si>
    <t xml:space="preserve">Узнать какие темы курсов интересны (потребности, боль).
Выяснить какие есть трудности и подвести к курсу коучинга.</t>
  </si>
  <si>
    <t xml:space="preserve">Удалось достичь целей?</t>
  </si>
  <si>
    <t xml:space="preserve">Вам помогают полученные знания справляться с трудностями в жизни? (в бизнесе, в работе?)</t>
  </si>
  <si>
    <t xml:space="preserve">Какие есть трудности в жизни? (в бизнесе, в работе?)</t>
  </si>
  <si>
    <t xml:space="preserve">Ответы на эти вопросы можно будет понять из контекста, либо задавать их между другими вопросами, напрямую, без особых подводок.</t>
  </si>
  <si>
    <t>Возраст</t>
  </si>
  <si>
    <t xml:space="preserve">Понять к какому сегменту ЦА относится клиент.</t>
  </si>
  <si>
    <t xml:space="preserve">48 лет</t>
  </si>
  <si>
    <t xml:space="preserve">40 лет</t>
  </si>
  <si>
    <t xml:space="preserve">45 лет</t>
  </si>
  <si>
    <t xml:space="preserve">37 лет</t>
  </si>
  <si>
    <t xml:space="preserve">35 лет</t>
  </si>
  <si>
    <t xml:space="preserve">Семейное положение/Наличие детей</t>
  </si>
  <si>
    <t xml:space="preserve">Замужем, 3 детей</t>
  </si>
  <si>
    <t xml:space="preserve">Замужем, 2 детей</t>
  </si>
  <si>
    <t xml:space="preserve">Разведена, 2 детей</t>
  </si>
  <si>
    <t xml:space="preserve">Замужем, 1 ребенок</t>
  </si>
  <si>
    <t xml:space="preserve">Женат, 2 детей</t>
  </si>
  <si>
    <t xml:space="preserve">Разведен, 2 детей</t>
  </si>
  <si>
    <t xml:space="preserve">Кем вы работаете или у вас свой бизнес?</t>
  </si>
  <si>
    <t>Подроботка</t>
  </si>
  <si>
    <t xml:space="preserve">Работает в найме</t>
  </si>
  <si>
    <t xml:space="preserve">Работает дома удаленно </t>
  </si>
  <si>
    <t xml:space="preserve">Работет в найме</t>
  </si>
  <si>
    <t xml:space="preserve">Подводка:
2. Вы наверняка проходили еще какие-то другие курсы, есть с чем сравнить.</t>
  </si>
  <si>
    <t xml:space="preserve">Опишите подробнее, какие плюсы курса вы для себя отметили? Что помогло в достижении цели обучения?</t>
  </si>
  <si>
    <t xml:space="preserve">Узнать как можно доработать курс.</t>
  </si>
  <si>
    <t xml:space="preserve">А что можно добавить в этот курс, чтобы улучшить результат, на ваш взгляд?</t>
  </si>
  <si>
    <t xml:space="preserve">Какие цели у вас на дальнейшее обучение?</t>
  </si>
  <si>
    <t xml:space="preserve">Подводка:
Кто из известных коучей является для вас примером?
3. Я думаю, что у каждого в жизни бывали такие ситауции, когда не понимаешь что делать или стараешься-стараешься, а результата нет. И тогда нам важно услышать чье-то мнение, наставление или правильный вопрос.</t>
  </si>
  <si>
    <t xml:space="preserve">Кто для Вас является лидером мнений по тематике онлайн-обучения?</t>
  </si>
  <si>
    <t>Маркетинг</t>
  </si>
  <si>
    <t>Нет</t>
  </si>
  <si>
    <t xml:space="preserve">Виталий Голицын, нравится его подача материала</t>
  </si>
  <si>
    <t xml:space="preserve">Игорь Рыбаков</t>
  </si>
  <si>
    <t xml:space="preserve">В целом по жизни?</t>
  </si>
  <si>
    <t xml:space="preserve">(При дальнейшем анализе лидеров поймём начинку продукта. А при опросе ЦА этих лидеров, поймём, что доработать в продукте)</t>
  </si>
  <si>
    <t xml:space="preserve">Планируете покупать другие онлайн-курсы? Какие направления?</t>
  </si>
  <si>
    <t xml:space="preserve">Покупает ли онлайн-курсы? На какие тематики? </t>
  </si>
  <si>
    <t xml:space="preserve">Потребительские предпочтения</t>
  </si>
  <si>
    <t xml:space="preserve">Хотели бы пройти курс коучинга? (чтобы понять как можно решать проблемы, менять ситуации в свою пользу, добиваться лучших результатов).</t>
  </si>
  <si>
    <t xml:space="preserve">Маркетинг, Воронка, продукт
(Что триггерит, чем руководствуется)</t>
  </si>
  <si>
    <t xml:space="preserve">Да 
</t>
  </si>
  <si>
    <t xml:space="preserve">Да
</t>
  </si>
  <si>
    <t xml:space="preserve">Пока нет. И да, в перспективе, если упрется в потолок.
</t>
  </si>
  <si>
    <t xml:space="preserve">Нет, много псевдоэкспертов, есть недоверие.</t>
  </si>
  <si>
    <t xml:space="preserve">Нет, не думал об этом</t>
  </si>
  <si>
    <t xml:space="preserve">Хотели бы пройти курс коучинга ?
Чтобы прокачать свои навыки и вырасти в доходе?
Что для Вас важно при покупке онлайн-курса?</t>
  </si>
  <si>
    <t xml:space="preserve">Сколько вы готовы мах инвестировать в свое развитие (работу над собой) вместе с коучем? (психологом)</t>
  </si>
  <si>
    <t xml:space="preserve">Потребительские предпочтения, платёжеспособный спрос</t>
  </si>
  <si>
    <t xml:space="preserve">Примерно 20 000р.</t>
  </si>
  <si>
    <t xml:space="preserve">Примерно 50 000р.</t>
  </si>
  <si>
    <t xml:space="preserve">Примерно 10 000р.</t>
  </si>
  <si>
    <t xml:space="preserve">Примерно 100 000р.</t>
  </si>
  <si>
    <t xml:space="preserve">Готовы ли платить за обучение больше, если оно будет кратно окупаться?
Годовой курс за 100 т.р. окупитс в течении 2 лет.</t>
  </si>
  <si>
    <t xml:space="preserve">Да </t>
  </si>
  <si>
    <t xml:space="preserve">Да, если бы были живые примеры из знакомых</t>
  </si>
  <si>
    <t xml:space="preserve">3. Конец интервью</t>
  </si>
  <si>
    <t xml:space="preserve">Готовы ли рекомендовать курс Елены Овсянниковой?</t>
  </si>
  <si>
    <t xml:space="preserve">Спасибо за уделенное время. 
Могу ли я вам отправить полезную информацию о возможностях коучинга?</t>
  </si>
  <si>
    <t xml:space="preserve">Куда лучше отправить?</t>
  </si>
  <si>
    <t xml:space="preserve">на емайл</t>
  </si>
  <si>
    <t xml:space="preserve">на ватсап</t>
  </si>
  <si>
    <t xml:space="preserve">Добрый день, меня зовут Наталья. Я представляю компанию Эвирал. 
Уделите мне несколько минут Вашего времени. 
Как я могу к Вам обращаться?</t>
  </si>
  <si>
    <t xml:space="preserve">Ирина Х
Омск
Управляющая розничной ортопедической сетью Ортека</t>
  </si>
  <si>
    <t xml:space="preserve">Ирина Д
Омск
Подработки со свободным графиком</t>
  </si>
  <si>
    <t xml:space="preserve">Алия
Омск
Сетевой бизнес</t>
  </si>
  <si>
    <t xml:space="preserve">Лилия
Омск
Бьюти сфера</t>
  </si>
  <si>
    <t xml:space="preserve">Наша компания изучает вопрос улучшения онлайн-курса коучинга Елены Овсянниковой. И нам важно услышать ваше мнение, чтобы все кто будут проходить курс могли max улучшить свои результаты.</t>
  </si>
  <si>
    <t xml:space="preserve">Как вы знаете, сейчас учиться онлайн очень удобно и можно выбрать разные темы обучения.
Расскажите подробнее, какие онлайн-курсы вы проходили? Или какие темы курсов вам интересны?</t>
  </si>
  <si>
    <t xml:space="preserve">Проходит курс 
Управление персоналом в кризисных ситуациях.
В ноябре будет проходить курс Повышение своего авторитета в команде.</t>
  </si>
  <si>
    <t xml:space="preserve">Смотрит регулярно курсы по психологии, спорту.
Но пока не определилась с профессией для основной работы.</t>
  </si>
  <si>
    <t xml:space="preserve">Смотрит регулярно курсы обучения внутри своей сетевой компании.
Смотрит курсы по продвижение в соц. сетях.</t>
  </si>
  <si>
    <t xml:space="preserve">Проходит регулярно курсы в сфере красоты (ногтевой сервис, как правильно себя вести, как правильно работать), следит за новыми возможностями и повышает свои навыки.</t>
  </si>
  <si>
    <t xml:space="preserve">Как сохранить команду и результат</t>
  </si>
  <si>
    <t>Самопознание</t>
  </si>
  <si>
    <t xml:space="preserve">Улучшить инструменты работы, освободить личное рвемя</t>
  </si>
  <si>
    <t xml:space="preserve">Повышение квалификации, узнать новое, улучшение навыков</t>
  </si>
  <si>
    <t xml:space="preserve">Обучение пока только началось</t>
  </si>
  <si>
    <t xml:space="preserve">Да, но еще продолжает дальше</t>
  </si>
  <si>
    <t xml:space="preserve">Да, в процессе</t>
  </si>
  <si>
    <t xml:space="preserve">Экспертность, квалификация.</t>
  </si>
  <si>
    <t xml:space="preserve">Симпатия к эксперту, подача материала, удобное время обучения</t>
  </si>
  <si>
    <t xml:space="preserve">Тема, удобное время курса (вечером), отзывы</t>
  </si>
  <si>
    <t xml:space="preserve">Квалификация, опыт, готовые работы мастеров (достижения), отзывы и результаты студентов.</t>
  </si>
  <si>
    <t>Интернет</t>
  </si>
  <si>
    <t xml:space="preserve">Яндекс, Ютуб</t>
  </si>
  <si>
    <t>ВК</t>
  </si>
  <si>
    <t xml:space="preserve">Инстаграм, телеграм, ВК редко</t>
  </si>
  <si>
    <r>
      <rPr>
        <sz val="8"/>
        <color rgb="FF7030A0"/>
        <rFont val="Liberation Sans"/>
      </rPr>
      <t xml:space="preserve">Почему вы решили выбрать курс по этой тематике? Может как-то повлияли жизенные обстоятельства или трудности.
</t>
    </r>
    <r>
      <rPr>
        <u val="single"/>
        <sz val="8"/>
        <color rgb="FF7030A0"/>
        <rFont val="Liberation Sans"/>
      </rPr>
      <t xml:space="preserve">Помогают вам полученные знания на курсах, или есть какие сложности?</t>
    </r>
  </si>
  <si>
    <t xml:space="preserve">Компания приняла решение обучить управленческий состав. До этого не проходила онлайн-курсы.
Интересно развиваться и проходить курсы в рабочей тематике.</t>
  </si>
  <si>
    <t xml:space="preserve">Жизненные обстоятельства, развод, дети подросли.</t>
  </si>
  <si>
    <t xml:space="preserve">Проблемы с работой в команде, с мотивацией</t>
  </si>
  <si>
    <t xml:space="preserve">Основная работа, интересно в этом развиваться.
Проблема несостоялась как тренер (коуч) в обучении других.</t>
  </si>
  <si>
    <t xml:space="preserve">Да, открыла в себе такое качество, что люди ей открываются и тянутся, даже незнакомые.</t>
  </si>
  <si>
    <t xml:space="preserve">Да, инетерсно</t>
  </si>
  <si>
    <t>Руководитель</t>
  </si>
  <si>
    <t xml:space="preserve">Смотрит очень много материала, читает книги. 
Выделила Надежду Семиненко.</t>
  </si>
  <si>
    <t xml:space="preserve">Не выделяет лидеров.</t>
  </si>
  <si>
    <t xml:space="preserve">Не выделяет лидеров, ориентируется на результаты работы (качество) и личное отношение (как общается).</t>
  </si>
  <si>
    <t xml:space="preserve">Пока не рассматривает</t>
  </si>
  <si>
    <t xml:space="preserve">Стать коучем нет, поработать с коучем да.</t>
  </si>
  <si>
    <t xml:space="preserve">Да, интересно.</t>
  </si>
  <si>
    <t xml:space="preserve">Обучение в рамках работы
25000р.</t>
  </si>
  <si>
    <t xml:space="preserve">Обучение вместе с коучем
10000-15000р.</t>
  </si>
  <si>
    <t xml:space="preserve">Цифру не назвала, будет зависеть от программы</t>
  </si>
  <si>
    <t xml:space="preserve">Готовы ли платить за обучение больше, если оно будет кратно окупаться?
</t>
  </si>
  <si>
    <t xml:space="preserve">Пока нет</t>
  </si>
  <si>
    <t xml:space="preserve">Да
Оплата с меньшей суммы или частями и ориентация на результат.</t>
  </si>
  <si>
    <t xml:space="preserve">Да
С возможностью оплаты в рассрочку или частями.</t>
  </si>
  <si>
    <t>ватсап</t>
  </si>
  <si>
    <t xml:space="preserve">ватсап, телеграм</t>
  </si>
  <si>
    <t>телеграм</t>
  </si>
  <si>
    <t>Комментарии</t>
  </si>
  <si>
    <t xml:space="preserve">Наша потенциальная ЦА, но пока не рассматривает работу с коучем.
Поэтому продажникам нужно донести ценность и важность работы с коучем и каких результатов можно добиться.</t>
  </si>
  <si>
    <t xml:space="preserve">Наша ЦА</t>
  </si>
  <si>
    <r>
      <rPr>
        <sz val="8"/>
        <rFont val="Liberation Sans"/>
      </rPr>
      <t xml:space="preserve">Наша потенциальная ЦА, рассматривает работу с коучем.
Не спросила за какую сумму проходила платные курсы.
Продажникам нужно сделать упор на ценность и возможности работы с коучем, как можно улучшить результат для начала Х2.
</t>
    </r>
    <r>
      <rPr>
        <sz val="8"/>
        <color indexed="2"/>
        <rFont val="Liberation Sans"/>
      </rPr>
      <t xml:space="preserve">Сначала не выделила лидеров, но после интервью сказала что нравится смотреть Алию Байтугаеву https://instagram.com/super.mamasita?igshid=YmMyMTA2M2Y=</t>
    </r>
  </si>
  <si>
    <r>
      <rPr>
        <sz val="8"/>
        <rFont val="Liberation Sans"/>
      </rPr>
      <t xml:space="preserve">Наша потенциальная ЦА, рассматривает возможность коучить в своей бьюти-сфере.
</t>
    </r>
    <r>
      <rPr>
        <sz val="8"/>
        <color indexed="2"/>
        <rFont val="Liberation Sans"/>
      </rPr>
      <t xml:space="preserve">Неправильно задала вопрос о болях, поэтому человек не раскрыл подробнее свои сложности.
В разговоре после интервью поделилась, что хотела стать тренером и обучать других, вести курсы, но не получилось.</t>
    </r>
  </si>
  <si>
    <t xml:space="preserve">Начинать с целей ЦА! Ориентироваться на это в первую очередь!</t>
  </si>
  <si>
    <t xml:space="preserve">Ссылка на анкету</t>
  </si>
  <si>
    <t xml:space="preserve">Группы ВК</t>
  </si>
  <si>
    <t xml:space="preserve">Каналы ТГ</t>
  </si>
  <si>
    <t xml:space="preserve">Анкета форма для ответов</t>
  </si>
  <si>
    <t>https://forms.gle/cQRACh1VY9dc3hhE9</t>
  </si>
  <si>
    <t xml:space="preserve">Анкета редактируемая</t>
  </si>
  <si>
    <t>https://docs.google.com/forms/d/1y-GrqXcygB5JpTVciQSGlbR4QDjIbejTSmhovjtpOVE/edit#responses</t>
  </si>
  <si>
    <t xml:space="preserve">Бизнес People 
(261264 подписчиков)
Тренинги, Вебинары, обучение, видеоуроки, аудиокниги, образование, бизнес идеи, реклама, работа, успех, фриланс, саморазвитие!</t>
  </si>
  <si>
    <t>https://vk.com/forbs_business</t>
  </si>
  <si>
    <t xml:space="preserve">Канал Коуч-клуба «Свободное плавание» о коучинге, продвижении и профессиональном росте
(831 участник)</t>
  </si>
  <si>
    <t>https://t.me/coachclub_freeswim</t>
  </si>
  <si>
    <t xml:space="preserve">Сводка по анкете на 24.10.2022</t>
  </si>
  <si>
    <t xml:space="preserve">«ОПОРА РОССИИ»
(14678 подписчиков)</t>
  </si>
  <si>
    <t>https://vk.com/opora_russia</t>
  </si>
  <si>
    <t xml:space="preserve">Бизнес чат | Предриниматели чат
Самый большой бизнес чат в СНГ
Чат для поиска связей и контактов для бизнеса. 21к+ акков в ЧС
(66440 участников)</t>
  </si>
  <si>
    <t xml:space="preserve">https://t.me/freelead
</t>
  </si>
  <si>
    <t xml:space="preserve">Предприниматели нового поколения
(256977 подписчиков)</t>
  </si>
  <si>
    <t>https://vk.com/next</t>
  </si>
  <si>
    <t xml:space="preserve">Бизнес-чат №1 предприниматели
(32666 участников)</t>
  </si>
  <si>
    <t>https://t.me/biznes_chat</t>
  </si>
  <si>
    <t xml:space="preserve">КОУЧИНГ И КОУЧИ
(16002 подписчиков)</t>
  </si>
  <si>
    <t>https://vk.com/pitercoach</t>
  </si>
  <si>
    <t xml:space="preserve">Канал «Бизнес-секреты» — медиа Тинькофф о том, как вести бизнес. Здесь вы найдете актуальные новости, экспертные статьи, истории успехов и провалов предпринимателей и др.
(36341 подписчик)</t>
  </si>
  <si>
    <t>https://t.me/tinkoffbusiness</t>
  </si>
  <si>
    <t xml:space="preserve">Журнал для коучей Брокколи
(2019 подписчиков)</t>
  </si>
  <si>
    <t>https://vk.com/broccoli.jrnl</t>
  </si>
  <si>
    <t xml:space="preserve">Биржа (ищу) коучи, навставники
(8274 участника)</t>
  </si>
  <si>
    <t>https://t.me/birzacouch</t>
  </si>
  <si>
    <t xml:space="preserve">Саморазвитие | психология, эзотерика, коучинг
Блог о саморазвитии, психологии и бизнесе!
(871687 подписчиков)</t>
  </si>
  <si>
    <t>https://vk.com/moneysecrets</t>
  </si>
  <si>
    <t xml:space="preserve">Психология 
(43365 участников)</t>
  </si>
  <si>
    <t>https://t.me/PsychologiesRussia</t>
  </si>
  <si>
    <t xml:space="preserve">Тренинги. Коучинг. Деловые игры
(9080 подписчиков)</t>
  </si>
  <si>
    <t>https://vk.com/ipaccru</t>
  </si>
  <si>
    <t xml:space="preserve">Психология 
(68493 участников)</t>
  </si>
  <si>
    <t>https://t.me/psikhologiaq</t>
  </si>
  <si>
    <t xml:space="preserve">Ваш личный Бизнес-коучинг | БизКоуч
(16289 подписчиков)</t>
  </si>
  <si>
    <t>https://vk.com/mybiz2014</t>
  </si>
  <si>
    <t xml:space="preserve">Юля SMOORFY: блог, психология успеха
(27862 участника)</t>
  </si>
  <si>
    <t>https://t.me/smoorfy_official</t>
  </si>
  <si>
    <t xml:space="preserve">Крипто Коучинг психологии жизни
(32331 подписчиков)</t>
  </si>
  <si>
    <t>https://vk.com/club158028940</t>
  </si>
  <si>
    <t xml:space="preserve">Мурадян о коучинге
(30509 участников)</t>
  </si>
  <si>
    <t>https://t.me/ymuradyan</t>
  </si>
  <si>
    <t xml:space="preserve">Психологи шутят
(50027 подписчиков)</t>
  </si>
  <si>
    <t>https://vk.com/psy_humor</t>
  </si>
  <si>
    <t xml:space="preserve">Сливы курсов 
(6105 подписчиков)</t>
  </si>
  <si>
    <t>https://t.me/+NLl9l7woz0JjMDJi</t>
  </si>
  <si>
    <t xml:space="preserve">Сообщение для рассылки</t>
  </si>
  <si>
    <t xml:space="preserve">Психология Макаров 
(5079 подписчиков)</t>
  </si>
  <si>
    <t>https://t.me/psikhologiam</t>
  </si>
  <si>
    <t xml:space="preserve">Добрый день.
Хочу сказать спасибо! За то, что открыли это сообщение.
... нет, СТОП!
Поучаствуйте в крутом опросе о качестве обучения по курсам коучинга!
В качестве благодарности мы отправим Гайд о профессии коуча-супергероя!
Заполните анкету, станьте супергероем в своей жизни!
https://forms.gle/cQRACh1VY9dc3hhE9</t>
  </si>
  <si>
    <t xml:space="preserve">Здоровье и город
(9983 подписчика)</t>
  </si>
  <si>
    <t>https://t.me/healthandcity</t>
  </si>
  <si>
    <t xml:space="preserve">Я вижу жизнь так
(23277 подписчиков)</t>
  </si>
  <si>
    <t>https://t.me/alianaustinenko</t>
  </si>
  <si>
    <t xml:space="preserve">В целом все чаты, где есть активная аудитория, комменты.</t>
  </si>
  <si>
    <t xml:space="preserve">Каталог ТГ</t>
  </si>
  <si>
    <t>https://telegros.ru/</t>
  </si>
  <si>
    <t xml:space="preserve">Психологические тесты
24 827 subscribers</t>
  </si>
  <si>
    <t>https://t.me/WorldWord11</t>
  </si>
  <si>
    <t xml:space="preserve">Софт Скил навыки
95 287 subscribers</t>
  </si>
  <si>
    <t>https://t.me/iAmbitious</t>
  </si>
  <si>
    <t xml:space="preserve">Всем привет) 
Ребят, очень нужна помощь!
Нужно в короткие сроки собрать инфу о качестве обучения по курсам коучинга.
Кто где проходил, откликнитесь, пожалуйста!
Анкета буквально на 1 минуту времени - потыкать пальчиком в варианты.
Пройдите, пожалуйста, кому не сложно, буду оооочень благодарна!
Может даже и вас вопросы натолкнут на какие-то правильные мысли.
https://forms.gle/cQRACh1VY9dc3hhE9 </t>
  </si>
  <si>
    <t xml:space="preserve">Чат - этичный маркетинг для психологов и коучей
1 806 участников</t>
  </si>
  <si>
    <t>https://t.me/marketing_for_psychologists</t>
  </si>
  <si>
    <t xml:space="preserve">Чат коучей</t>
  </si>
  <si>
    <t>https://t.me/coachchat</t>
  </si>
  <si>
    <t xml:space="preserve">Психология чат</t>
  </si>
  <si>
    <t>https://t.me/PsihologiyaChat</t>
  </si>
  <si>
    <t xml:space="preserve">Лимиты. 
ВК - в сутки до 20 сообщений "НЕ друзьям". 
Телеграм - до 40 сообщений без ссылки и до 10 сообщений со ссылкой. В Инстаграм - до 50 сообщений в Директ сторонним пользователям. </t>
  </si>
  <si>
    <t xml:space="preserve">CustDev опрос ЦА</t>
  </si>
  <si>
    <t xml:space="preserve">В ходе проведения анализа обнаружилось, что у клиента есть проблема "у покупателя негативные отзывы о курсе". Моя цель как аналитика в этом исследовании - опросить ЦА - тех кто уже прошел курс и выяснить причины недовольства курсом и как можно улучшить курс.
Кто ЦА для моего опроса - ЦА покупает данный курс по ср. чеку 300 т.р., значит стоимость курса им не столь важна. Им главное получить результат (достичь цели - начать зарабатывать или увеличить доход Х2 и больше).
С моей стороны может быть проблема в том, что покупатель будет отвечать общими ответами, потому что я не эксперт и не продажник, который хорошо знает продукт.</t>
  </si>
  <si>
    <t xml:space="preserve">11 октября не дозвонилась
19 октября перезвонить в 18.00 мск - не дозвонилась
22 октября - перезвонить на след неделе</t>
  </si>
  <si>
    <t xml:space="preserve">18 и 19 октября не дозвонилась, сбрасывает
22 октября не дозвонилась, сбрасывает</t>
  </si>
  <si>
    <t xml:space="preserve">21 и 22 октября не дозвонилась</t>
  </si>
  <si>
    <t xml:space="preserve">19 и 22 октября не дозвонилась</t>
  </si>
  <si>
    <t xml:space="preserve">19 и 22 октября не дозвонилась, сбрасывает</t>
  </si>
  <si>
    <t xml:space="preserve">18 октября  перезвонить в 14-15.00 мск,  и не дозвонилась
22 октября сбрасывает</t>
  </si>
  <si>
    <t xml:space="preserve">18 и 19 октября не дозвонилась,
22 октября не дозвонилась</t>
  </si>
  <si>
    <r>
      <rPr>
        <b/>
        <sz val="9"/>
        <color theme="1"/>
        <rFont val="Liberation Sans"/>
      </rPr>
      <t xml:space="preserve">1. Приветствие (знакомство):</t>
    </r>
    <r>
      <rPr>
        <sz val="9"/>
        <color theme="1"/>
        <rFont val="Liberation Sans"/>
      </rPr>
      <t xml:space="preserve">
Добрый день, ... ФИО. Очень приятно. Меня зовут Наталья. 
Я провожу Кастдев-исследование об эффективности курса Елены Овсянниковой.
У вас есть 5-10 мин, чтобы ответить на мои вопросы.</t>
    </r>
  </si>
  <si>
    <t xml:space="preserve">Новикова Яна Анатольевна
79028339344
Пермь</t>
  </si>
  <si>
    <t xml:space="preserve">Шевелев Виталий Викторович
89299136290
Москва</t>
  </si>
  <si>
    <t xml:space="preserve">Спиридонова Елена Николаевна
89271826677
Саранск</t>
  </si>
  <si>
    <t xml:space="preserve">Величенкова Ольга Викторовна
79250055834
Москва</t>
  </si>
  <si>
    <t xml:space="preserve">Комарова Анастасия Андреевна
89017478814/89623345424
Москва</t>
  </si>
  <si>
    <t xml:space="preserve">Сельченко Екатерина Александровна 
89277332412
Самара</t>
  </si>
  <si>
    <t xml:space="preserve">Полушина Наталья Юрьевна
89052913877
Санкт-Петербург</t>
  </si>
  <si>
    <t xml:space="preserve">Михайловская Екатерина Игоревна
79099645089
Химки</t>
  </si>
  <si>
    <t xml:space="preserve">Миракл Злата Викторовна
79258336763
Москва (г. Краснознаменск)</t>
  </si>
  <si>
    <t xml:space="preserve">Слиденко Ляля Сергеевна
89160346621
Долгопрудный</t>
  </si>
  <si>
    <t xml:space="preserve">Терещенко Надежда Сергеевна
79055020606
Москва</t>
  </si>
  <si>
    <t xml:space="preserve">Сурина Галина Борисовна
79282209077
Пятигорск</t>
  </si>
  <si>
    <t xml:space="preserve">Шигапова Любовь Витальевна
89177159161
Йошкар Ола</t>
  </si>
  <si>
    <t xml:space="preserve">Эвта Анна Николаевна
89639421129
Бердск</t>
  </si>
  <si>
    <t xml:space="preserve">Нестерова Евдокия Антоновна
89096225645
Москва</t>
  </si>
  <si>
    <t xml:space="preserve">Макарова Татьяна Владимировна
79226004463
Екатеринбург</t>
  </si>
  <si>
    <t xml:space="preserve">Дегтярева Екатерина Григорьевна
8-926-338-62-72
Москва</t>
  </si>
  <si>
    <t xml:space="preserve">Доманова Елена Геннадьевна
79277234777
Самара</t>
  </si>
  <si>
    <t xml:space="preserve">Альберти Елена Фёдоровна
89852503534
Подольск МО</t>
  </si>
  <si>
    <t xml:space="preserve">Чехунова Малика Сабировна
8-925-466-35-86
Московская область, Истринский район, деревня Лобаново</t>
  </si>
  <si>
    <t xml:space="preserve">Кошкарова Лидия Сергеевна
89508230642
Ижевск</t>
  </si>
  <si>
    <t xml:space="preserve">Михайлова Ирина Владимировна
79621349226
Брянск</t>
  </si>
  <si>
    <t xml:space="preserve">Джураева Гульназ Махаматкосимовна
79959196140
Москва/Балашиха</t>
  </si>
  <si>
    <t xml:space="preserve">Трефилова Наталья Валерьевна
79275054194
Волжский, Волгоградская область</t>
  </si>
  <si>
    <t xml:space="preserve">Морозова Марина Александровна 89805110079
Обнинск, Калужская область</t>
  </si>
  <si>
    <t xml:space="preserve">Сигайлова Валерия Александровна
 8 (926) 153-89-84 
Донской Тульская обл</t>
  </si>
  <si>
    <t xml:space="preserve">Омельченко Надежда Валерьевна
79507311453
Челябинск</t>
  </si>
  <si>
    <t xml:space="preserve">6 поток</t>
  </si>
  <si>
    <t xml:space="preserve">7 поток</t>
  </si>
  <si>
    <t xml:space="preserve">8 поток</t>
  </si>
  <si>
    <t xml:space="preserve">6 и 7 поток</t>
  </si>
  <si>
    <r>
      <rPr>
        <b/>
        <sz val="9"/>
        <color theme="1"/>
        <rFont val="Liberation Sans"/>
      </rPr>
      <t xml:space="preserve">2. Налаживание контакта (установление доверия):</t>
    </r>
    <r>
      <rPr>
        <sz val="9"/>
        <color theme="1"/>
        <rFont val="Liberation Sans"/>
      </rPr>
      <t xml:space="preserve">
Сейчас вы проходите этот курс.
И нам важно услышать ваше мнение, чтобы каждый участник смог max улучшить свои результаты.</t>
    </r>
  </si>
  <si>
    <t xml:space="preserve">3. Выявление проблем:</t>
  </si>
  <si>
    <r>
      <rPr>
        <sz val="9"/>
        <color theme="1"/>
        <rFont val="Liberation Sans"/>
      </rPr>
      <t xml:space="preserve">Какие цели ставили на обучение? </t>
    </r>
    <r>
      <rPr>
        <u val="single"/>
        <sz val="9"/>
        <color theme="1"/>
        <rFont val="Liberation Sans"/>
      </rPr>
      <t xml:space="preserve">В целом и финансовые?</t>
    </r>
  </si>
  <si>
    <t xml:space="preserve">Уйти из найма и работать коучем</t>
  </si>
  <si>
    <t xml:space="preserve">Получение компетенций коуча и работа с мышлением.
Выйти через полгода после обуения на ежемесячный доход 1 млн. руб. по закрытым сделкам.</t>
  </si>
  <si>
    <t xml:space="preserve">Цель получить знания и навыки по коучингу.
Цель по финансам 200т.р. в мес.</t>
  </si>
  <si>
    <t xml:space="preserve">В целом начать продавать в коучинге.
Цель по финансам 600т.р. </t>
  </si>
  <si>
    <t xml:space="preserve">В целом стать коучем, проводить сессии, приносить пользу клиентам.
По финансам к концу курса выйти на доход 600т.р.</t>
  </si>
  <si>
    <t xml:space="preserve">Финансовая цель в приорите - увеличить доход, до января 300 т.р.</t>
  </si>
  <si>
    <t xml:space="preserve">Цель 60т.р. в мес и за 3 мес. отработать сумму за обучение (закрыть кредит).</t>
  </si>
  <si>
    <t xml:space="preserve">Цель - разобраться в коучинге и работать.
Цель по финансам 500т.р. в мес. достигнута и уже поставила новую
1 000 000р. в мес.</t>
  </si>
  <si>
    <t xml:space="preserve">Цель 200 т.р.</t>
  </si>
  <si>
    <t xml:space="preserve">Есть бизнес и совмещает с обучением, по финансам 1 млн.</t>
  </si>
  <si>
    <t xml:space="preserve">Выйти на доход 100т.р. и повысить свою эффективность - достигла во время обучения и поставила новую цель получать доход 300т.р. на коучинге.</t>
  </si>
  <si>
    <t xml:space="preserve">Основная цель - выстроить систему работы, так как образование есть, но непонятно что с этим делать. Во время обучения уже вышла на свой обычный доход в маркетинге 120 000р. и закрыла расходы на обучение.
Финансовые цели:
октябрь 800т.р.
ноябрь 1,5 млн. р.
в будущем 30 млн. р./мес.</t>
  </si>
  <si>
    <t xml:space="preserve">Цель - закрыть кредит, перейти на коучинг как основной вид заработка.
Цель по финансам 350т.р. с +</t>
  </si>
  <si>
    <t xml:space="preserve">Изучить коучинг более глубоко.
Цель по финансам 190т.р. за сессию с клиентом.</t>
  </si>
  <si>
    <t xml:space="preserve">Цель - понять что такое коучинг.
Цель по финансам 500т.р. - 1млн.р.</t>
  </si>
  <si>
    <t xml:space="preserve">Цель - реализоваться в коучинге.
Цель по финансам - 1млн через полгода.</t>
  </si>
  <si>
    <t xml:space="preserve">Получить новую профессию, работать из любой точки мира.
По финансам - на октябрь 2022 - 300т.р.</t>
  </si>
  <si>
    <t xml:space="preserve">Применять инструменты коучинга в своей работе по профориентации.
Фин. цель не ставила.</t>
  </si>
  <si>
    <r>
      <rPr>
        <sz val="9"/>
        <color theme="1"/>
        <rFont val="Liberation Sans"/>
      </rPr>
      <t xml:space="preserve">Есть ли успехи в достижении целей? (если говорят НЕТ, то </t>
    </r>
    <r>
      <rPr>
        <u val="single"/>
        <sz val="9"/>
        <color theme="1"/>
        <rFont val="Liberation Sans"/>
      </rPr>
      <t xml:space="preserve">Как вы думаете, по каким причинам?</t>
    </r>
  </si>
  <si>
    <t xml:space="preserve">Нет успехов</t>
  </si>
  <si>
    <t xml:space="preserve">В процессе, начинает продавать, повышает чек.</t>
  </si>
  <si>
    <t xml:space="preserve">Нет, еще пока обучается. Не хватает знаний.</t>
  </si>
  <si>
    <t xml:space="preserve">Начала консультировать знакомых.
По финансам движется к цели..</t>
  </si>
  <si>
    <t xml:space="preserve">Уже проводит диагностики, ходит в коуч-сессии, записалась на офлайн-мероприятие.</t>
  </si>
  <si>
    <t xml:space="preserve">Не консультирует, доход не увеличила.
Страх продаж и работы с клиентами.</t>
  </si>
  <si>
    <t xml:space="preserve">Получилось 40т.р., 1 клиент.
Много диагностик, но пока 2 продажи.
Где-то не дорабатывает именно в продажах. Не может отключиться от мысли что ей нужно заработать на каждом клиенте, так как есть кредит (не может идти в сессию без ожидания).</t>
  </si>
  <si>
    <t xml:space="preserve">Да, есть первые клиенты, пробует консультировать</t>
  </si>
  <si>
    <t xml:space="preserve">Было 5 продаж.</t>
  </si>
  <si>
    <t xml:space="preserve">Ушла из найма. Не консультирует клиентов, на доход не вышла.</t>
  </si>
  <si>
    <t xml:space="preserve">3 клиента ведет</t>
  </si>
  <si>
    <t xml:space="preserve">Появились первые клиенты и есть еще потенциальные.</t>
  </si>
  <si>
    <t xml:space="preserve">В процессе, частично выстроила систему (программу, а не разовые сессии), работает с клиентами. Хочет выйти на работу с командами.</t>
  </si>
  <si>
    <t xml:space="preserve">Условно, есть 1 клиент на январь. Двигается дальше.</t>
  </si>
  <si>
    <t xml:space="preserve">По финансам цель не достигнута. Был самосаботаж, находила дела, которые ставила важнее курса.
Проблема с планированием, работать с мышлением. Внутренний слив - ничего не хотела делать. Страх работать с клиентами. Были диагностики, но не было результата.</t>
  </si>
  <si>
    <t xml:space="preserve">Проводила диагностику, делает шаги, увидела результат. Пока сложно вернуть клиента к основной мысли, нужно доработать концовку сессии.</t>
  </si>
  <si>
    <t xml:space="preserve">Нет. Недостаточно знаний, страх работы с клиентами, низкая самооценка, неуверенность, зажатость, стеснение, состояние ребенка, страшит оценка со стороны, не принимает и не люит себя.</t>
  </si>
  <si>
    <t xml:space="preserve">По финансам не достигнута.
Нет клиентов, не продает.
Думает нужно больше проявляться, проводить обзоры в соц.сетях (инстаграм и везде).
Самосаботаж. Не верит в свои силы. Откат к модели обучения в офлайне - сначала учиться, а практика потом когда-то. Страх работы с клиентами.</t>
  </si>
  <si>
    <t xml:space="preserve">Нет. Диагностики проводит, инструменты применяет, но не продает. Продаж нет - не привлекает людей и сомневается что она будет работать как коуч и ей это надо. Не нравится соревновательный момент продаж, чувствует себя не комфортно.</t>
  </si>
  <si>
    <t xml:space="preserve">-да, Опишите подробнее, что вам нравится в курсе (программа, материал, техники)? Что помогает в достижении цели (целей)?</t>
  </si>
  <si>
    <t xml:space="preserve">Материал, подача, программа, уроки, факультативы, обратная связь, атмосфера</t>
  </si>
  <si>
    <t xml:space="preserve">Сообщество, общение с коллегами, обмен опытом.
Мышление учителя и тренеров.
Геткурс, материалы, техническая информация (структура коуч-сессий, правила).
Условие - начинать продажи без привлечение платного трафика - сначала было недоуменение, отвержение. Но потом понял, что оказывается так можно было. Это стало ростом.</t>
  </si>
  <si>
    <t xml:space="preserve">Организация процессов, общая группа, чат, насыщенность по онлайн-встречам, материал.</t>
  </si>
  <si>
    <t xml:space="preserve">Пришла к Елене как к наставнику.
Некомфортный вид наставничества, но это дает прогресс.
Нравится подход Елены к работе с учениками.
Елена пытается включить ученика в работу через обиду.
Встречи вопрос-ответ по понедельникам. 
Суперская обратная связь.</t>
  </si>
  <si>
    <t xml:space="preserve">Подача информации, сообщество единомышленников, атмосфера в целом.
Елена открытый человек, проводит игру у себя дома.</t>
  </si>
  <si>
    <t xml:space="preserve">Живые встречи, разборы по четвергам, уроки котороткие без воды, коуч-сессии в группе между собой.</t>
  </si>
  <si>
    <t xml:space="preserve">Атмосфера, тренер Настя, методика и подача материала Елены, поддержка.</t>
  </si>
  <si>
    <t xml:space="preserve">Елена, программа курса, обратная связь, практика с участниками курса, атмосфера</t>
  </si>
  <si>
    <t xml:space="preserve">Встречи, разборы, общение, сессии, все понятно, структурно, системно.</t>
  </si>
  <si>
    <t xml:space="preserve">Общение, окружение, структура курса.</t>
  </si>
  <si>
    <t xml:space="preserve">Сообщество, обсуждение, групповые занятия, поддержка.</t>
  </si>
  <si>
    <t xml:space="preserve">Елена, четкая программа без воды. Влюбилась в Елену, энергетику, ее цели по жизни. Нравится тренер Даша, помогает. Общение в чате.</t>
  </si>
  <si>
    <t xml:space="preserve">Сообщество, общение с такими же коучами, их поддержка, взаимные сессии, чувствует что она не одна.
Проработка своих эмоций, обид.
Диагностика, скрипт продаж, система.
С остальным знакома, проходила обучение в рамках своего основного образования по психологии.</t>
  </si>
  <si>
    <t xml:space="preserve">Взаимная работа, практики, можно обратиться к любому потоку.</t>
  </si>
  <si>
    <t xml:space="preserve">Атмосфера, систематизация уроков, практикумы, ходить друг к другу в сессии.</t>
  </si>
  <si>
    <t xml:space="preserve">Общение, материал, уроки можно смотреть в удобное время.</t>
  </si>
  <si>
    <t xml:space="preserve">Встречи с Еленой, любовь Елены к людям, ее опыт, встречи и коуч-сессии внутри, практики с обратной связью тренеров, чаты общения, встречи с тренером, отчеты.</t>
  </si>
  <si>
    <t xml:space="preserve">Информация структурирована, хорошо подается, то что есть на геткурсе, отчеты, общение в группе, успехи и результат ребят в группе, коуч-сессии в группе, разборы, обратная связь тренера.</t>
  </si>
  <si>
    <t xml:space="preserve">Практика и обратная связь, общение с коллегами, еженедельные встречи.
Все нравится кроме продаж. Если четко знала что будут продажи - то не пошла бы на курс. Не нравится момент "продавай, продавай, продавай"</t>
  </si>
  <si>
    <t xml:space="preserve">-нет, Чего не хватило? Что можно добавить в курс, на ваш взгляд, чтобы улучшить результат?</t>
  </si>
  <si>
    <t xml:space="preserve">Если нет</t>
  </si>
  <si>
    <t xml:space="preserve">Всего достаточно, но не хватает личного времени. Планирует в октябре набрать штат и освободить время. Пока выходит работать за своих сотрудников и работает до поздна.</t>
  </si>
  <si>
    <t xml:space="preserve">Нужно закончить обучение и тогда оглянуться на результат.</t>
  </si>
  <si>
    <t xml:space="preserve">1 раз в мес практика под присмотром тренера. 
Хотелось бы практику 1 раз в неделю, но порекомендовали 1 раз в мес. Чтобы обучение могло стать более интенсивным для нее, чтобы отработать навыки.</t>
  </si>
  <si>
    <t xml:space="preserve">Думала, что Елена будет вести группы, но оказалось что ведет тренер Настя - это было неожиданно и об этом не предупредили (но возможно она прослушала это).
При входе не было понятно, когда начинается обучение. Постоянно спрашивали когда? когда? - не хватило прозрачности, нужно предупредить, готовы подождать дату начала обучения.
Геткурс - нет понимания на каком находится модуле и сколько еще осталось впереди. Она отстала от курса и не понимает что ей нужно подтянуть и с какой скоростью. Было бы удобно если был бы график, в котором было указано расписание, шкала, графики открытия модулей, чтобы понимать как продвигается обучение.
Доработать реферальную систему (скорректировать воронку, добавить выгоды для партнеров и рекомендаталей).</t>
  </si>
  <si>
    <t xml:space="preserve">Всего достаточно.</t>
  </si>
  <si>
    <t xml:space="preserve">Из-за синдрома отличницы не может разобраться с целями и ценностями клиента (там разные способы в теории и практике, работу делает 2 раза одну и ту же). В итоге делает так как чувствует.
Материал, потом отработка практики по теме Саботажа на живом примере, как быть в нестандартных ситуациях.
</t>
  </si>
  <si>
    <t xml:space="preserve">Всего достаточно, но не хватает личного времени</t>
  </si>
  <si>
    <t xml:space="preserve">Были продажи теплому кругу и проблема кому продавать еще. 
Хотелось бы уже практические инструменты дальнейшего продвижения.</t>
  </si>
  <si>
    <t xml:space="preserve">Всего достаточно.
Не хватает личного времени изучать материал. Работает в своем темпе, но это оправдание.</t>
  </si>
  <si>
    <t xml:space="preserve">Не нравится формат практических уроков, 2ч уходит на пустые разговоры у кого как дела и потом Елена отвлекается и уходит в коучинг с некоторыми учениками.
Теряет время впустую, не интересно, напрягает (уже несколько уроков так).
Хочется больше работать по обучению.</t>
  </si>
  <si>
    <t xml:space="preserve">Не хватает личного времени.</t>
  </si>
  <si>
    <t xml:space="preserve">Доработать опечатки и недописки в геткурсе, оформление.</t>
  </si>
  <si>
    <t xml:space="preserve">Неудобно что в 1 половине дня из-за работы в найме.
В остальном всего достаточно.</t>
  </si>
  <si>
    <t xml:space="preserve">Всего достаточно, нужно догонять группу и учить материал.</t>
  </si>
  <si>
    <t xml:space="preserve">Она сейчас в найме, поэтому неудобно время дневных практик (часто пропускает), очень долго проходит 3-4 часа, физически не может в дневное рабочее время.
Она не поняла, уменьшилось или нет время практик до 2ч.
Дается доп. материал книги, но неудобно читать (нет времени и зрение ухудшилось), было бы лучше чтобы предоставляли книги в аудио-формате.
Уроки выполняет ответственно и пропускает через себя, поэтому отстает в ДЗ.
Ввести для людей в найме формат практик в вечернее время или в выходной.
Практик нет в записи, поэтому пропускается ценная инфа.
Быть на практике в понед-к очень сложно, так как в найме понед-к тяжелый день, загруженный планерками.</t>
  </si>
  <si>
    <t xml:space="preserve">Не понравилось что ДЗ по установке целей и ценностей была работа с бади, поэтому нет понимания и расплывчатость по целям.</t>
  </si>
  <si>
    <t xml:space="preserve">На марафоне не было ответов в чате на ее вопросы, возникли сомнения.
Юридическое подкрепление покупки курса (из опыта работы по дизайну, и в дизайне был негативный опыт - прошла курс, а документы так и не оформили). Поэтому были опасения, что может это курс и не Елены, а мошенники. Тяжело было сразу довериться.
</t>
  </si>
  <si>
    <t xml:space="preserve">Добавить больше информации.
Изучала 1 модуль по коучингу в АЙ ПИ СКУЛ, там было больше информации.</t>
  </si>
  <si>
    <t xml:space="preserve">Почему выбрали в целом направление коучинга? 
Может как-то повлияли жизенные обстоятельства или трудности? Или  кем-то вдохновились? 
Где-то проходили диагностику или разбор?</t>
  </si>
  <si>
    <t xml:space="preserve">С молодости понимала, что нужно работать с собой. Проходила курсы созависимых, психологии. Потом нашла курсы коучинга и нравится помогать людям, применять коучинг везде.</t>
  </si>
  <si>
    <t xml:space="preserve">Был свой бизнес, стал работать наставником, сейчас хочет применять инструменты коучинга в доведении клиента до результата.
Исходя из контекста основные боли - отсутствие результата у клиента и привлечение бесплатного трафика клиентов.
</t>
  </si>
  <si>
    <t xml:space="preserve">Есть свой бизнес, который может работать без нее. Поэтому рассматривала возможности для саморазвития - хотела пройти обучение на психолога, но подруга порекомендовала коучинг.
</t>
  </si>
  <si>
    <t xml:space="preserve">Интересное направление с большой зоной развития и обучения.</t>
  </si>
  <si>
    <t xml:space="preserve">Интересно работать с людьми. Слышала от друзей и знакомых, что она хорошо разбирается в людях, советовали ей стать психологом.
Она выбрала коучинг.</t>
  </si>
  <si>
    <t xml:space="preserve">Проходила обучение 1 ступень в 5призм.
Нравится помогать людям.</t>
  </si>
  <si>
    <t xml:space="preserve">Работала в найме, ушла в декрет, не хочет выходить из декрета снова в найм, поэтому выбрала коучинг.
</t>
  </si>
  <si>
    <t xml:space="preserve">Прислушивается к своей интуиции. Работала с психологом, но результата не было. Елена близка по энергии.</t>
  </si>
  <si>
    <t xml:space="preserve">Работает в психологии, создатель трансформационных игр, постоянно работает с людьми - нравится работать с мышлением, установками, ростом. 
Хочет с помощью коучинга улучшить результаты в этих направлениях работы с людьми. Выстроить систему.</t>
  </si>
  <si>
    <t xml:space="preserve">Можно зарабатывать из любой точки мира. Планировать свое время.
Работала у Елены в отделе продаж, продала несколько раз курс и вдохновилась.</t>
  </si>
  <si>
    <t xml:space="preserve">Из-за пандемии бизнес загнулся, поэтому нужен еще доход, которые ни с чем не связан, поэтому выбрала коучинг.
В бизнесе и в жизни неосознанно применяла инструменты коучинга.</t>
  </si>
  <si>
    <t xml:space="preserve">Неосознанно применяла недирективный коучинг. Но не было роста, достигла пика в работе, апрель-август было потерянное состояние - не понимала куда двигаться. Прошла разбор у психолога - в результате дигностики выяснилось, что ее предназначение коучинг. Это совпало с ее душевным состоянием и она начала искать курсы коучинга.</t>
  </si>
  <si>
    <t xml:space="preserve">Есть образование коуч-психолога (системная психология), работала в терапии, очень устала от этого. Работала с низкими чеками, денег не заработала, разочаровалась. Увидела рекламу Елены и 2 мес. думала, но не заходила на марафон.
Ходила на разовые сессии к коучам, но результата не было. </t>
  </si>
  <si>
    <t xml:space="preserve">Первоначально интересовалась психологией. Потом уже в коучинг (важно видеть результаты).</t>
  </si>
  <si>
    <t xml:space="preserve">Работает с мышлением уже 7 лет, в семье были проблемы, изучала книги, вебинары для изучения самой себя.
Пошла в коучинг, чтобы разобраться со всеми проблемами.
Прошла несколько курсов за 2 года - психогенетика, психосоматика, НЛП.
Работа с мышлением курс 2 недели у психолога Людмилы Поздняк (разбирает внутренние блоки), хочет попасть к ней на личный разбор, поэтому делает все ДЗ.</t>
  </si>
  <si>
    <t xml:space="preserve">Предложили преподавать в институте дисциплину коучинга. Но не знала структуры как и чему учить клиентов (учеников).</t>
  </si>
  <si>
    <t xml:space="preserve">Из-за ситуации в Ураине снизилась ЗП в найме (закрыли отдел). </t>
  </si>
  <si>
    <t xml:space="preserve">Работала в дизайне руководителем. 1 образование психолога - хотелось самореализоваться в этом.
После офлайн обучения по психологии не знала что делать, с чего начать.
Хочет работать и в дизайне и в коучинге.</t>
  </si>
  <si>
    <t xml:space="preserve">Нужны инструменты коучинга в своей работе профориентолога (так как работает с людьми).</t>
  </si>
  <si>
    <r>
      <rPr>
        <sz val="9"/>
        <color theme="1"/>
        <rFont val="Liberation Sans"/>
      </rPr>
      <t xml:space="preserve">Что для вас было важно при выборе этого курса? На что обращали внимание в первую очередь?
</t>
    </r>
    <r>
      <rPr>
        <u val="single"/>
        <sz val="9"/>
        <color theme="1"/>
        <rFont val="Liberation Sans"/>
      </rPr>
      <t xml:space="preserve">Какие-то курсы уже проходили? Есть с чем сравнить?
А почему дополнительно где-то учитесь? Чего-то не хватает в курсе Елены?</t>
    </r>
  </si>
  <si>
    <t xml:space="preserve">Прошла много однодневных курсов, которые бросала.
Елена, почувствовала силу, четкость, что все без воды, верит ей безусловно, что получит с ней результат.
Качагин не нравится своими играми.</t>
  </si>
  <si>
    <t xml:space="preserve">25 лет в бизнесе, потом наставничество, сейчас коучинг.
Работа с мышлением дает максимально нужные результаты.
Ответственность за результат клиента брал на себя и ни к чему хорошему это не приводило, все возвращалось на прежний уровень.
Работал с собственниками, РОПами, продавцами - не получал понимания, полезность его работы была 20-25%.</t>
  </si>
  <si>
    <t xml:space="preserve">Исходя из контекста чувствуется какая-то неуверенность, страх начинания нового, нет четких целей.</t>
  </si>
  <si>
    <t xml:space="preserve">2WIN ICF обучение 9 мес ASTP - дали инструменты, но не дали систему как продавать и взаимодействовать с клиентами.
К Елене пришла за системой работы.</t>
  </si>
  <si>
    <t xml:space="preserve">Елена как наставник, подача материала.
Материал остается в доступе на геткурсе после прохождения курса.
До этого смотрела бесплатные вебинары у других (Пазл, Качагин), ничего не понравилось.</t>
  </si>
  <si>
    <t xml:space="preserve">У Елены мощное наставничество, продвижение. </t>
  </si>
  <si>
    <t xml:space="preserve">Доверие к Елене, к команде, дают инструменты как продавать за высокий чек, отвечает на вопросы.
Писала вопросы во время марафона, но не было ответов, потом нашла Настю и Гулю через комментариии в телеграме, вдохновилась от них и потом доверилась Елене.
Следила за Мурадяном 1,5 года, прошла курс в 5призм - есть теория, нет продаж, получила большое разочарование из-за низкого чека.</t>
  </si>
  <si>
    <t xml:space="preserve">Эксперт, программа, его ценности, откликается жизненное мировоззрение.
Проходит теорию в Институте прикладной психологии, у Аяза проходит работу с мышлением.</t>
  </si>
  <si>
    <t xml:space="preserve">Откликнулась жизненная позиция Елены. И то что Елена в Like-центре.
Сама она тоже в  Like-центре.
Проходит курс Максима Удода стоимостью 1 000 000р. в Like-центре по программе Миллиард с Аязом.</t>
  </si>
  <si>
    <t xml:space="preserve">Проходила курс по работе с мышлением Другой разговор, Не сравнивай себя, Инструкция к жизни.
Личное общение в группе, видно рост и успех других.</t>
  </si>
  <si>
    <t xml:space="preserve">Елена нравится как человек, ее подача, как себя позииционирует, как общается с учениками (и строгая и мягкая).
Проходит с Еленой индивидуальный коучинг.</t>
  </si>
  <si>
    <t xml:space="preserve">Увидела и послушала Елену, просто пошла за ней.</t>
  </si>
  <si>
    <t xml:space="preserve">Важно было попасть к Елене.
На марафоне очень понравились фишки в работе. Записалась на разбор к Елене.
Умение Елены расставлять границы - это восхитило и захотелось также. Потому что основная боль, то что она удобный специалист. На разборе у Елены поняла позицию востребованного и удобного специалиста. Важно было перестроить свою систему работы.</t>
  </si>
  <si>
    <t xml:space="preserve">На марафоне зацепили фразы:
-Сколько можно откладывать свою жизнь?
-Возможность стать спикером Федерации коучей, если ты закрываешь поставленную цель.
Сертификация. </t>
  </si>
  <si>
    <t xml:space="preserve">Система доведения до результата.
Искала наставника, учителя, который поможет решить ее проблему. Вдохновилась Еленой.</t>
  </si>
  <si>
    <t xml:space="preserve">Смотрела бесплатные курсы, вебинары. Выбирала на интуиции.
5 призм не понравились эксперты.
А в Елене почувствовала своего наставника и может ей довериться.
У 5призм все было все расписано по программе, но на вебинаре как-то не зацепило (ни Юрий, ни Ольга) и было расплывчато.
А у Елены услышала что она дает четкую структуру, увидела и почувствовала.</t>
  </si>
  <si>
    <t xml:space="preserve">Откликнулось в Елене - доверие, честность, открытость, ее любовь к людям, ее опыт жизни.
Участвует в фестивалях, бизнес-завтраках (хочет использовать коучинговую игру как воронку).
Записалась на онлайн-курс Перепрошивка Дмитрий Харо, 
Трансформационный курс Спарта.
Приобрела курс Аяза Идеальный год.</t>
  </si>
  <si>
    <t xml:space="preserve">Практика, информация, общение.
Наставничество Елены, ее жизненный  опыт.
Смотрела другие курсы по коучингу, но привлекла Елена как наставник.</t>
  </si>
  <si>
    <t xml:space="preserve">Елена говорила много про систему, но она не видит ее, а акцент больше на продажи.</t>
  </si>
  <si>
    <t xml:space="preserve">Какими источниками информации пользовались при выборе курса? 
Откуда узнали о курсе Елены Овсянниковой?</t>
  </si>
  <si>
    <t>Яндекс</t>
  </si>
  <si>
    <t xml:space="preserve">По рекомендации подруги, которая учится в Академии Елены.
Приняла решение после марафона.</t>
  </si>
  <si>
    <t xml:space="preserve">Контекстная реклама (таргетинг), среагировала когда включили фото в черной блузке типа "дъвол носит Прада" (мятный стиль не сработал, не вызвал доверия).
Сработало совпадение эмоционального состояния.</t>
  </si>
  <si>
    <t xml:space="preserve">В поиске</t>
  </si>
  <si>
    <t xml:space="preserve">Искала в поиске просто коучинг и потом через таргет догнала реклама Елены в ВК.</t>
  </si>
  <si>
    <t>Телеграм</t>
  </si>
  <si>
    <t xml:space="preserve">Рекомендация мамы, пошла на обучение на доверии к опыту мамы.</t>
  </si>
  <si>
    <t xml:space="preserve">Искала в поиске обучение коучингу и высветился марафон Елены.</t>
  </si>
  <si>
    <t xml:space="preserve">Реклама ВК</t>
  </si>
  <si>
    <t xml:space="preserve">ВК, таргетинг</t>
  </si>
  <si>
    <t xml:space="preserve">Искала в поиске</t>
  </si>
  <si>
    <t xml:space="preserve">В поиске искала как проводить вебинары.</t>
  </si>
  <si>
    <t xml:space="preserve">таргет в почте</t>
  </si>
  <si>
    <t xml:space="preserve">по рекомендации</t>
  </si>
  <si>
    <t xml:space="preserve">Вы планируете дальше развиваться в этом направлении, после прохождения курса?</t>
  </si>
  <si>
    <t xml:space="preserve">Нет, больше хочет развиваться в продвижении личного бренда и построении своего бизнеса.</t>
  </si>
  <si>
    <t xml:space="preserve">Да, но больше упор на работу с мышлением</t>
  </si>
  <si>
    <t xml:space="preserve">Да, еще важны супервизии</t>
  </si>
  <si>
    <t xml:space="preserve">Сомневается, что будет работать коучем. Но точно будет применять инструменты коучинга.</t>
  </si>
  <si>
    <t xml:space="preserve">-да, Готовы ли платить за обучение больше, если оно будет кратно окупаться?</t>
  </si>
  <si>
    <t xml:space="preserve">Да, исходя из целей</t>
  </si>
  <si>
    <t xml:space="preserve">Пока не готова, так как планировала приобрести курс до 30т.р. а сейчас проходит за 300т.р. Сейчас это уже большое вложение.</t>
  </si>
  <si>
    <t xml:space="preserve">Да, готова пройти обучение 
за 1 000 000р.</t>
  </si>
  <si>
    <t xml:space="preserve">Да, но чтобы подходил эксперт по энергетике и ценности курса</t>
  </si>
  <si>
    <t xml:space="preserve">-нет, Почему вы так решили?</t>
  </si>
  <si>
    <t xml:space="preserve">Да, уже рекомендует</t>
  </si>
  <si>
    <t xml:space="preserve">Да, уже рекомендует. Нравится реферальная программа.</t>
  </si>
  <si>
    <t xml:space="preserve">Да, но только самым смелым.
Очень глубокие психологические раскопки через сильное отрицание, сопротивление. Елена прет танком.</t>
  </si>
  <si>
    <t xml:space="preserve">Да, уже рекомендует - в блоге раасказывает, знакомым</t>
  </si>
  <si>
    <t xml:space="preserve">Да, в зависимости от человека.</t>
  </si>
  <si>
    <t xml:space="preserve">Спасибо за уделенное время, за честные и подробные ответы.) 
Всего доброго, до свидания.</t>
  </si>
  <si>
    <r>
      <rPr>
        <u val="single"/>
        <sz val="8"/>
        <color theme="1"/>
        <rFont val="Liberation Sans"/>
      </rPr>
      <t xml:space="preserve">Общий вывод по интервью:</t>
    </r>
    <r>
      <rPr>
        <sz val="8"/>
        <color theme="1"/>
        <rFont val="Liberation Sans"/>
      </rPr>
      <t xml:space="preserve">
Самосаботаж, откаты, отсутствие результатов случается у тех учеников, которые не приняли Елену как наставника, которому бы они всецело доверились (как бы они не говорили что Елена классная). 
Еще у таких учеников есть страхи (которые возможно из детства тянутся) - страх продаж, страх работы с клиентами, не умение планировать свое время, постоянное копание в себе.
Категория ЦА: работают в найме на линейных должностях, работают в найме на руководящих должностях (те у кого есть страхи), не работающие, недоэксперты (те кто до сих пор копаются в себе), мамы в декрете.
НЕТ ПОМНЯТ ЦЕЛИ КОТОРЫЕ СТАВИЛИ ПЕРЕД ОБУЧЕНИЕМ!
Результаты есть у тех учеников, которые четко знают свои цели, знают чего они хотят, они увидели возможность получить систему работы (за которой они пришли), берут и делают.
Категория ЦА: предприниматели, директора, наставники (сфера бизнес-консалтинга), все те кто так или иначе работают с людьми (практикующие)  - психологи, наставники, HR, маркетологи.
СТАВЯТ ЦЕЛИ И ОРИЕНТИРУЮТСЯ НА ЦИФРЫ ! СОСТОЯЛИСЬ КАК ЛИЧНОСТИ.
6 ПОТОК САМОСАБОТАЖ, потому что им обещали волшебную таблетку, что они 100 пудов будут продавать!
У них у каждого не закрыты боли: где брать клиентов, почему нет продаж, страшно продавать.
На эмоциях им дали обещание, когда они в состоянии ребенка, и они сидят ждут когда им все сделают, говорят, что результат зависит от них, но не делают, даже когда им дали все инструменты.</t>
    </r>
  </si>
  <si>
    <t xml:space="preserve">Нет четкой цели.
Проходя курс находится в состоянии ребенка. Получает эйфорию от Елены и общения, но возвращается в реальный взрослый мир работы в найме и действует в найме как родитель, выходя на работу за своих сотрудников.
Для прохождения курса нужно чтобы ученик перешел в состояние взрослого. Тогда найдется и время и будет результат.</t>
  </si>
  <si>
    <t xml:space="preserve">Пришел за структурой (системой) доведения клиента до результата.</t>
  </si>
  <si>
    <t xml:space="preserve">Нет четких целей. Те которые указаны пришлось выудить на интервью.
Так как стоимость курса оказалась больше запланированной, есть сомнения по поводу коучинга в целом.
Страх работы с клиентами, поэтому нет результата.
Хотя время для обучения есть.</t>
  </si>
  <si>
    <t xml:space="preserve">Пришла за системой работы с клиентами.</t>
  </si>
  <si>
    <t xml:space="preserve">Нет клиентов, страх работы с клиентами, поэтому низкий чек и вообще нет результата по финансам.</t>
  </si>
  <si>
    <t xml:space="preserve">Нет четкой цели.
Проходя курс находится в состоянии ребенка. Еще и постоянный ученик, везде проходит какие-то курсы дополнительно.</t>
  </si>
  <si>
    <t xml:space="preserve">Пришла за структурой (системой).</t>
  </si>
  <si>
    <t xml:space="preserve">Достаточно закрытый человек.
Находится в состоянии закрытого обиженного ребенка, который (бунтует) сопротивляется своему развитию.
Исходя из контекста не считает Елену своим наставником, нет доверия к ней.
Нет четких целей.</t>
  </si>
  <si>
    <t xml:space="preserve">Нашла в Елене личного наставника и возможность сделать новый бизнес.</t>
  </si>
  <si>
    <t xml:space="preserve">Есть цель, есть результат.
Важно расти дальше.</t>
  </si>
  <si>
    <t xml:space="preserve">Человек-достигатор, постоянно учится.
Проходила курсы НЛП, Семейной психологии.
Учится в аспирантуре, проходит курсы актерского дубляжа.
Пришла за структурой (системой).
Все получается урывками и поэтому бывает раздрай.</t>
  </si>
  <si>
    <t xml:space="preserve">Нет четких целей, очень много внутренних проблем.</t>
  </si>
  <si>
    <t xml:space="preserve">Страх работы с клиентами.</t>
  </si>
  <si>
    <t xml:space="preserve">Сомневается в курсе.</t>
  </si>
  <si>
    <t xml:space="preserve">Работаю в найме директором салона АСКОНА</t>
  </si>
  <si>
    <t xml:space="preserve">Бизнес консалтинг</t>
  </si>
  <si>
    <t xml:space="preserve">учредитель и директор  клининговой компании</t>
  </si>
  <si>
    <t>Hr</t>
  </si>
  <si>
    <t xml:space="preserve">Не работаю)</t>
  </si>
  <si>
    <t xml:space="preserve">Коуч, профориентолог </t>
  </si>
  <si>
    <t xml:space="preserve">Мама в декрете, официально работаю в найме на предприятии в маркетинге</t>
  </si>
  <si>
    <t xml:space="preserve">Работа в найме</t>
  </si>
  <si>
    <t xml:space="preserve">- Аромотерапия, создание Т-игр, тетахилинг, обучение продажам</t>
  </si>
  <si>
    <t xml:space="preserve">Менеджер по продажам (Работаю в команде Елены Овсянниковой) - ушла из найма, сейчас не работает.</t>
  </si>
  <si>
    <t xml:space="preserve">Застройка выставочных стендов - свой бизнес</t>
  </si>
  <si>
    <t xml:space="preserve">Не работает, ушла из найма</t>
  </si>
  <si>
    <t xml:space="preserve">Директор академии для предпринимателей</t>
  </si>
  <si>
    <t xml:space="preserve">Маркетолог, коуч-психолог</t>
  </si>
  <si>
    <t>Преподаватель</t>
  </si>
  <si>
    <t xml:space="preserve">Эксперт по эмоциональному восстановлению</t>
  </si>
  <si>
    <t xml:space="preserve">Генеральный директор подмосковного телеканала, телепроизводство, строительство кабельных сетей связи (интернет и кабельное телевидение)</t>
  </si>
  <si>
    <t xml:space="preserve">Менеджер по продажам, ушла из найма.</t>
  </si>
  <si>
    <t xml:space="preserve">Руководитель проекта дизайн студии (уволилась)</t>
  </si>
  <si>
    <t xml:space="preserve">Профориентолог, частное консультирование и сотрудничество с проектом по профориентации в качестве hr, куратора, наставника и коммьюнити в Ассоциации экспертов по профориентации</t>
  </si>
  <si>
    <t xml:space="preserve">Лид-магнит (продукт):
-название
-быстро потребляем
-интерактивен
-полезен
-был оцифрован</t>
  </si>
  <si>
    <t xml:space="preserve">Трипваер (продукт):
-устан-ть доверие
-импульсивн. реш-е
-не полный (1 шаг), но ценный
-спец. цена</t>
  </si>
  <si>
    <t xml:space="preserve">УТП (стимул к покупке):
Почему клиенту нужно купить у вас, а не у конкурента. Чем вы отличаетесь от конкурента.</t>
  </si>
  <si>
    <t xml:space="preserve">Оффер 4U (спец. пред. для продукта):
-полезность
-уникальность (призыв к действию)
-специфичность 
-сроки</t>
  </si>
  <si>
    <t xml:space="preserve">Основной продукт</t>
  </si>
  <si>
    <t xml:space="preserve">Доп. продажа (продукт)</t>
  </si>
  <si>
    <t xml:space="preserve">Максимизаторы прибыли (продукт)</t>
  </si>
  <si>
    <t xml:space="preserve">Тропинки возврата</t>
  </si>
  <si>
    <t xml:space="preserve">5 Prism
Сайт https://5prism.ru/freecoach-yandex/</t>
  </si>
  <si>
    <t xml:space="preserve">ПРОФЕССИЯ КОУЧ
Бесплатный курс для тех, кто хочет узнать из первых рук, что такое коучинг и как его применять.
Зарегистрируйтесь и получите доступ к занятиям
+ бонус – 5 ловушек мышления.
</t>
  </si>
  <si>
    <t xml:space="preserve">Бесплатный подготовительный модуль к курсу 5 Prism
Бесплатный подготовительный модуль к курсу «Бизнес-коучинг предпринимателей»</t>
  </si>
  <si>
    <t xml:space="preserve">Академия 5 Prism — катализатор профессионального роста коуча
— Полный цикл онлайн-обучения с нуля до сертифицированного коуча по стандартам ICF
— Преподаватели высшей категории МСС ICF
— Международный сертификат + гос.удостоверение
— Авторский метод обучения, объединяющий фундаментальную психологию, знания о работе мозга и коучинг
— Ученики из 34 стран
— Более 2000 коучей обучились на наших программах
— 538 студентов получили сертификаты ASCTH
— Более 70 кураторов в команде, которое прошли обучение в Академии и выросли внутри нее</t>
  </si>
  <si>
    <t xml:space="preserve">Ярких офферов нет.
*Обучение коучингу с 0 до PRO.
5 PRISM – КАТАЛИЗАТОР
ПРОФЕССИОНАЛЬНОГО РОСТА КОУЧА.
Мы Академия полного цикла.
Это означает, что человек может прийти к нам абсолютным новичком и пройти путь «с нуля» до профессионала – коуча уровня РСС/МСС ICF.
Обучающие программы Академии имеют аккредитации ACSTH и ACTP по международным стандартам ICF.
Академия 5 Prism в 2021 году получила образовательную лицензию.</t>
  </si>
  <si>
    <t xml:space="preserve">Курсы коучинга:
Международная программа CCE ICF - ДЕЛАЙ КАК КОУЧ цена 29900-84000р
Международная программа CCE ICF - ДУМАЙ КАК КОУЧ цена 108100-181000р.
*Международная программа обучения коучингу с нуля по стандартам ICF - КОУЧИНГ МЕЖДУНАРОДНОГО УРОВНЯ цена 143000-280000р.
Программа для начинающих и практикующих коучей, желающих подготовиться к сертификации на уровень ACC - СОПРОВОЖДЕНИЕ ДО ACC цена 96000-104000р.
Программа подготовки коучей к сертификации PCC ICF - СОПРОВОЖДЕНИЕ ДО PCC цена 184000-224000р. 
</t>
  </si>
  <si>
    <t xml:space="preserve">-Авторский онлайн-курс 5 PRISM В РАБОТЕ КОУЧА цена 54900-173000р.
-Мастерский курс по методу 5 Prism 5 PRISM PRO цены пока нет, СТАРТ КУРСА 13 АПРЕЛЯ 2023.
-Курс специализации для коучей - ПРОФЕССИОНАЛЬНЫЙ МЕНТОР-КОУЧ цены нет, Набор завершен (можно оставить заявку на след. поток).
-Практический курс БИЗНЕС-КОУЧИНГ ПРЕДПРИНИМАТЕЛЕЙ цена 95000-197100р.
-Практический курс PRO ДЕНЬГИ цена 14900-54900р.
-Курс ЛИЧНЫЙ БРЕНД ЭКСПЕРТА цена 19000-140000р.
-Курс-поддержка для практикующих коучей ПРОФИЛАКТИКА ЭМОЦИОНАЛЬНОЙ УЯЗВИМОСТИ КОУЧА цена 12000р. (курс в записи).</t>
  </si>
  <si>
    <t xml:space="preserve">Услуги:
-для коучей (Менторинг, Супервизия, Карьерное интервью)
-для бизнеса (Формирование культуры бизнес-вовлеченности, Коучинг первых лиц, Коучинг команд и проектов, Бизнес коучинг, Программа «Стажировка»)
-оказание поддержки</t>
  </si>
  <si>
    <t xml:space="preserve">Клуб коучей.
ПАРТНЕРСКАЯ ПРОГРАММА
Удобный сервис, позволяющий получать доход без дополнительных вложений.
Банк знаний: статьи, подкасты, видео, тесты, книги.
Онлайн-разборы, аудиозаписи.
Полезные рассылки о коучинге и психологии.
Telegram
ВКонтакте
YouTube</t>
  </si>
  <si>
    <r>
      <rPr>
        <sz val="8"/>
        <color theme="1"/>
        <rFont val="Liberation Sans"/>
      </rPr>
      <t xml:space="preserve">Воронка интересная, продуманная по шагам.
Хорошая програма в лид-магните, удобная платформа, видны все уроки. Отправляют полезные бонусные уроки.
Хорошая идея с бесплатными модулями по программам в качестве трипваера.
Есть курсы для доп. продажи и отличные максимизаторы прибыли.
Живые отзывы с упором на точки А и Б. Очень привлекают внимание.
Благодарственные письма от компаний.
</t>
    </r>
    <r>
      <rPr>
        <u val="single"/>
        <sz val="8"/>
        <color theme="1"/>
        <rFont val="Liberation Sans"/>
      </rPr>
      <t xml:space="preserve">Платформа для обучения Getcourse.</t>
    </r>
  </si>
  <si>
    <t xml:space="preserve">Международная академия дополнительного профессионального образования EDPRO
Сайт https://edprodpo.com/#</t>
  </si>
  <si>
    <t xml:space="preserve">Бесплатные демо-уроки по программам обучения EDPRO:
-вебинары
-марафоны
-мастер-классы
-онлайн-конференции
-открытые уроки
-открытые консультации</t>
  </si>
  <si>
    <t xml:space="preserve">EdPro — онлайн-академия дополнительного образования
Образовательные программы ориентированы на формирование профессиональных навыков, применимых в реальной жизни.
Государственная лицензия.
Обучаясь в Академии вам будет доступно:
-Кураторы-эксперты
-Офлайн-стажировка
-Помощь в поиске клиентов
-Возможности для заработка</t>
  </si>
  <si>
    <t xml:space="preserve">Стань современным специалистом, чтобы зарабатывать удалённо.
Начни обучение бесплатно уже сегодня.
Программы дополнительного образования и повышения квалификации с выдачей диплома установленного образца.</t>
  </si>
  <si>
    <t xml:space="preserve">Направления: нутрициология, коучинг, коучинг ICF, сексология, психология, дизайн интерьеров, EdTech.
Курсы коучинга:
Программа обучения ПРОФЕССИОНАЛЬНЫЙ КОУЧИНГ цена 100000-260000р.
Программа профессиональной переподготовки Коучинг и психологическое консультирование цена 97000-297000р.
</t>
  </si>
  <si>
    <r>
      <rPr>
        <u val="single"/>
        <sz val="8"/>
        <color theme="1"/>
        <rFont val="Liberation Sans"/>
      </rPr>
      <t xml:space="preserve">Партнёрская программа
EDPROCROSS
Стабильный доход: 32% с рекомендаций образовательных программ.
</t>
    </r>
    <r>
      <rPr>
        <sz val="8"/>
        <color theme="1"/>
        <rFont val="Liberation Sans"/>
      </rPr>
      <t xml:space="preserve">
В разрезе коучинга:
Онлайн-обучение по программе Соционика для жизни и бизнеса цена 14990-69990р.
Онлайн-курс Метафорические ассоциативные карты цена 4990-19900р.
Психосоматика и работа ﻿с подавленными эмоциями цена 9900-29900р.
Символдрама: терапия через образы цена 9990-29990р.
Онлайн-курс Коучинг для жизни и бизнеса цена 19900-39900р.
Онлайн-курс НЛП и эриксоновский гипноз цена 19900-39900р.
Онлайн-курс Лайф-консультирование сложных клиентов цена 9990-29900р.
Онлайн-курс Харизма эксперта цена 9900-45900р.
Онлайн-курс Методология для экспертов и наставников цена 14900-65900р.
Онлайн-курс ВКонтакте для экспертов цена 1900р.
Программа профессиональной переподготовки Практическая психология цена 170000-299000р.
Онлайн-курс Сценарий жизни: как мы пишем свою судьбу цена 7000-28000р</t>
    </r>
  </si>
  <si>
    <r>
      <rPr>
        <u val="single"/>
        <sz val="8"/>
        <color theme="1"/>
        <rFont val="Liberation Sans"/>
      </rPr>
      <t xml:space="preserve">Партнёрская программа
EDPROCROSS
Стабильный доход: 32% с рекомендаций образовательных программ.</t>
    </r>
    <r>
      <rPr>
        <sz val="8"/>
        <color theme="1"/>
        <rFont val="Liberation Sans"/>
      </rPr>
      <t xml:space="preserve">
32%
отчислений с каждой первой покупки уникального пользователя и 8% с его повторных покупок.
1 690
партнеров уже зарабатывают с нами.
260 400 659 руб.
выплачено всем партнерам с 2019 года.
Преимущества партнёрской программы EDPROCROSS:
-Личный кабинет и прозрачная статистика (обучение по работе с платформой)
-Готовые офферы
-Высокие чеки и 32% вознаграждения
-Личный бизнес-консультант</t>
    </r>
  </si>
  <si>
    <r>
      <rPr>
        <u val="single"/>
        <sz val="8"/>
        <color theme="1"/>
        <rFont val="Liberation Sans"/>
      </rPr>
      <t xml:space="preserve">Партнёрская программа
EDPROCROSS
Стабильный доход: 32% с рекомендаций образовательных программ.</t>
    </r>
    <r>
      <rPr>
        <sz val="8"/>
        <color theme="1"/>
        <rFont val="Liberation Sans"/>
      </rPr>
      <t xml:space="preserve">
Блог (статьи):
-коучинг
-нутрициология
-сексология
-психология
-дизайн интерьера
-эксперт.pro
Telegram
ВКонтакте
YouTube
</t>
    </r>
  </si>
  <si>
    <t xml:space="preserve">МЕЖДУНАРОДНАЯ АКАДЕМИЯ
БИЗНЕС-КОУЧИНГА 2WIN
Сайт https://academy2win.com/</t>
  </si>
  <si>
    <t xml:space="preserve">Вебинар 22 октября 10:00 МСК (Суббота) - Как стать коучем. (кнопка Принять участие)
КАК СТАТЬ КОУЧЕМ
И влиять на результаты и мотивацию
РЕГИСТРАЦИЯ БЕСПЛАТНО
Все участники вебинара получают в подарок курс по работе с убеждениями
22 октября,
﻿в 10:00 МСК
Никаких успешных успехов, только самые действенные инструменты эффективного развития взрослых людей.
Подарок за регистрацию "100 вопросов от Бизнес-Коуча" можно скачать по кнопке ниже.
</t>
  </si>
  <si>
    <t xml:space="preserve">Запишитесь на коучинг с нашими студентами, и вы узнаете об особенностях коучинга на практике из первых рук.
3 коуч-сессии за 1500р.
Проработайте свой запрос на 3-х встречах со студентом программы ACTP ICF всего за 1500 рублей.
На прохождение всех 3-х коуч сессий даётся 10 дней.
Практикум "Сила Лидера".
Цель практикума: Изучить и отработать на практике под контролем аккредитованного наставника инструмент усиления энергии лидера.
Регистрация по ссылке https://vk.cc/cgQLIG
Цена 500р.</t>
  </si>
  <si>
    <t xml:space="preserve">ОНЛАЙН ОБУЧЕНИЕ. АККРЕДИТАЦИЯ ICF
МЕЖДУНАРОДНАЯ АКАДЕМИЯ
БИЗНЕС-КОУЧИНГА 2WIN
-Готовим профессиональных коучей по международным стандартам
-Развиваем коучинговые навыки
у руководителей и HR
-Внедряем коучинговую культуру в компаниях
Готовим востребованных коучей с нуля
Наши выпускники получают сертификаты уровня PCC ICF
Обеспечиваем практикой и клиентами из бизнеса
</t>
  </si>
  <si>
    <t xml:space="preserve">Готовим ТОП-коучей с нуля,
практика и клиенты из бизнеса гарантированы.
</t>
  </si>
  <si>
    <t xml:space="preserve">Стать коучем:
МЕЖДУНАРОДНАЯ СЕРТИФИКАЦИОННАЯ
ОНЛАЙН ПРОГРАММА
ПРОФЕССИОНАЛЬНЫЙ КОУЧИНГ
ПО МЕЖДУНАРОДНЫМ СТАНДАРТАМ ACTP ICF (Level 2) цена 60000-250000р.</t>
  </si>
  <si>
    <t xml:space="preserve">Для коучей:
Авторский интенсив Мастерская долгосрочного контракта цена 30000-40000р.
Эмоциональный интеллект. Сила личности цена 30000р.
МЕНТОРИНГ - индивидуально цена 9000-22000р., групповой цена 5000р.
СУПЕРВИЗИЯ - цена не указана.
Диагностика Эмоционального Интеллекта цена 4500-15000р.
Диагностика DISC цена 4500-15000р.</t>
  </si>
  <si>
    <t>нет</t>
  </si>
  <si>
    <t xml:space="preserve">Блог Академии 2WIN:
-статьи по коучингу
-видео блог
-новости
ПАРТНЁРСКАЯ ПРОГРАММА
Академии 2WIN
“Сила в партнёрстве”
СМИ (очень много публикаций в разных изданиях).
Telegram
ВКонтакте
YouTube</t>
  </si>
  <si>
    <r>
      <rPr>
        <sz val="8"/>
        <color theme="1"/>
        <rFont val="Liberation Sans"/>
      </rPr>
      <t xml:space="preserve">В качестве лид-магнита еженедельный бесплатный вебинар. Обучение проходит на геткурсе. Отправляют полезные бонусные уроки.
Ближайшая дата вебинара 22.10.022г.
</t>
    </r>
    <r>
      <rPr>
        <u val="single"/>
        <sz val="8"/>
        <color theme="1"/>
        <rFont val="Liberation Sans"/>
      </rPr>
      <t xml:space="preserve">Платформа для обучения Getcourse.</t>
    </r>
  </si>
  <si>
    <t xml:space="preserve">Международный Институт бизнес- тренеров «ПРОФЕССИОНАЛ».
PROFESSIONAL
INTERNATIONAL TRAINERS INSTITUTE
Сайт https://www.iprofessional.ru/</t>
  </si>
  <si>
    <t xml:space="preserve">Первый Институт подготовки и повышения квалификации бизнес-тренеров «ПРОФЕССИОНАЛ» входит в ТОП-5 лучших мировых школ тренеров. 
ИНСТИТУТ ТРЕНЕРОВ «ПРОФЕССИОНАЛ»
ВСЕГДА ДОСТИГАЕТ ОБЕЩАННОГО РЕЗУЛЬТАТА. И вот почему:
-Высокая эффективность работы
-Опыт и репутация
-Комплексный подход
-100% контроль
-Выгода
-ПОСЕЩЕНИЕ ДОПОЛНИТЕЛЬНЫХ ОЧНЫХ ТРЕНИНГОВ
-ПОДДЕРЖКА КУРАТОРОВ
-ПРАКТИКА НА РЕАЛЬНЫХ КЕЙСАХ
-МЕЖДУНАРОДНАЯ СЕРТИФИКАЦИЯ</t>
  </si>
  <si>
    <t xml:space="preserve">КАК СТАТЬ СЕРТИФИЦИРОВАННЫМ КОУЧЕМ?
За 2 месяца вы на практике освоите коучинг и получите:
-Четкие алгоритмы коучинга,
-Просто и доступно,
-КОНЦЕНТРАТ, "без воды",
-Импульсы к достижению цели,
-Внедрите ТОП-5
технологий коучинга в работу,
а также составите и проработаете свои цели, получите энергию и мотивацию для их достижения
-В курс входит 10 коуч-сессий с менторами-экспертами, которые проходят во время обучения.
-Быстрый результат. Веди коучинг по принципу «смотрю – делаю»
-При участии 2 и более представителей от одного предприятия предоставляется скидка 5%.
-ОПЛАТА
15.10.2022 (СКИДКА 5 500 РУБ.)
25.10.2022 (СКИДКА 3 000 РУБ.)
25.10.2022
-МЕЖДУНАРОДНЫЙ КУРСОВОЙ СЕРТИФИКАТ
PROFESSIONAL International Trainers Institute (+2 000 РУБ.)
-КАРТА «ПАРТНЕР»
обладателям карты-скидка 10%
СПЕШИТЕ ЗАРЕГИСТРИРОВАТЬСЯ ПО ВЫГОДНОЙ СТОИМОСТИ! Осталось 2 места со скидкой!</t>
  </si>
  <si>
    <t xml:space="preserve">Школы онлайн-обучения:
-школа тренеров онлайн
-школа игротехников онлайн
-школа EQ эмоциональный интеллект
-школа ораторского искусства онлайн
-школа коучинга 2.0 онлайн
Международная профессиональная программа обучения коучингу "Школа коучей 2.0" цена 78400-80000р. (цена 64500-69500р. на 16.10.22г.)</t>
  </si>
  <si>
    <t xml:space="preserve">В разрезе коучинга:
Готовые методики
Вебинары
Видеокурсы
</t>
  </si>
  <si>
    <t xml:space="preserve">Для бизнеса:
-тренинги
-консалтинг
-разработка скриптов
-коучинг
оценка персонала
-форумы:
  *проведение тренингов, круглых столов, мастер-классов
  *проведение бизнес-презентаций
  *проведение форумов, выездных мероприятий любого масштаба</t>
  </si>
  <si>
    <t xml:space="preserve">Яркая галерея фото.
Примеры реализованных проектов в разных сферах.
Видео-отзывы (география наших выпускников).
Удобное расписание прямо на сайте.
Бизнес-статьи.
Форумы.
Ютуб</t>
  </si>
  <si>
    <t xml:space="preserve">МЕЖДУНАРОДНЫЙ ЦЕНТР КОУЧИНГА SLACADEMY
Светлана Ланда
Сайт: https://slacademy.ru/aboutacademy</t>
  </si>
  <si>
    <t xml:space="preserve">12 ЛЕТ ПОДДЕРЖИВАЕМ ЛИДЕРОВ, КОМАНДЫ И КОМПАНИИ В ПРОЦЕССЕ ТРАНСФОРМАЦИИ
Раскрываем потенциал руководителей, команд, организаций на благо общества и счастья людей.
(кнопка Скачать презентацию)
Системный подход, основанный на целостном восприятии, раскрытии личного и профессионального потенциала человека, прошел проверку временем, показал высокую эффективность и приобрел особую актуальность в условиях BANI мира.
35 000 +
часов коучинга для руководителей, тренинги развития лидерства, креативности, эффективных коммуникаций, коучинга команд для компаний из 12 отраслей бизнеса
4000 +
руководителей прошли подготовку в коучинге, менторинге, повысили свои компетенции в области лидерства и управления собой на пути реализации значимых целей</t>
  </si>
  <si>
    <r>
      <rPr>
        <u val="single"/>
        <sz val="8"/>
        <color theme="1"/>
        <rFont val="Liberation Sans"/>
      </rPr>
      <t xml:space="preserve">Офферы для основного продукта:</t>
    </r>
    <r>
      <rPr>
        <sz val="8"/>
        <color theme="1"/>
        <rFont val="Liberation Sans"/>
      </rPr>
      <t xml:space="preserve">
РАЗВИВАЙТЕ МАСТЕРСТВО ВМЕСТЕ С НАМИ!
Оставьте данные и менеджер свяжется с вами. (форма сделана в виде мини-анкеты).
После окончания курса выдается сертификат аккредитованной программы Международной Федерации Коучинга (ICF) и сертификат Международного центра коучинга SLAcademy
Мы уверены в качестве программы и тренерах настолько, что гарантируем вам 100% ВОЗВРАТ СРЕДСТВ.
Если вы после первого занятия решите, что данный курс не для вас - мы просто вернём всю полученную от вас сумму.
* Скидка 10% для членов ICF и выпускников Style of Life Academy при 100% оплате
*Возможна помодульная оплата курса 5-ю равными платежами. В этом случае стоимость пакета возрастает на 5% и оплата производится до 20 числа каждого месяца.
* Скидка 10% для членов ICF, для выпускников SLAcademy скидка 10% при 100% оплате до 01.07.22
*Участники успешно* прошедшие курс по условиям пакетов Участик или Профи получают сертификат аккредитованной программы 24 ССЕ Международной Федерации Коучинга(ICF)
</t>
    </r>
  </si>
  <si>
    <t xml:space="preserve">Программы:
-Подготовка коучей и менторов:
Life &amp; Work Balance Coaching ACSTH цена 120000-300000р.
Лидерство, основанное на подлинных ценнностях АСТР цена 230800-490000р.
Executive Coaching CCE цена 120000-450000р.
Эффективная коммуникация. Искусство коучинга ССЕ цена 57000-98000р.
Осознанное мастерство. Курс подготовки к сертификации ССЕ:
-АСС цена 83000р. группа 10 чел
-РСС цена 110000р. группа 10 чел
-Тьютор+ цена 120000р. группа 10 чел
-МСС цена 180000-250000р. группа 7 чел
Менторинг в бизнесе и не только ССЕ цена 29000-98000р.
</t>
  </si>
  <si>
    <t xml:space="preserve">-Для лидеров и команд:
Коучинг руководителей
Корпоративные программы
Персональный коучинг
Трансформационный коучинг
-Повышение мастерства:
Mindfulness
Life Partner
Стратегии продаж и маркетинга на основе личного бренда коуча
Менторинг
Супервизия
Ментор-коуч
Мастерские/Вебинары для коучей
Сертификация ICF
Мастерские (вебинары, конференции, видео-записи, мини-курсы, мастер-классы) от 2000р.
Заочная программа для саморазвития
ИЗМЕНИ СВОЮ ЖИЗНЬ ЗА 21 ДЕНЬ (цена 2800р. и 10000р.)</t>
  </si>
  <si>
    <t xml:space="preserve">МЕНТОРИНГ МСС цена 15000-75000р.
МЕНТОРИНГ РСС цена 9000-18000р.
ПРОГРАММА РАЗВИТИЯ КОУЧЕЙ И ЛИДЕРОВ СУПЕРВИЗИЯ цена 12500-24000р.
MENTOR COACH цена 210000-275000р.
СТРАТЕГИИ ПРОДАЖ И МАРКЕТИНГА НА ОСНОВЕ ЛИЧНОГО БРЕНДА КОУЧА цена 48000-248000р.
</t>
  </si>
  <si>
    <t xml:space="preserve">СМИ (очень много публикаций в разных изданиях).
Расписание программ.
Блог.
Видео-отзывы.
Получайте полезные и актуальные новости мира коучинга (рассылка).
Будем рады вашим вопросам и предложениям (ответы на вопросы).
Не пропустите новости о наших событиях. Подпишитесь! (рассылка)
БФ Линия жизни.
Корпоративный Клуб Клубов.
Статьи и исследования.
Интервью.
Социальные проекты:
-EXECUTIVE КОУЧИНГ
МЕНТОРИНГ И СУПЕРВИЗИЯ
ДЛЯ РУКОВОДИТЕЛЕЙ НКО (отправить заявку)
-Сообщество Women's Leadership Forum - это бизнес-сообщество успешных женщин, которые реализовались в профессии, любимом деле, общественной и семейной жизни. 
Телеграм
Ютуб</t>
  </si>
  <si>
    <t xml:space="preserve">Институт
прикладной психологии
в социальной сфере
Сайт https://psy.edu.ru/</t>
  </si>
  <si>
    <t xml:space="preserve">Дарим набор для старта в профессии — мини-книга, 3 чек-листа и 2 авторские техники.
*Имя
*Емайл
кнопка Подписаться
Подпишитесь на рассылку и получите — набор для старта в профессии психолога!
*Емайл
кнопка Подписаться</t>
  </si>
  <si>
    <t xml:space="preserve">Дистанционное образование
для психологов и всех, кто хочет
разбираться в психологии.
Профессиональная переподготовка
Обучение до 1,5 лет. Московский диплом
Повышение квалификации
Обучение до 4 месяцев. Московское удостоверение
Почему у нас выгодно учиться:
-Рассрочка 0% на программы профпереподготовки.
-Скидка 7% поступающим на вторую и последующие программы.
-Бессрочный доступ к материалам предоставляется в случае успешного завершения обучения по программе.
-Доступ к вебинарам по теме психологии
на весь период обучения, плюс 90 дней после.
► 30 программ дистанционного обучения
► +6500 человек учатся в институте на данный момент
Практическая, клиническая, прикладная психология, арт-терапия и коучинг.
✓ Для начинающих психологов. Получите профессию психолога на базе любого высшего образования.
✓ Для работающих психологов. Углубленные знания для специалистов.
✓ Психология для непсихологов. Если вы хотите лучше понимать людей на работе и не только.</t>
  </si>
  <si>
    <t xml:space="preserve">Осенние скидки до 40%
-Практика по каждой дисциплине/модулю
-Вебинары экспертов
-Обратная связь от преподавателей-экспертов, общение с одногруппниками
-Онлайн-встречи с разбором вопросов от Слушателей
-Доступ к вебинарам по теме психологии на весь период обучения, плюс 90 дней после
Поступающим - Акции и скидки:
Как сэкономить на обучении?
-Верните часть суммы, затраченной на образование
-Рассрочка без переплат (Только до 16 октября действует скидка до 30% на программы)
-Дополнительные скидки
-Льготные категории*
-Коллективное поступление</t>
  </si>
  <si>
    <t xml:space="preserve">Направления:
-Программы профессиональной переподготовки
-Программы повышения квалификации
-Программы дополнительного образования
По коучингу:
Основы коучинга. Введение в профессию «Коуч» цена 6500р.
Коучинг. Эффективные стратегии взаимодействия с клиентом: создание пространства для развития, целеполагание, поиск ресурсов и сопровождение изменений цена 57000р
Практическая психология и коучинг: современные подходы к работе с клиентами цена 89000р.
</t>
  </si>
  <si>
    <t xml:space="preserve">В разрезе коучинга:
Бизнес-коучинг: результативные технологии работы с отдельными сотрудниками, командами и организациями цена 27900-30960р.
Карьерный коучинг: построение индивидуальной карьерной траектории и сопровождение профессиональной самореализации клиентов цена 19000р.-22950р.
Эффективные стратегии консультативной психологии цена 89000р.
Эмоциональный интеллект. Техники управления эмоциями и чувствами цена 17000р.
Психолог-практик. Базовая клиентоориентированная стратегия и основные методы психологической помощи цена 66700 (набор по факту)</t>
  </si>
  <si>
    <t xml:space="preserve">Присоединяйтесь к нам в социальных сетях!
Читайте статьи и полезные материалы по психологии.
Скачивайте приложение института!
Проходите обучение в любом месте.
Блог
Опыт выпускников:
-видео-отзывы
-истории успеха
-карьера выпускников
Бесплатная психологическая помощь онлайн (указаны контакты специалистов).
Telegram
ВКонтакте
YouTube</t>
  </si>
  <si>
    <r>
      <rPr>
        <sz val="8"/>
        <color theme="1"/>
        <rFont val="Liberation Sans"/>
      </rPr>
      <t xml:space="preserve">В основном больше курсов по психологии.
Лид-магнит относится к профессии психолога.
Материалы, которые помогут вам в развитии карьеры!
Набор для старта в профессии психолога!
-Мини-книга "Заработок психолога от А до Я"
-Чек-листы:
9 ошибок начинающего психолога. 
28 полезных сервисов для психолога. 
Всё, что нужно для первой консультации с клиентом. 
-Техники и упражнения:
Техника поддерживающая среда.
Упражнения для работы с синдромом самозванца.
</t>
    </r>
    <r>
      <rPr>
        <u val="single"/>
        <sz val="8"/>
        <color theme="1"/>
        <rFont val="Liberation Sans"/>
      </rPr>
      <t xml:space="preserve">Своя платформа и приложение для обучения.</t>
    </r>
  </si>
  <si>
    <t xml:space="preserve">Психодемия
Сайт https://psychodemia.ru/</t>
  </si>
  <si>
    <t xml:space="preserve">Материалы для психологов и коучей.
Отбираем главное для практики, учебы и жизни — и отправляем вам каждый четверг.
Радуем бесплатными книгами :)
*Емайл 
кнопка (Подписаться)
ПОМОгайд (база полезных материалов):
-пережить экстремальную ситуацию
-справиться со стрессом
-получить помощь
-жить дальше
-работать с клиентами в кризисных ситуациях
-отправить клиенту
Мини-курс Что такое коучинг бесплатно. 
Учиться бесплатно - мини-курсы с доступом навсегда.
Консультации:
-бесплатная помощь коуча или психолога
-карьерные консультации</t>
  </si>
  <si>
    <t xml:space="preserve">Психодемия — онлайн-школа психологических профессий.
Даем современные знания и навыки для работы с людьми. Поддерживаем во время обучения и после. Выдаем официальные сертификаты и дипломы.
Почему учатся у нас?
-Форматы обучения, которые позволяют развивать навыки. Основа обучения в «Психодемии» — работа в группах с другими студентами и экспертами.
-Только актуальные научные знания. У нас есть собственная научная лаборатория — в ней профессиональные психологи проводят исследования, участвуют в разработке курсов и постоянно контролируют эффективность обучения на наших программах.
-Опытные преподаватели-практики. Вы обучаетесь у российских специалистов, которые работают с клиентами в среднем 10−15 лет.
-Поддержка в учебе. Вы осваиваете новое в безопасном и поддерживающем пространстве. У нас можно задавать глупые вопросы, делиться затруднениями и хвастаться победами.
-Официальные сертификаты и документы о квалификации. У нас есть лицензия на осуществление образовательной деятельности № Л035-01298-77/00179891, выданная Департаментом образования и науки города Москвы «09» апреля 2021 года.
-Помощь в карьере. У нас вы учитесь и тому, что поможет после выпуска: этично продвигать себя, находить подходящих вам супервизоров и клиентов — с их поиском помогаем в собственном клиентском центре.</t>
  </si>
  <si>
    <t xml:space="preserve">Нет ярких офферов.
«Психодемия» это
-Онлайн-школа
-Научная лаборатория
-Клиентский центр
-Онлайн-платформа
«Психодемия» в цифрах
-больше 100 преподавателй
-больше 10 000 человек прошли наши курсы
-500 человек одновременно учится прямо сейчас
-95% студентов проходят курсы до конца
-90% занятий курса в среднем посещяет студент
Наши принципы в обучении:
-Доказательность
-Компетентностный подход
-Эффективность онлайн-обучения
-Безопасность и этичность
Вы можете получить налоговый вычет на обучение в размере до 13% от суммы курса.
Оставляйте отзывы о Психодемии и получайте подарки.
-отзовик
-курсмаркет
-яндекс.карты
-checkroi</t>
  </si>
  <si>
    <t xml:space="preserve">Очень много курсов по психологии и коучингу:
Психологическое консультирование - 20 курсов
Базовая психология - 3 курса
Коучинг - 5 курсов
Клиническая психология - 4 курса
Сексология - 5 курсов
Нарративная практика - 2 курса
Детская психология - 3 курса
Гармония с телом - 4 курса
Психология в бизнесе - 3 курса
Курсы коучинга:
Мастерство коучинга ACSTH цена 99000-144000р.
Курс-практика для коучей Мастерство коучинга. Практический модуль цена 65000-85000р.
</t>
  </si>
  <si>
    <t xml:space="preserve">Подарите профессию:
-сертификат 10000р.
-сертификат 20000р.
-сертификат 30000р.
Сертификаты действительны в течение года после покупки.
В разрезе коучинга:
Мастерство совещаний цена 15000р
Велнес-коуч цена 65000р.
Психология:
Мастерство психологического консультирования. Продвинутый курс цена 165000р.
Терапия принятия и ответственности (АСТ) цена 45000р.
Основы психологии цена 65000р.
Психология в бизнесе Мастерство совещаний цена 15000р.</t>
  </si>
  <si>
    <t xml:space="preserve">Лаборатория:
-Заказать исследование
-Пройти стажировку
Наши ключевые партнеры:
-НИУ ВШЭ
-«Чистые когниции» — медиапроект, занимающийся популяризацией психотерапии и психологии
-Коллегия по этике — ассоциация, формирующая и развивающая этические принципы среди психологов и психотерапевтов в России</t>
  </si>
  <si>
    <t xml:space="preserve">Сообщество
Реферальная программа
Тесты в ВК
Статьи преподавателей в СМИ.
Блог. Отзывы.
Telegram, ВКонтакте, YouTube.
Рассылки:
*Подпишитесь на нашу рассылку. Подписывайтесь на наш дайджест, чтобы не пропустить новые публикации в блоге. Письмо каждый четверг :)
*Мы выкладываем полезные материалы и анонсы в нашем канале телеграм, подписывайтесь.
*Подпишитесь на нашу рассылку. Одно полезное письмо раз в две недели. Это самый простой способ получать анонсы наших новых курсов и подборки материалов для профессионального развития.
*Загляните к нам в социальные сети. Мы публикуем анонсы мероприятий, рассказываем о направлениях и кейсах.
События:
-прямой эфир, -вебинар
-интенсив, -фестивали
-день открытых дверей
</t>
  </si>
  <si>
    <r>
      <rPr>
        <sz val="8"/>
        <color theme="1"/>
        <rFont val="Liberation Sans"/>
      </rPr>
      <t xml:space="preserve">Очень много бесплатных материалов.
Нет трипваера, какого-то ценного материала, чтобы можно было попробовать и в дальнейшем купить курс для полного обучения.
</t>
    </r>
    <r>
      <rPr>
        <u val="single"/>
        <sz val="8"/>
        <color theme="1"/>
        <rFont val="Liberation Sans"/>
      </rPr>
      <t xml:space="preserve">Платформа для обучения getresponse.</t>
    </r>
  </si>
  <si>
    <t xml:space="preserve">Ассоциация менторов и коучей
«НАЦИОНАЛЬНАЯ ФЕДЕРАЦИЯ ПРОФЕССИОНАЛЬНЫХ МЕНТОРОВ И КОУЧЕЙ»
Прицкер Александра Игоревна
Родченко Владимир Евгеньевич
Сайт https://coachmentor.ru/</t>
  </si>
  <si>
    <t xml:space="preserve">Преимущества для коучей:
-Профессиональное развитие.
-Инновационные методики.
-Усиление личного бренда.
-Нетворкинг с коллегами и клиентами.
-Эксклюзивные условия обучения.
-Международные конференции и воркшопы.
Преимущества для бизнеса:
-Единая база проверенных коучей и провайдеров.
-Доступ к передовым тенденции в коучинге.
-Обучение сотрудников.
-Профессиональные стандарты и критерии в бизнес-коучинге.
-Международные конференции.
-Доступ к зарубежным экспертам.
-Развивающий нетворкинг.</t>
  </si>
  <si>
    <t xml:space="preserve">Нет
Работаем в области бизнес-коучинга, executive coaching, командного коучинга и менторинга.
Преимущества компании:
-Специализация
-Эксперты
-Кейсы
-Диалог</t>
  </si>
  <si>
    <t xml:space="preserve">Программы:
-Сертификация бизнес-коуча цена 9500-13500р.
-Сертификация лайф-коуча цена 9500-13500р.
-Аккредитация программ цена 30000-180000р. продление 22500-37500р.
Сертифицированная программа подготовки коучей к российской сертификации на уровни СЕРТИФИЦИРОВАННЫЙ КОУЧ-СПЕЦИАЛИСТ (СКС) и
СЕРТИФИЦИРОВАННЫЙ ПРОФЕССИОНАЛЬНЫЙ КОУЧ (СПК) цена 27000-29500р.
Сертифицированная программа подготовки коучей к российской сертификации на уровень СЕРТИФИЦИРОВАННЫЙ БИЗНЕС-КОУЧ (СБК)
ПЕРВЫЙ УРОВЕНЬ цена 27000-29500р.
Сертифицированная программа подготовки коучей к российской сертификации на уровень СЕРТИФИЦИРОВАННЫЙ ПРОФЕССИОНАЛЬНЫЙ БИЗНЕС-КОУЧ (СПБК)
УРОВЕНЬ 2 цена 31000-34000р.
Международная программа «Executive coaching» 165000-180000р.</t>
  </si>
  <si>
    <t xml:space="preserve">Членство Национальной федерации профессиональных менторов и коучей - 6500р. в год.
-прохождение программ бесплатно
-отчеты по оценке персонала скидка 30%
-индивид. супервизии скидка 20%
</t>
  </si>
  <si>
    <t xml:space="preserve">Мероприятия
Премии
Проекты
Пати</t>
  </si>
  <si>
    <t xml:space="preserve">Расписание
СМИ
Каталог коучей
Каталог менторов для бизнеса
Новости
Мероприятия
Премии
Проекты
Пати</t>
  </si>
  <si>
    <t xml:space="preserve">Международный университет коучинга и психологии
Павла Качагина
Сайт https://kachagin.ru</t>
  </si>
  <si>
    <t xml:space="preserve">Запишитесь
на кастинг сейчас и получите возможность изучить программу
"Коучинг+ Психология"
Бесплатно:
-О коучинге просто
-Стратегическая коуч-сессия
-Дневник озознанности
-Верное направления развития
-3 000 000 в коучинге
Бесплатная программа «О коучинге просто» от KACHAGIN UNIVERSITY
КАК С НУЛЯ СТАТЬ КОУЧЕМ и обеспечить себя клиентами на полгода вперед даже в кризис.
Начните получать профессию бесплатно прямо сейчас.
БОНУСЫ за участие:
-Рабочая тетрадь
-Чат единомышленников для отработки техник
-Сессия с профессиональ-ным коучем
-Живые воркшопы с освоением практик и обратной связью
-Встреча в zoom с основателем университета</t>
  </si>
  <si>
    <t xml:space="preserve">ПАВЕЛ КАЧАГИН:
Я помогаю обрести смыслы в жизни.
Поставить цели и достичь их максимально быстро и комфортно.
Обучаю коучингу и психологии.
Помогаю заработать на жизнь мечты.
Один из самых дорогостоящих коучей России.</t>
  </si>
  <si>
    <t xml:space="preserve">Можете оставить все как есть, а можете начать жить жизнью мечты помогая себе и другим достигать сверхрезультатов.
Избавьтесь от сомнений и обретите уверенность прямо сейчас. Запишитесь на первую коуч-сессию с Павлом Качагиным.
Начните зарабатывать и осуществите все свои мечты. Запишитесь на первую коуч-сессию
с Павлом Качагиным.
*Доступы к программам:
-"Коучинг+Психология" сертификационная программа обучению коучингу и психологии
-"Быстрый старт онлайн" система выхода на первые 100 000 рублей в месяц и выше
-"Построение прибыльной практики" система выхода на 300 000 рублей в месяц и выше
-"Коуч Миллионер" Масштабирование дохода
до 1 000 000 рублей в месяц
-И другие программы Павла Качагина</t>
  </si>
  <si>
    <t xml:space="preserve">ПРОЕКТЫ ПАВЛА КАЧАГИНА:
-Международный университет управления, коучинга и психологии
-Коучинг + Психология
-Персональный коучинг
Быстрый старт онлайн цена 70000-100000р.
Коучинг+Психология цена не указана, есть 4 тарифа (кнопка Воспользоваться спец. предложением).
</t>
  </si>
  <si>
    <t xml:space="preserve">-Построение прибыльной практики
-Коуч миллионер
*Персональный трехмесячный коучинг до результата с Павлом Качагиным всего доступно 5 мест (осталось 3) цена 300000р.</t>
  </si>
  <si>
    <t xml:space="preserve">Индивидуальная сессия цена 350000р.
-Продюсерский центр
-Ассоциация бизнес тренеров, коучей, психологов и консультантов
-Корпоративное обучение</t>
  </si>
  <si>
    <t xml:space="preserve">Марафон разборов
Примеры с тренингов, уроков и выступлений
ВКонтакте
YouTube
Telegram</t>
  </si>
  <si>
    <r>
      <rPr>
        <sz val="8"/>
        <color theme="1"/>
        <rFont val="Liberation Sans"/>
      </rPr>
      <t xml:space="preserve">Воронка интересная, продуманная по шагам.
Хороший лид-магнит, обучение 2 недели, информация ценная, много работы с ресурсным состоянием.
Обучение проходит по видео-урокам и есть живые встречи и разборы.
Радует глаз стилистика и яркое оформление (но местами перебор с фото и эмоциями Павла), информация подается четко и структурировано.
С этого лид-магнита продажа курса Коучинг+Психология.
</t>
    </r>
    <r>
      <rPr>
        <u val="single"/>
        <sz val="8"/>
        <color theme="1"/>
        <rFont val="Liberation Sans"/>
      </rPr>
      <t xml:space="preserve">Платформа для обучения Getcourse.
</t>
    </r>
  </si>
  <si>
    <t xml:space="preserve">Coaching Solutions Inc. Академия экспоненциального коучинга
Михаила Саидова
Сайт https://exponentialcoachingacademy.com/biznes-kouching_katalizator?utm_source=tg&amp;utm_medium=organic&amp;utm_campaign=Misha_post</t>
  </si>
  <si>
    <t xml:space="preserve">РУКОВОДСТВО
КАК СТАТЬ КОУЧЕМ
Узнайте о первых важных шагах в одной из самых наполняющих и достойно оплачиваемых профессий.
Заполните форму, чтобы получить доступ к урокам и начать изучение.
Получите грант на обучениедля коучей
общим фондом $3 009 000
В 2022 году мы собираемся бесплатно обучить 2950 коучей в интенсивной 4-дневной программе с полным живым погружением в самые сложные элементы коучинга. Стоимость программы без гранта — $1020.
(кнопка Записаться в лист ожидания)
</t>
  </si>
  <si>
    <t xml:space="preserve">Миссия нашей Академии — помочь миллиарду людей улучшить свой человеческий опыт.
1498 участников программ
142 сертифицированных экспоненциальных коуча
58 коучей в команде
Мы не выпускаем консультантов. Мы создаем мастеров дела в работе с людьми.
В программах Академии Экспоненциального Коучинга вы учитесь конкретным коучинговым, тренерским и преподавательским навыкам.
Это дает вам возможность:
-Стать коучем, который действительно трансформирует жизнь клиента за один разговор, а не просто понимающе кивает за 100$ в час.
-Идти на большую глубину в работе с клиентами и решать серьезные проблемы, за которые не берутся другие специалисты.
-Отстроиться от 95% коучей и выстроить практику с доходом от 4 тысяч долларов в месяц.
-Стать востребованным коучем, к которому клиенты занимают очередь на месяцы вперёд, и гордиться своей профессией коуча!</t>
  </si>
  <si>
    <t xml:space="preserve">*ПОЛУЧИ СЕРТИФИКАЦИЮ В БИЗНЕС-КОУЧИНГЕ
и стань коучем собственников малых и средних бизнесов или катализируй собственный.
Единственная программа, которая учит масштабировать бизнесы от 30 тысяч до 30 млн долларов в год.
«ЭКСПОНЕНЦИАЛЬНЫЙ КОУЧ» — ИЗ-ЗА ЭТОЙ ФРАЗЫ ВАС БУДУТ ВЫБИРАТЬ, НЕ ГЛЯДЯ НА СТОИМОСТЬ ВАШИХ УСЛУГ, ПОТОМУ ЧТО ВЫ ГАРАНТИРОВАННО ПРИВЕДЕТЕ КЛИЕНТА К РЕЗУЛЬТАТУ. ЭТО ТО, ЗА ЧТО ЛЮДИ ГОТОВЫ ПЛАТИТЬ МНОГО.
Самая большая коучинговая компания в Европе
Работаем на 26 языках в 26 странах
Сертифицировали более 500 MCP коучей
Проводим более 9000 индивидуальных коуч-сессий в год
Фасилитируем более 2500 групповых коуч-сессий в год
За три года увеличили оборот с $500 до $1,8 млн в месяц и продолжаем расти</t>
  </si>
  <si>
    <t xml:space="preserve">*Катализатор цена $10000.
Экспонента - нет цены.
</t>
  </si>
  <si>
    <t xml:space="preserve">Проект Школа жизни (3 мес):
курс «Экспоненциальная уверенность»
курс «Мастер метода ОЗЭРО»
весь предыдущий закрытый контент Школы Жизни:
воркшоп «Деньги изнутри наружу»
воркшоп «Денежная зависимость»
воркшоп «Как жить в абсолютном изобилии»
мастер-класс «Вы так и не полюбили. Как начать самые важные отношения в своей жизни, даже если вы давно в браке»
воркшоп «Матушка, да вы самозванка»
курс по мягкой ассертивности
курс по денежному мышлению
Метод Реактивной Трансформации цена $1350.
Видение насквозь цена $1350
Система_20 цена $1350
Менторская цена $6000</t>
  </si>
  <si>
    <t xml:space="preserve">Книги
Проект Школа жизни (3 мес):
курс «Экспоненциальная уверенность»
курс «Мастер метода ОЗЭРО»
весь предыдущий закрытый контент Школы Жизни:
воркшоп «Деньги изнутри наружу»
воркшоп «Денежная зависимость»
воркшоп «Как жить в абсолютном изобилии»
мастер-класс «Вы так и не полюбили. Как начать самые важные отношения в своей жизни, даже если вы давно в браке»
воркшоп «Матушка, да вы самозванка»
курс по мягкой ассертивности
курс по денежному мышлению</t>
  </si>
  <si>
    <t xml:space="preserve">Выпускники:
-истории выпускников
-отзывы
-наши выпускники
Сообщество.
Блог, подкасты.
Марафон
Статьи
Задать вопрос
Рассылка
Telegram
ВКонтакте
YouTube
</t>
  </si>
  <si>
    <r>
      <rPr>
        <sz val="8"/>
        <color theme="1"/>
        <rFont val="Liberation Sans"/>
      </rPr>
      <t xml:space="preserve">Интересный формат лид-магнита - аудио-записи уроков.
И далее идет продажа (приглашение пройти собеседование) курсов Каатализатор и Экпонента.
В качестве доп. продажи проект Школа жизни.
</t>
    </r>
    <r>
      <rPr>
        <u val="single"/>
        <sz val="8"/>
        <color theme="1"/>
        <rFont val="Liberation Sans"/>
      </rPr>
      <t xml:space="preserve">Платформа для обучения Getcourse.</t>
    </r>
  </si>
  <si>
    <t xml:space="preserve">Академия Стратегического Коучинга
Ирины Михалициной
Сайт https://procoaching.academy/</t>
  </si>
  <si>
    <t xml:space="preserve">Запись открытого урока
«ШКОЛЫ КОУЧИНГА»
Оставьте свой email и мы отправим вам запись Открытого урока «Школы Коучинга»
Онлайн мастер-класс
Тренер - миссия выполнима!
Тренерство как профессия, путь лидера и самореализация.
ВВЕДИТЕ СВОЙ АДРЕС ЭЛЕКТРОННОЙ ПОЧТЫ И ТЕЛЕФОН (кнопка Смотреть запись вебинара)
РУКОВОДСТВО ПО КОУЧИНГУ «11 коучинговых вопросов, которые трансформируют жизнь и бизнес»</t>
  </si>
  <si>
    <t xml:space="preserve">Наша Миссия - развивать профессиональный коучинг на русскоязычном пространстве в соответствии с международными стандартами IAC и предоставлять коучам возможности для дальнейшего развития.
Чем уникальна Школа Стратегического Коучинга:
-9 ключевых навыков Коучингового Мастерства. По стандарту IAC (Международной Ассоциации Коучинга)
-Стратегическая Интервенция. Трансформационный метод
-Экологичные техники НЛП. Нейро-Лингвистическое Программирование от Джона Гриндера, создателя этого направления
-Системная Психология Отношений. Метод, созданный Клоу Маданес, который помогает сделать человека "сильным элементом" в его окружении.</t>
  </si>
  <si>
    <t xml:space="preserve">Нет ярких офферов.
Работаем по лицензии Международной Ассоциации Коучинга.
Академия Стратегического Коучинга
была создана в 2009 году для обучения и сертификации коучей и тренеров. Мы работаем по Лицензии IAC (Международной Ассоциации Коучинга). Наши студенты – предприниматели и менеджеры, педагоги и психологи, консультанты и тренеры, а так же все, кто интересуется развитием человеческого потенциала.
</t>
  </si>
  <si>
    <t xml:space="preserve">Школа коучинга.
Школа тренеров XXI.
НЛП.
Школа Стратегического Коучинга цена 120000-350000р.
</t>
  </si>
  <si>
    <t xml:space="preserve">Школа Бизнес-коучинга цена 45000-95000р.
Программа обучения “Тренер-методист” 40000-95000р.
МЕТАФОРИЧЕСКИЙ КОУЧИНГ цена 35000-79000р.
Мастер-группа “100 дней для вашего бизнеса” цена 39000р.</t>
  </si>
  <si>
    <r>
      <rPr>
        <sz val="8"/>
        <color theme="1"/>
        <rFont val="Liberation Sans"/>
      </rPr>
      <t xml:space="preserve">Расписание
Блог
Встречи и мастер-классы для своих.
Найти своего коуча.
Отзывы (видео)
Партнерская программа
Истории
Бонусы, книги, интенсивы, готовые программы работы.
Может быть поставить все на паузу до лучших времен? - ответы на вопросы.
</t>
    </r>
    <r>
      <rPr>
        <b/>
        <sz val="8"/>
        <color theme="1"/>
        <rFont val="Liberation Sans"/>
      </rPr>
      <t xml:space="preserve">
</t>
    </r>
    <r>
      <rPr>
        <sz val="8"/>
        <color theme="1"/>
        <rFont val="Liberation Sans"/>
      </rPr>
      <t xml:space="preserve">Telegram
ВКонтакте
YouTube</t>
    </r>
  </si>
  <si>
    <r>
      <rPr>
        <sz val="8"/>
        <color theme="1"/>
        <rFont val="Liberation Sans"/>
      </rPr>
      <t xml:space="preserve">В качестве лид-магнита Запись Открытого Урока
"Школы Стратегического Коучинга"
На Открытом Уроке вы узнаете:
1 часть
Система профессионального роста коуча.
Чем вам полезна Международная Ассоциация Коучинга
Что такое “IAC Coaching Masteries”
Как быстро развить навыки коуча
Как подготовиться к международной сертификации IAC
2 часть
3 роли коуча в работе с клиентом
Изменения первого и второго уровня
Как ускорить свой выход на платных клиентов.
</t>
    </r>
    <r>
      <rPr>
        <u val="single"/>
        <sz val="8"/>
        <color theme="1"/>
        <rFont val="Liberation Sans"/>
      </rPr>
      <t xml:space="preserve">Платформа для обучения sendsay.</t>
    </r>
  </si>
  <si>
    <t xml:space="preserve">Так и не отправили запись урока. Позже стала приходить рассылка.</t>
  </si>
  <si>
    <t xml:space="preserve">Коучи ICF Russia (отбор по уровню сертификации МСС IFC)</t>
  </si>
  <si>
    <t>Имя</t>
  </si>
  <si>
    <t>Соц.сети</t>
  </si>
  <si>
    <t>Город</t>
  </si>
  <si>
    <t>Практика</t>
  </si>
  <si>
    <t>Язык</t>
  </si>
  <si>
    <t xml:space="preserve">Цена сессии</t>
  </si>
  <si>
    <t>Сертификация</t>
  </si>
  <si>
    <t xml:space="preserve">Галина Стороженко</t>
  </si>
  <si>
    <t xml:space="preserve">Инстаграм (11,6 тыс подписчиков)
https://instagram.com/storozhenko_galina_official
Таплинк https://taplink.cc/storozhenko_galina_official</t>
  </si>
  <si>
    <t xml:space="preserve">Санкт-Петербург (Россия)</t>
  </si>
  <si>
    <t xml:space="preserve">2501-5000 часов</t>
  </si>
  <si>
    <t>Русский</t>
  </si>
  <si>
    <t>20000-50000</t>
  </si>
  <si>
    <t xml:space="preserve">Коуч MCC ICF</t>
  </si>
  <si>
    <t xml:space="preserve">Executive коуч для руководителей и первых лиц, МCC ICF.
Финалист премии «ТОП 5 Executive коучей 2021″г.
Кандидат психологических наук, управляющий партнер  «Международного института коуч-менеджмента».
В коучинге с 2004 года. Училась у мэтров коучинга и менторинга Тимати Голлви, Дэвида Клаттербака, а так же в Санкт-Петербургском институте коучинга, ICP Centre, SLA Academy. Более 600 часов обучения коучингу и менторингу. Более 2500 часов практики.
Автор бизнес-романа «Стать коучем президента. Цели к которым мы не боимся идти» и именного ежедневника с мотивирующими цитатами на каждый день.
Живу в стиле коучинг. Помогаю руководителям и их командам быть эффективными, достигать смелых, амбициозных целей, находить смыслы, баланс и энергию.</t>
  </si>
  <si>
    <t xml:space="preserve">Ольга Сазонова</t>
  </si>
  <si>
    <t xml:space="preserve">ИНстаграм (415 подписчиков)
https://www.instagram.com/olgarainbow712/?hl=ru
Таплинк https://taplink.cc/olgarainbow712</t>
  </si>
  <si>
    <t xml:space="preserve">Русский, английский</t>
  </si>
  <si>
    <t>15000-30000</t>
  </si>
  <si>
    <t xml:space="preserve">Мастер сертифицированный коуч (MCC ICF)
супервизор для коучей
Executive коуч
Business Agillity-коуч (ICP-BAF)
Коуч — тренер, автор обучающей программы «Профессиональный коучинг»
Психолог, энерготерапевт, автор и ведущая тренингов  развития осознанности, программ по интегральному развитию человека “Bodymindfulness”
тренер по горным лыжам
Страстный приверженец осознанного развития и творчества Жизни.</t>
  </si>
  <si>
    <t xml:space="preserve">Москва (Россия)</t>
  </si>
  <si>
    <t>10000-20000</t>
  </si>
  <si>
    <t xml:space="preserve">Коуч высшей международной квалификации MCC ICF
Член Международной федерации коучинга (ICF)
Сертифицированный ментор коучей (ICF)
Сертифицированный бизнес-тренер
Автор и тренер аккредитованных международных программ по коучингу
Генеральный директор международного коуч-центр «Система»
Основатель коуч-клуба «Трансформация»
с 2005 г. в предпринимательстве
с 2012 г. в коучинге и наставничестве (в ICF c 2016 г.)
3000+ часов коучинга
1000+ обученных коучей и коуч-компетентных специалистов
2000+ часов онлайн вебинаров и очных тренингов</t>
  </si>
  <si>
    <t xml:space="preserve">Ирина Туралиева</t>
  </si>
  <si>
    <t xml:space="preserve">Инстаграм (2009) подписчиков
https://www.instagram.com/Irina.Turaliyeva
Сайт https://prosfera.net/
Телеграм (43 подписчика) https://t.me/pro_sfera</t>
  </si>
  <si>
    <t xml:space="preserve">Алматы (Казахстан)</t>
  </si>
  <si>
    <t>10000-50000</t>
  </si>
  <si>
    <t xml:space="preserve">Ирина Туралиева — профессиональный коуч уровня MCC, член ICF со специализацией executive coaching. Ирина имеет сертификации по развитию разговорного интеллекта (C-IQ) и narrative coaching.
Ирина имеет 17летний опыт руководителя высшего звена в таких международных финансовых группах, как VTB, HSBC Банк, ABN AMRO Банк, Bank of America и EBRD. В течение многих лет училась и работала за рубежом (Великобритания, Соединённые Штаты Америки, ОАЭ).
В 2020 году Ирина была награждена  Leadership Coaching Award  в номинации «Создавая будущее в неизвестности»
Ирина является партнером-основателем IBCU (International Business Coaching University), автором книг и  обучающих программ по лидерству и коучингу.
Основатель Pro Sfera - сообщества для обучения лидеров и профессионалов, которые ценят свое время, достигают выдающихся результатов и стремятся к гармонии во всех сферах жизни.</t>
  </si>
  <si>
    <t xml:space="preserve">Лариса Николаева</t>
  </si>
  <si>
    <t xml:space="preserve">Инстаграм (610 подписчиков)
https://www.instagram.com/businessakademiecoachpsycholog
Сайт https://ml-akademie.com/
Сайт https://coachmentor.ru/catalog/larisa-nikolaeva/
ВК (61 подписчик)
https://vk.com/coaching777
</t>
  </si>
  <si>
    <t xml:space="preserve">Ганновер (Германия)</t>
  </si>
  <si>
    <t>12000-50000</t>
  </si>
  <si>
    <t xml:space="preserve">Предприниматель с 2007 в Германии, Ганновер
Сертифицированный Executive коуч, Ментор. Опыт в коучинге с 2016.
Командный/ групповой коуч
Руководитель международных проектов IHK (торгово-промышленная палата) Ганновер.
Эксперт в области эмоционального интеллекта
Преподаватель, психолог и коуч  в Академии образования Überlingen GmbH &amp; Co.KG в Германии
Автор  аккредитованных в ICF программ — «Основы коучинга» и Эмоциональная компетентность в работе коуча
Основатель и директор  Internationale Akademie  Master Leadership в Германии ( Международная Академия коучинга и лидерства )
Филолог, педагог, магистр психологии ( опыт 25 лет)
Я помогаю найти цели, сформировать новые убеждения,  укрепить уверенность, создать внутренний комфорт, выйти на новый профессиональный и личный уровень собственных возможностей. А также помогаю предпринимателем найти решения проблем в бизнесе.</t>
  </si>
  <si>
    <t xml:space="preserve">Ирина Кадочникова</t>
  </si>
  <si>
    <t xml:space="preserve">Инстаграм (737 подписчиков)
https://www.instagram.com/irinakadochnikova_coach/
Сайт https://kadochnikova.pro/</t>
  </si>
  <si>
    <t>20000-40000</t>
  </si>
  <si>
    <t xml:space="preserve">Кандидат экономических наук, магистр социологии (МГУ им. М.В.Ломоносова)
Мастер Сертифицированный Коуч МCC ICF
Член Международной Федерации Коучинга ICF (с 2013г)
Сертифицированный бизнес — тренер (CCE ICF), ментор (ССЕ ICF), супервизор (ССE ICF)
Коучинговое образование: Международный Эриксоновский Университет Коучинга: программа подготовки коучей АСТР, Дополнительные программы в Международном Эриксоновском Университете Коучинга, в ICP Centre, Университете Global Coaching, Институте Коучинга, Международная Академия Коучинга, Академия Коучинга «5 Призм»
Опыт работы:
на управленческих должностях — 13 лет,
в тренерстве и наставничестве — 19 лет,
в коучинге — 10 лет, свыше 3000 часов практики
Еxecutive coaching, командный коучинг, теневое сопровождение, коучинг переговорщиков, коучинг спикеров/ораторов
Направления: мышление лидера, энергия лидера, системное, стратегическое и трансформационное видение, эффективность коммуникации, бизнес отношений, партнерства, раскрытие потенциала личности, поиск и реализация предназначения, поиск источников внутренней силы, энергии и мотивации
Эксперт во внедрении коучинга в разные корпоративные культуры.</t>
  </si>
  <si>
    <t xml:space="preserve">Ирина Бахарева</t>
  </si>
  <si>
    <t xml:space="preserve">Инстаграм (1689 подписчиков)
https://www.instagram.com/irinabakharevacoach/
Таплинк https://taplink.cc/irinabakharevacoach
Телеграм (162 подписчика)</t>
  </si>
  <si>
    <t xml:space="preserve">Орел (Россия)</t>
  </si>
  <si>
    <t>7000-25000</t>
  </si>
  <si>
    <t xml:space="preserve">Член Международной Федерации Коучинга ICF, профессиональный сертифицированный коуч МCC ICF, ментор-коуч, бизнес-тренер, психолог, управляющий партнер компании «Четвертая координата».
Автор и ведущая курса для сертифицирующихся коучей «Легкие Шаги к ACC».
Подготовка коучей к сертификации в ICF на уровень ACC и PCC. Осознание и развитие сильных сторон менти через призму компетенций, нахождение точек развития, работа с которыми значительно влияет на весь коучинговый процесс. Разбор сессий со сложными клиентами.
Зоны коучинговых компетенций:
Внутреннее лидерство
Адаптация при вступлении в новую должность
Развитие эмоциональной компетентности
Ресурсный выход из кризисов
Развитие осознанности и создание жизненной стратегии
Командный коучинг
Менторинг коучей ICF
Практика Ирины строится на Этическом Кодексе и профессиональных стандартах Международной Федерации Коучинга (ICF).
Профессиональный опыт:
15+ лет управленческой практики (ритейл сегмент), более 2800 часов коуч-практики.</t>
  </si>
  <si>
    <t xml:space="preserve">Любовь Горелова</t>
  </si>
  <si>
    <t xml:space="preserve">Инстаграм (1225 подписчиков)
https://www.instagram.com/gorelova_lubov/</t>
  </si>
  <si>
    <t xml:space="preserve">Тольятти (Россия)</t>
  </si>
  <si>
    <t>12000-26000</t>
  </si>
  <si>
    <t xml:space="preserve">Мастер сертифицированный коуч MCC ICF (Master Certified Coach ICF).
— Бизнес коуч более 3000 часов практики,
— Ментор ICF и старший тренер программ Erickson Coaching International (Канада),
— Бизнес тренер — более 4000 часов проведения тренингов,
— Фасилитатор по технологии Pinpoint.
Успешно реализованные проекты:
• ООО «РусВинил» 2018г. / Внедрение коучинга в корпоративную культуру компании.
• ОАО «Ростелеком» 2017г. / Индивидуальные сессии для руководителей филиалов.
• ООО «СИБУР Тольятти» 2017г. / Индивидуальные сессии для топ-руководителей.
• ОАО Поволжский банк Сбербанка России, Департамент ПСС. г.Самара / Обучение управленческому коучингу.
• ОАО Мегафон-Поволжье, топ-менеджеры сети филиалов г.Самара / Обучение управленческому коучингу.
• ОАО «Мегафон» Сибирский филиал, г.Новосибирск
• Международная сеть фитнесса «FitCurves», г.Москва
• VDT Industrial Automation, г.Тольятти / Обучение управленческому коучингу.
• Coca-Cola Hellenic, Самара / Индивидуальные сессии для руководителя.</t>
  </si>
  <si>
    <t xml:space="preserve">Ольга Солодова</t>
  </si>
  <si>
    <t xml:space="preserve">Инстаграм (116 тыс подписчиков)
https://www.instagram.com/solodova_/
Сайт https://solodova.pro/
</t>
  </si>
  <si>
    <t xml:space="preserve">Екатеринбург (Россия)</t>
  </si>
  <si>
    <t xml:space="preserve">более 5000 часов</t>
  </si>
  <si>
    <t>45000-100000</t>
  </si>
  <si>
    <t xml:space="preserve">Сертифицированный коуч MCC ICF, более 5000 часов
Основатель Business Coaching Institute, bc-institute.ru
Основатель ИНВЕСТ АКАДЕМИЯ.
Директор аккредитованных программ ACTP, ACSTH, CCE: Бизнес коучинг, Executive коучинг, Теневой и Командный коучинг, Коучинг — мой успешный бизнес
Ментор и супервизор ICF, более 2000 часов
17 лет успешной работы в бизнесе, органах власти и политике, в должности руководителя и топ-менеджера металлургического холдинга
Марафонец и ультрамарафонец
Фанат обучения и путешествий
Счастливая многодетная мама и жена
Специализация:
— Обучение коучей, менторов и лидеров бизнеса
— Персональный коучинг для руководителей, топ-менеджеров, собственников, политиков
— Коучинг, ориентированный на развитие личной и профессиональной эффективности, достижение максимальных результатов
— Теневой коучинг переговоров и встреч на высшем уровне
Высшее Образование: «Государственное управление», «Юриспруденция», «Социальная психология», Executive MBA «Стратегическое управление и лидерство».</t>
  </si>
  <si>
    <t xml:space="preserve">Светлана Ланда</t>
  </si>
  <si>
    <t>70000-99000</t>
  </si>
  <si>
    <t xml:space="preserve">Executive коуч, основатель Международного центра коучинга SLAcademy
Директор аккредитованных программ ACSTH, CCE: Executive коучинг, Life Work Balance Coaching, Менторинг в бизнесе и не только, Эффективная коммуникация. Искуство коучинга, Осознанное мастерство. Подготовка к сертификации, Исскуство менторинга, Mindfulness; автор книг и преподаватель МВА.
Опыт работы:
Еxecutive коуч высшего руководства компаний с 2005 года, провела более 10000 часов коучинга развития лидерства, эффективных коммуникаций для компаний из 12 отраслей бизнеса, 17-летний управленческой деятельности в российском и международном бизнесе.
Ко мне обращаются руководители в сложных ситуациях, решая свои запросы в области повышения личной и командной эффективности, жизненного баланса и осознанного лидерства. Мы проходим вместе сложные периоды.
Мои клиенты говорят, что в нашем тендеме, к ним быстрее возвращается спокойствие и ясность, что сравнимо для них с находкой «воды в пустыне». Большая осознанность позволяет им находить «золотые жилы» их личного мастерства, переходить на новый уровень лидерства, основанного на аутентичности, быстрее и легче достигать желаемых результатов как в бизнесе, так и в жизни.</t>
  </si>
  <si>
    <t xml:space="preserve">Елена Белугина</t>
  </si>
  <si>
    <t xml:space="preserve">Инстаграм (7478 подписчиков)
https://www.instagram.com/belugina_elena_</t>
  </si>
  <si>
    <t xml:space="preserve">Ростов-на-Дону (Россия)</t>
  </si>
  <si>
    <t>30000-50000</t>
  </si>
  <si>
    <t xml:space="preserve">МСС ICF, сертифицированный Executive и командный коуч
Опыт в коучинге 19 лет, обучение в 6 международных школ коучинга
10 летний опыт внедрения системы коучинга в компаниях и измерения эффективности внедрения.
12 летний опыт обучения коучингу руководителей и собственников бизнеса, внешних и внутренних коучей
Автор 5 аккредитованных программ — ACTSH, ССЕ ( ICF), АССТ (АС), более 900 выпускников в России
Генеральный директор Международного института коуч-менеджмента
Ментор и супервизор ICF
Кандидат психологических наук, преподаватель МВА.
Дипломированный психодраматерапевт
Победитель премии Leadership Coaching Awards – 2019 в номинации «Развитие профессионалов. Преемственность в профессии»
Финалист премии Leardership Coaching Awords – 2017 в номинации «Прозрачность целей и результатов (Измеримость результатов в коучинге)»
Я помогаю руководителям и командам совершить прорывы в бизнесе и жизни, найти свой истинный путь к своим истинным целям, соединиться с внутренней силой и ресурсами.⠀
Я помогаю компаниям внедрить коучинг в культуру управления, создать культуру открытости, доверия, высокой результативности и партнерства.⠀</t>
  </si>
  <si>
    <t xml:space="preserve">Надежда Бухарина</t>
  </si>
  <si>
    <t xml:space="preserve">Сайт https://www.coachnb.ru/
ВК (357 подписчиков)
https://vk.com/coachnb
Инстаграм (2002 подписчиков)
https://instagram.com/coach_nb?igshid=YmMyMTA2M2Y=
Таплинк https://taplink.cc/coach_nb
Телеграм (ссылка не работает)</t>
  </si>
  <si>
    <t xml:space="preserve">Челябинск (Россия)</t>
  </si>
  <si>
    <t xml:space="preserve">Русcко- говорящий ментор ICF Russia Chapter; ведущий тренер МЭУК, эксперт в области управления, сертифицированные командный коуч.
Основатель  Академии коучинга NB (г.Челябинск) — официального представительства  Международного Эриксоновского  Университета коучинга, Канада.
Профессиональный опыт:
2014-по наст.время- организатор и управляющий партнер Академии коучинга NB, ведущий бизнес-тренер Международного Эриксоновского Университета коучинга.
2013г-2014г.- заместитель директора Центра образования SMART Челябинского государственного университета; .
с 2011 года – профессиональный коуч;
25 лет управленческой деятельности;
В области развития персонала с 1993 года;
Более 3000 часов индивидуальной коучинговой работы, более 650 часов проведения командного коучинга с собственниками компаний, ТОП-менеджерами.
Клиенты:
Владельцы бизнесов, генеральные директора, руководители госструктур, руководители проектов, ТОП-менеджеры, корпоративное    сопровождение предприятий.</t>
  </si>
  <si>
    <t xml:space="preserve">Юлия Куликова-Цай</t>
  </si>
  <si>
    <t xml:space="preserve">Ютуб (81 подписчик)
https://www.youtube.com/channel/UC9mt1oQg0R-iWlfSuhzXpKA
Инстаграм (25,6 тыс подписчиков)
https://www.instagram.com/coolikova.coach/
Сайт https://coolikova.coach/
Телеграм (не работает ссылка)
Дзен (118 подписчиков)
https://dzen.ru/coolikova_coach
Дзен (15 подписчиков) https://dzen.ru/id/6124b7c78f93967f68e32384</t>
  </si>
  <si>
    <t>10000-75000</t>
  </si>
  <si>
    <t xml:space="preserve">Executive и Бизнес коуч MCC ICF
Опыт работы с милд-менеджментом, топ-менеджментом, СЕО и собственниками из малого, среднего и крупного бизнеса с 2015 г.
Бизнес тренер с 2013 г.
Бизнес ментор по стандартам EMCC
Сертифицированный ментор коучей
Совладелец издательского бизнеса с 2005 г.
В.О.: Биолог, Бизнес психолог
Замужем, 4 детей</t>
  </si>
  <si>
    <t>12000-35000</t>
  </si>
  <si>
    <t xml:space="preserve">Базовое образование: педагог-психолог. Опыт в коучинге с 2004 года.
Старший тренер Международного Эриксоновского Университета Коучинга.
Тренер и ментор программы развития профессионального мастерства коучей «Coach -Мastery».
Дополнительная специализация: коучинг семей и пар, коучинг детско-родительских отношений, коучинг подростков.
Я СЧИТАЮ ВАЖНЫМ В КОУЧИНГЕ:
Доверие, безоценочность, результаты, фокус на максимальной эффективности для клиента, а также непрерывное развитие коуча.
НА КАКИХ ПРИНЦИПАХ Я ОБЫЧНО СТРОЮ ОБЩЕНИЕ ВО ВРЕМЯ СЕССИЙ?
Как коуч, общение в сессии обычно строю на принципах партнёрства, безусловной веры в потенциал и ресурсы клиента, глубинном исследовании того, что по- настоящему значимо для клиента.</t>
  </si>
  <si>
    <t>24000-36000</t>
  </si>
  <si>
    <t xml:space="preserve">Высший уровень квалификации по стандартам Международной Федерации Коучинга.
Сооснователь Академии коучинга 5 Prism.
Специализация:
Стратегические сессии
Executive coаching
Теневой коучинг
Профессиональная супервизия и менторинг корпоративных коучей и HR-директоров
Эффективное разрешение конфликтных ситуаций
Предпринимательская деятельность:
Продюсер международной школы флористики Turcanshool
Совладелец сети салонов красоты «Beauty Room 47» ; «Copine»</t>
  </si>
  <si>
    <t xml:space="preserve">В связи с тем, что в настоящее время профессия коуча очень популярна, каждый может обучиться и работать коучем. 
Но также наибольшим спросом пользуются услуги профессионального сертифицированного коуча. Поэтому многие коучи, у которых уже есть сертификация проводят личное обучение или проф. подготовку действующих коучей через онлайн-школы. Помогают пройти путь до сертификации и получить тот или иной сертификат определенного уровня.</t>
  </si>
  <si>
    <t>Критерии</t>
  </si>
  <si>
    <t xml:space="preserve">Международная академия бизнес-коучинга 2WIN</t>
  </si>
  <si>
    <r>
      <rPr>
        <b/>
        <sz val="8"/>
        <color theme="1"/>
        <rFont val="Liberation Sans"/>
      </rPr>
      <t xml:space="preserve">Психодемия
</t>
    </r>
    <r>
      <rPr>
        <sz val="8"/>
        <color indexed="2"/>
        <rFont val="Liberation Sans"/>
      </rPr>
      <t xml:space="preserve">Spymetrics не работал, поэтому
метрики по Similarweb</t>
    </r>
  </si>
  <si>
    <r>
      <rPr>
        <b/>
        <sz val="8"/>
        <color theme="1"/>
        <rFont val="Liberation Sans"/>
      </rPr>
      <t xml:space="preserve">Международный университет коучинга и психологии Павла Качагина 
</t>
    </r>
    <r>
      <rPr>
        <sz val="8"/>
        <color indexed="2"/>
        <rFont val="Liberation Sans"/>
      </rPr>
      <t xml:space="preserve">Spymetrics не работал, поэтому
метрики по Similarweb</t>
    </r>
  </si>
  <si>
    <r>
      <rPr>
        <b/>
        <sz val="8"/>
        <color theme="1"/>
        <rFont val="Liberation Sans"/>
      </rPr>
      <t xml:space="preserve">Coaching Solutions Inc. Академия экспоненциального коучинга Михаила Саидова
</t>
    </r>
    <r>
      <rPr>
        <sz val="8"/>
        <color indexed="2"/>
        <rFont val="Liberation Sans"/>
      </rPr>
      <t xml:space="preserve">Spymetrics не работал, поэтому
метрики по Similarweb</t>
    </r>
  </si>
  <si>
    <t xml:space="preserve">Академия Стратегического Коучинга
Ирины Михалициной</t>
  </si>
  <si>
    <t xml:space="preserve">Академия Эффективного Коучинга
Елены Овсянниковой</t>
  </si>
  <si>
    <t xml:space="preserve">Сайт https://5prism.ru
Телеграм (32756 подписчиков) https://t.me/academ5prism
ВК (5551 подписчик)  https://vk.com/5prism
Ютуб (3,51 тыс. подписчиков) https://www.youtube.com/channel/UCHAdrU-lpWjQC2vhvP-fccg
Телефон: +7 (958) 5803500
info@5prism.ru
Написать в WhatsApp
2гис
ВК Ольга Рыбина (1864 подписчика) https://vk.com/olga.rybina.coach
Сайт Индивидуальный https://olgarybina.com/#home
Ютуб Ольга Рыбина (2,28 тыс. подписчиков) https://www.youtube.com/channel/UC6f4cIK0xK5rAHhPiiNHGSw
Телеграм Ольга Рыбина (4,43 тыс. подписчиков) https://web.telegram.org/k/#@olga_rybina_coach
Таплинк Ольга Рыбина https://taplink.cc/rybina.coach
Инстаграм Юрий Мурадян (302 тыс подписчиков)
https://www.instagram.com/yura.muradyan/
Сайт Юрий Мурадян  https://muradyan.pro/
ВК Юрий Мурадян (3698 подписчиков) https://vk.com/yura.muradyan88
Ютуб Юрий Мурадян (11,7 тыс подписчиков) 
https://www.youtube.com/channel/UCJkRFzV59Yk9JvD3_uG3vHA
Сайт https://5prism.ru/yurij-muradyan-kouch-mcc-icf/
Сайт https://muradyanacademy.com/info
Телеграм Юрий Мурадян (30669 подписчиков)
https://t.me/ymuradyan?utm_source=ig_yura&amp;utm_medium=taplink&amp;utm_campaign=tg
Таплинк Юрий Мурадян https://taplink.cc/yura.muradyan</t>
  </si>
  <si>
    <t xml:space="preserve">Сайт https://academy2win.com/
ВК (1243 подписчика) https://vk.com/academy2win
Ютуб (234 подписчика)
https://www.youtube.com/channel/UCjY0Uldi5qMr6kDI5sTnKFg
Телеграм (320 подписчиков)
https://t.me/coachingforbusiness
Телефон: +7(916)301-31-66
info@academy2win.com</t>
  </si>
  <si>
    <t xml:space="preserve">Сайт https://psy.edu.ru/
ВК (22343 подписчиков)
https://vk.com/institut_psy
Ютуб (1,58 тыс подписчиков) https://www.youtube.com/channel/UCrcrgXASgDeLxJ_YaF9LiHA/featured
Телеграм (7566 подписчиков) ttps://t.me/institut_psy
8 (800) 600-43-12 по России бесплатный
8 (499) 322-07-87
pk1@psy.edu.ru
Написать в WhatsApp
Можно заказать звонок.
Задать вопрос.
Перейти в кабинет.
Приложение института.</t>
  </si>
  <si>
    <t xml:space="preserve">Сайт https://psychodemia.ru/
ВК (6342 подписчиков) 
https://vk.com/psychodemia
Телеграмм (4930 подписчиков)
https://t.me/psychodemia
Ютуб (3,33 тыс подписчиков)
https://www.youtube.com/channel/UCgbOgUFVemdkTrN9EA8RSHw/featured
Одноклассники (521 участник)
https://ok.ru/psychodemia
Инстаграм (558 подписчиков)
https://instagram.com/psyonlineeducation?igshid=YmMyMTA2M2Y=
Телефон +7 499 647-40-83
hello@psychodemia.ru</t>
  </si>
  <si>
    <t xml:space="preserve">Сайт https://kachagin.ru
Ютуб (2,37 тыс подписчиков)
https://www.youtube.com/c/%D0%9F%D0%B0%D0%B2%D0%B5%D0%BB%D0%9A%D0%B0%D1%87%D0%B0%D0%B3%D0%B8%D0%BD
Инстаграм (33,9 тыс подписчиков)
https://instagram.com/pavel_kachagin?igshid=YmMyMTA2M2Y=
Таплинк https://taplink.cc/pavel_kachagin
ВК (2188 участников) https://vk.com/kachagin_university
Телеграм (1974 подписчика)
https://t.me/pavelkachagin?gcmes=29934132472&amp;gcmlg=8546765
Телефон +7 (931) 009-63-31
E-mail school@socrates.pro, 
info@pavelkachagin.com</t>
  </si>
  <si>
    <t xml:space="preserve">Сайт https://exponentialcoachingacademy.com
Телеграм (20849 подписчиков)
https://t.me/MikhailSaidov
ВК (6923 подписчиков)
https://vk.com/mikhailsaidovacademy
Ютуб (27,1 тыс подписчиков)
https://www.youtube.com/channel/UChJBlgeAowLuPTJH4F09trQ/featured
Инстаграм (97,4 тыс подписчиков) 
https://www.instagram.com/saidov_mikhail/
Телеграм (9361 подписчиков)
https://t.me/lifeschoolchannel
Школа жизни https://lifeshkola.com/ls_2022?utm_source=youtube&amp;utm_campaign=13_artur&amp;utm_content=lifeshkola
Тик-ток (2367 подписчиков)
https://www.tiktok.com/@shkola_zhizni
E-mail: team@naarene.com</t>
  </si>
  <si>
    <t xml:space="preserve">Сайт https://irinaleadercoach.com/ (мастер-класс)
Телеграм (347 подписчиков) https://t.me/irinaleadercoach
ВК (1660 подписчиков) https://vk.com/irinaleadercoach
Ютуб (2,39 тыс подписчиков) https://www.youtube.com/channel/UCmo6ejHHhMRqUK4BKi6YkWQ
Инстаграм (2031 подписчик)
https://www.instagram.com/irinamikhalitsina/
Таплинк https://taplink.cc/irinamikhalitsina
Тел|Watsapp: +7 902 997 8456
Емейл: info@irinaleadercoach.com
Skype: live:academcoach</t>
  </si>
  <si>
    <t xml:space="preserve">Сайт https://procoaching.academy/</t>
  </si>
  <si>
    <t xml:space="preserve">Сайт http://aecoaching.ru/ (марафон)
ВК  (694 подписчика) https://vk.com/kouch_luck_vk
Инстаграм (2852 подписчика)
https://www.instagram.com/kouch_luck/?hl=ru
Телефон 7 (995) 905-01-11
elena.ovs.82@yandex.ru
</t>
  </si>
  <si>
    <t xml:space="preserve">Сайт https://kouchluck.ru/
</t>
  </si>
  <si>
    <t xml:space="preserve">Анализ сайта
Spymetrics</t>
  </si>
  <si>
    <t xml:space="preserve">Трафик по странам</t>
  </si>
  <si>
    <t xml:space="preserve">Россия 75,47% (⬆15,74%)
Таджикистан 11,87%
Турция 3,39% (⬇64,21%)
Испания 2,46%
Армения 1,99%</t>
  </si>
  <si>
    <t xml:space="preserve">Россия 100% (⬇36,51%)</t>
  </si>
  <si>
    <t xml:space="preserve">Россия 91,55% (⬇15,54%)
Беларусь 4.83% (⬇53.25%)
Панама 0.81%
Таиланд 0.81% (⬇38.57%)
Финляндия 0.73% (⬆4.03%)</t>
  </si>
  <si>
    <t xml:space="preserve">Россия 93,03% (⬆74,73%)
Беларусь 1,85% (⬇51.89%)
Турция 1,59% (⬇1.12%)
Казахстан 0,97% (⬇65.69%)
Нидерланды 0,65%
Другие 1,91%</t>
  </si>
  <si>
    <t xml:space="preserve">Россия 64,54% (⬆172,3%)
Беларусь 35,46% (⬇32,35%)
</t>
  </si>
  <si>
    <t xml:space="preserve">Россия 82,07% (⬆119,5%)
США 8,03%
Беларусь 3,58% (⬆54,41%)
Казахстан 1.64% (⬇15.15%)
Канада 1.43%
Другие 3.25%</t>
  </si>
  <si>
    <t xml:space="preserve">Россия 100% (⬆158,72%)</t>
  </si>
  <si>
    <t xml:space="preserve">Россия 46,16% (⬇21,3%)
Польша 23,67%
Индонезия 21,33%
Румыния 8,85% (⬇49,74%)</t>
  </si>
  <si>
    <t xml:space="preserve">Россия 61,07%
Беларусь 38.93%</t>
  </si>
  <si>
    <t xml:space="preserve">Россия 100% (⬇4,03%)</t>
  </si>
  <si>
    <t xml:space="preserve">Число посетителей на сайте в месяц</t>
  </si>
  <si>
    <t xml:space="preserve">апрель 2022 - 30510 чел
май 2022 - 18040 чел
июнь 2022 - 12570 чел
июль 2022 - 25810 чел
август 2022 - 27790 чел
сентябрь 2022 - 95850 чел</t>
  </si>
  <si>
    <t xml:space="preserve">апрель 2022 - 0 чел
май 2022 - 1195 чел
июнь 2022 - 0 чел
июль 2022 - 560 чел
август 2022 - 690 чел
сентябрь 2022 - 294 чел</t>
  </si>
  <si>
    <t xml:space="preserve">апрель 2022 - 346000 чел
май 2022 - 326000 чел
июнь 2022 - 313000 чел
июль 2022 - 339500 чел
август 2022 - 410900 чел
сентябрь 2022 - 310600 чел</t>
  </si>
  <si>
    <t xml:space="preserve">июль 2022 - 73600 чел
август 2022 - 81900 чел
сентябрь 2022 - 115900 чел</t>
  </si>
  <si>
    <t xml:space="preserve">июль 2022 - 3200 чел
август 2022 - 4300 чел
сентябрь 2022 - 5400 чел</t>
  </si>
  <si>
    <t xml:space="preserve">июль 2022 - 37000 чел
август 2022 - 22100 чел
сентябрь 2022 - 93300 чел</t>
  </si>
  <si>
    <t xml:space="preserve">апрель 2022 - 0 чел
май 2022 - 0 чел
июнь 2022 - 0 чел
июль 2022 - 0 чел
август 2022 - 197 чел
сентябрь 2022 - 864 чел</t>
  </si>
  <si>
    <t xml:space="preserve">апрель 2022 - 846 чел
май 2022 - 2008 чел
июнь 2022 - 1462 чел
июль 2022 - 3080 чел
август 2022 - 1396 чел
сентябрь 2022 - 1444 чел</t>
  </si>
  <si>
    <t xml:space="preserve">апрель 2022 - 0 чел
май 2022 - 0 чел
июнь 2022 - 0 чел
июль 2022 - 0 чел
август 2022 - 0  чел
сентябрь 2022 - 1133 чел</t>
  </si>
  <si>
    <t xml:space="preserve">апрель 2022 - 463 чел
май 2022 - 744 чел
июнь 2022 - 584 чел
июль 2022 - 0 чел
август 2022 - 871  чел
сентябрь 2022 - 673 чел</t>
  </si>
  <si>
    <t xml:space="preserve">Вовлечение Сентябрь, 2022</t>
  </si>
  <si>
    <t xml:space="preserve">Время на сайте 1:17 мин.
Страниц за визит 2,05
Показатель отказов 64,15%</t>
  </si>
  <si>
    <t xml:space="preserve">Время на сайте 6:01 мин.
Страниц за визит 1.83
Показатель отказов 10.27%</t>
  </si>
  <si>
    <t xml:space="preserve">Время на сайте 6:22 мин.
Страниц за визит 6.46
Показатель отказов 43.81%</t>
  </si>
  <si>
    <t xml:space="preserve">Время на сайте 1:05 мин.
Страниц за визит 1,52
Показатель отказов 59,20%</t>
  </si>
  <si>
    <t xml:space="preserve">Время на сайте 0:55 мин.
Страниц за визит 1,17
Показатель отказов 82,34%</t>
  </si>
  <si>
    <t xml:space="preserve">Время на сайте 4:39 мин.
Страниц за визит 4,87
Показатель отказов 28,26%</t>
  </si>
  <si>
    <t xml:space="preserve">Время на сайте 2:06 мин.
Страниц за визит 1,38
Показатель отказов 53,39%</t>
  </si>
  <si>
    <t xml:space="preserve">Время на сайте 1:49 мин.
Страниц за визит 1,56
Показатель отказов 56,81%</t>
  </si>
  <si>
    <t xml:space="preserve">Время на сайте 0:05 мин.
Страниц за визит 1,39
Показатель отказов 61,07%</t>
  </si>
  <si>
    <t xml:space="preserve">Время на сайте 0:44 мин.
Страниц за визит 1,36
Показатель отказов 64,11%</t>
  </si>
  <si>
    <t xml:space="preserve">Источники трафика</t>
  </si>
  <si>
    <t xml:space="preserve">Прямой 27,17%
Рефералы 21,44%
Поиск 36,53%
-Органический 72.03%
5призм сайт 508
5 prism 480
5 призм 411
5 призм геткурс 393
курсы бесплатные с сертификатом 336
-Оплачено 27.97%
Соц.сети 5,72% (ВК 100%)
Почта 8,47%
Баннеры 0,67% (Googl КМС, v-pc.ru)</t>
  </si>
  <si>
    <t xml:space="preserve">Прямой 42,16%
Рефералы 35,67%
Поиск 22,17%
Соц.сети 0% (ютуб)
Почта 0% 
Баннеры 0% (Яндекс.директ РСЯ, ren.tv)</t>
  </si>
  <si>
    <t xml:space="preserve">Прямой 61,85%
Рефералы 5,92%
Поиск 22,15%
-Органический 94,79% ключ.слова:
институт прикладной психологии в социальной сфере 1.7K
стать психологом онлайн 1.0K
клинический психолог 907
психология обесценивания 695
курсы арт педагог 653
-Оплачено 5,21%
Соц.сети 5,95%
ютуб 60,51%,
ВК 26,74%, 
инстаграм 6,72%,
пинтерест 6,04%
Почта 4,14% 
Баннеры 0% 
Criteo, Google (КМС), Яндекс.Директ (РСЯ), cyberleninka.ru, vk.com</t>
  </si>
  <si>
    <r>
      <rPr>
        <sz val="8"/>
        <color theme="1"/>
        <rFont val="Liberation Sans"/>
      </rPr>
      <t xml:space="preserve">Прямой 65,93%
Рефералы 10,31%
Поиск 18,62%
-Органический 96,96% клю.слова:
психодемия 2.4K
что получает сотрудник при работе с коучем в компании 633
психодемия мпк 515
терапия принятия и ответственности 428
децентрированность нарративного практика 398
-Оплачено 3,04%
Соц.сети 3,86% 
ВК 46,73%, 
ютуб 30,61%,
ФБ 13,44%, 
WA 9.22%
Почта 1,28% 
Баннеры &lt;0.01%
</t>
    </r>
    <r>
      <rPr>
        <b/>
        <sz val="8"/>
        <color theme="1"/>
        <rFont val="Liberation Sans"/>
      </rPr>
      <t xml:space="preserve">Spymetrics:
</t>
    </r>
    <r>
      <rPr>
        <sz val="8"/>
        <color theme="1"/>
        <rFont val="Liberation Sans"/>
      </rPr>
      <t xml:space="preserve">Баннеры 1,66% 
Google (КМС), Unidentified Networks, youtube.com, belmeta.com, sravni.ru</t>
    </r>
  </si>
  <si>
    <t xml:space="preserve">Прямой 30,86%
Рефералы 46,55%
Поиск 3,10%
-Органический 100% ключ.слова:
профессиональный лайф коуч 167
-Оплачено 0%
Соц.сети 3,44% 
инстаграм 62,57%, 
ОК 37,43%
Почта 16,05% 
Баннеры &lt;0.01% ()</t>
  </si>
  <si>
    <t xml:space="preserve">Прямой 70,59%
Рефералы 0,78%
Поиск 21,67%
-Органический 100% ключ.слова:
академия экспоненциального коучинга михаил саидов 1.1K
метакогнитивное программирование 87
экспоненциальный коучинг 53
как стать коучем 37
елена долинская 26
-Оплачено 0%
Соц.сети 6,42% 
ютуб 72,69%, 
телеграм 13,78%, 
ВК 13,54%
Почта 0,54% 
Баннеры &lt;0.01%</t>
  </si>
  <si>
    <r>
      <rPr>
        <sz val="8"/>
        <color theme="1"/>
        <rFont val="Liberation Sans"/>
      </rPr>
      <t xml:space="preserve">Прямой 21,25%
Рефералы 0%
</t>
    </r>
    <r>
      <rPr>
        <b/>
        <sz val="8"/>
        <color theme="1"/>
        <rFont val="Liberation Sans"/>
      </rPr>
      <t xml:space="preserve">Spymetrics:
</t>
    </r>
    <r>
      <rPr>
        <sz val="8"/>
        <color theme="1"/>
        <rFont val="Liberation Sans"/>
      </rPr>
      <t xml:space="preserve">Поиск 28,67%
-Орган. ключ.слова:
метафорический коучинг 6.54%
калькулятор коуча 5.10%
как быстро собрать людей на семинар 3.24%
(⬆22.76%)
школа тренеров xxi 3.08%
мотивация стать тренером по булингу 2.94%
-Платн. ключ.слова: 0%
Соц.сети 50,08% (ютуб 100%)
Почта 0%
Баннеры 0% (Яндекс.Директ (РСЯ), testio.ru) </t>
    </r>
  </si>
  <si>
    <t xml:space="preserve">Прямой 30,92%
Рефералы 28,30%
Поиск 39,85%
Соц.сети 0% 
Почта 0,93% 
Баннеры 0% ()</t>
  </si>
  <si>
    <t xml:space="preserve">Прямой 0%
Рефералы 51,83%
Поиск 0%
Соц.сети 0% (ютуб 100%)
Почта 48,17%
Баннеры 0%  </t>
  </si>
  <si>
    <t xml:space="preserve">Прямой 0%
Рефералы 0%
Поиск 55,56%
Соц.сети 44,44% (ВК 100%)
Почта 0%
Баннеры 0%  </t>
  </si>
  <si>
    <t xml:space="preserve">Структура источников трафика</t>
  </si>
  <si>
    <r>
      <rPr>
        <u val="single"/>
        <sz val="8"/>
        <color theme="1"/>
        <rFont val="Liberation Sans"/>
      </rPr>
      <t xml:space="preserve">Наибольший трафик "Поиск" (36.53%)</t>
    </r>
    <r>
      <rPr>
        <sz val="8"/>
        <color theme="1"/>
        <rFont val="Liberation Sans"/>
      </rPr>
      <t xml:space="preserve">, второй по значимости "Прямой" (27.17%), затем следует "Рефералы" (21.44%), затем "Почта" (8.47%), потом "Соц.сети" (5.72%) и на последнем месте "Баннеры" с долей 0.67%.</t>
    </r>
  </si>
  <si>
    <r>
      <rPr>
        <u val="single"/>
        <sz val="8"/>
        <color theme="1"/>
        <rFont val="Liberation Sans"/>
      </rPr>
      <t xml:space="preserve">Наибольший трафик "Прямой" (42.16%)</t>
    </r>
    <r>
      <rPr>
        <sz val="8"/>
        <color theme="1"/>
        <rFont val="Liberation Sans"/>
      </rPr>
      <t xml:space="preserve">, второй по значимости "Рефералы" (35.67%), затем следует "Поиск" (22.17%), затем "Соц.сети" (0.00%), потом "Почта" (0.00%) и на последнем месте "Баннеры" с долей 0.00%.</t>
    </r>
  </si>
  <si>
    <r>
      <rPr>
        <u val="single"/>
        <sz val="8"/>
        <color theme="1"/>
        <rFont val="Liberation Sans"/>
      </rPr>
      <t xml:space="preserve">Наибольший трафик "Прямой." (61.85%)</t>
    </r>
    <r>
      <rPr>
        <sz val="8"/>
        <color theme="1"/>
        <rFont val="Liberation Sans"/>
      </rPr>
      <t xml:space="preserve">, второй по значимости "Поиск" (22.15%), затем следует "Соц.сети" (5.95%), затем "Рефералы" (5.92%), потом "Почта" (4.14%) и на последнем месте "Баннеры" с долей 0.00%.</t>
    </r>
  </si>
  <si>
    <r>
      <rPr>
        <b/>
        <sz val="8"/>
        <color theme="1"/>
        <rFont val="Liberation Sans"/>
      </rPr>
      <t>Spymetrics:</t>
    </r>
    <r>
      <rPr>
        <sz val="8"/>
        <color theme="1"/>
        <rFont val="Liberation Sans"/>
      </rPr>
      <t xml:space="preserve">
</t>
    </r>
    <r>
      <rPr>
        <u val="single"/>
        <sz val="8"/>
        <color theme="1"/>
        <rFont val="Liberation Sans"/>
      </rPr>
      <t xml:space="preserve">Наибольший трафик "Прямой" (55.98%),</t>
    </r>
    <r>
      <rPr>
        <sz val="8"/>
        <color theme="1"/>
        <rFont val="Liberation Sans"/>
      </rPr>
      <t xml:space="preserve"> второй по значимости "Поиск" (23.15%), затем следует "Рефералы" (12.16%), затем "Почта" (4.21%), потом "Соц.сети" (2.84%) и на последнем месте "Баннеры" с долей 1.66%.</t>
    </r>
  </si>
  <si>
    <r>
      <rPr>
        <b/>
        <sz val="8"/>
        <color theme="1"/>
        <rFont val="Liberation Sans"/>
      </rPr>
      <t>Spymetrics:</t>
    </r>
    <r>
      <rPr>
        <u val="single"/>
        <sz val="8"/>
        <color theme="1"/>
        <rFont val="Liberation Sans"/>
      </rPr>
      <t xml:space="preserve">
Наибольший трафик "Рефералы" (40.78%)</t>
    </r>
    <r>
      <rPr>
        <sz val="8"/>
        <color theme="1"/>
        <rFont val="Liberation Sans"/>
      </rPr>
      <t xml:space="preserve">, второй по значимости "Прямой" (30.78%), затем следует "Почта" (14.55%), затем "Соц.сети" (9.04%), потом "Поиск" (4.85%) и на последнем месте "Баннеры" с долей 0.00%.</t>
    </r>
  </si>
  <si>
    <r>
      <rPr>
        <b/>
        <sz val="8"/>
        <color theme="1"/>
        <rFont val="Liberation Sans"/>
      </rPr>
      <t>Spymetrics:</t>
    </r>
    <r>
      <rPr>
        <u val="single"/>
        <sz val="8"/>
        <color theme="1"/>
        <rFont val="Liberation Sans"/>
      </rPr>
      <t xml:space="preserve">
Наибольший трафик "Прямой" (70.78%)</t>
    </r>
    <r>
      <rPr>
        <sz val="8"/>
        <color theme="1"/>
        <rFont val="Liberation Sans"/>
      </rPr>
      <t xml:space="preserve">, второй по значимости "Поиск" (19.92%), затем следует "Соц.сети" (7.05%), затем "Почта" (1.56%), потом "Рефералы" (0.59%) и на последнем месте "Баннеры" с долей 0.10%.</t>
    </r>
  </si>
  <si>
    <r>
      <rPr>
        <u val="single"/>
        <sz val="8"/>
        <color theme="1"/>
        <rFont val="Liberation Sans"/>
      </rPr>
      <t xml:space="preserve">Наибольший трафик "Соц.сети" (50.08%)</t>
    </r>
    <r>
      <rPr>
        <sz val="8"/>
        <color theme="1"/>
        <rFont val="Liberation Sans"/>
      </rPr>
      <t xml:space="preserve">, второй по значимости "Поиск" (28.67%), затем следует "Прямой." (21.25%), затем "Почта" (0.00%), потом "Рефералы" (0.00%) и на последнем месте "Баннеры" с долей 0.00%.</t>
    </r>
  </si>
  <si>
    <r>
      <rPr>
        <u val="single"/>
        <sz val="8"/>
        <color theme="1"/>
        <rFont val="Liberation Sans"/>
      </rPr>
      <t xml:space="preserve">Наибольший трафик "Поиск" (39.85%)</t>
    </r>
    <r>
      <rPr>
        <sz val="8"/>
        <color theme="1"/>
        <rFont val="Liberation Sans"/>
      </rPr>
      <t xml:space="preserve">, второй по значимости "Прямой" (30.92%), затем следует "Рефералы" (28.30%), затем "Почта" (0.93%), потом "Соц.сети" (0.00%) и на последнем месте "Баннеры" с долей 0.00%.</t>
    </r>
  </si>
  <si>
    <r>
      <rPr>
        <u val="single"/>
        <sz val="8"/>
        <color theme="1"/>
        <rFont val="Liberation Sans"/>
      </rPr>
      <t xml:space="preserve">Наибольший трафик "Рефералы" (51.83%)</t>
    </r>
    <r>
      <rPr>
        <sz val="8"/>
        <color theme="1"/>
        <rFont val="Liberation Sans"/>
      </rPr>
      <t xml:space="preserve">, второй по значимости "Почта" (48.17%), затем следует "Поиск" (0.00%), затем "Соц.сети" (0.00%), потом "Прямой" (0.00%) и на последнем месте "Баннеры" с долей 0.00%.</t>
    </r>
  </si>
  <si>
    <r>
      <rPr>
        <u val="single"/>
        <sz val="8"/>
        <color theme="1"/>
        <rFont val="Liberation Sans"/>
      </rPr>
      <t xml:space="preserve">Наибольший трафик "Поиск" (55.56%)</t>
    </r>
    <r>
      <rPr>
        <sz val="8"/>
        <color theme="1"/>
        <rFont val="Liberation Sans"/>
      </rPr>
      <t xml:space="preserve">, второй по значимости "Соц.сети" (44.44%), затем следует "Почта" (0.00%), затем "Прямой" (0.00%), потом "Рефералы" (0.00%) и на последнем месте "Баннеры" с долей 0.00%.</t>
    </r>
  </si>
  <si>
    <t>Динамика</t>
  </si>
  <si>
    <t xml:space="preserve">Имеет явно позитивную динамику в привлечении трафика. В период c апрель'22 по сентябрь'22 посещаемость данного сайта увеличилась c 8 724 до 61 466 (+150.28%).</t>
  </si>
  <si>
    <t xml:space="preserve">Имеет умеренную позитивную динамику в привлечении трафика. В период c апрель'22 по сентябрь'22 посещаемость данного сайта увеличилась c 420 до 493 (+16.12%).</t>
  </si>
  <si>
    <t xml:space="preserve">Имеет нейтральную динамику в привлечении трафика. В период c апрель'22 по сентябрь'22 посещаемость данного сайта осталась почти неизменной.</t>
  </si>
  <si>
    <t xml:space="preserve">Имеет явно позитивную динамику в привлечении трафика. В период c апрель'22 по сентябрь'22 посещаемость данного сайта увеличилась c 51 271 до 102 212 (+66.38%).</t>
  </si>
  <si>
    <t xml:space="preserve">Имеет явно позитивную динамику в привлечении трафика. В период c апрель'22 по сентябрь'22 посещаемость данного сайта увеличилась c 0 до 5 344 (+203.34%).</t>
  </si>
  <si>
    <t xml:space="preserve">Имеет явно позитивную динамику в привлечении трафика. В период c апрель'22 по сентябрь'22 посещаемость данного сайта увеличилась c 18 697 до 63 307 (+108.80%).</t>
  </si>
  <si>
    <t xml:space="preserve">Имеет явно позитивную динамику в привлечении трафика. В период c апрель'22 по сентябрь'22 посещаемость данного сайта увеличилась c 0 до 528 (+396.74%).</t>
  </si>
  <si>
    <t xml:space="preserve">Имеет умеренную позитивную динамику в привлечении трафика. В период c апрель'22 по сентябрь'22 посещаемость данного сайта увеличилась c 1 508 до 1 904 (+23.21%).</t>
  </si>
  <si>
    <t xml:space="preserve">Имеет явно позитивную динамику в привлечении трафика. В период c апрель'22 по сентябрь'22 посещаемость данного сайта увеличилась c 0 до 593 (+428.57%).</t>
  </si>
  <si>
    <t xml:space="preserve">Имеет умеренную позитивную динамику в привлечении трафика. В период c апрель'22 по сентябрь'22 посещаемость данного сайта увеличилась c 495 до 616 (+21.77%).</t>
  </si>
  <si>
    <t xml:space="preserve">Анализ сайта
Similarweb</t>
  </si>
  <si>
    <t xml:space="preserve">Демография аудитории</t>
  </si>
  <si>
    <t xml:space="preserve">Женщины 54,43%
Мужчины 45,57%
Возраст:
18-24 16,48%
25-34 38,15%
35-44 19,47%
45-54 13,23%
55-64 8,53%
65+ 4,15%</t>
  </si>
  <si>
    <t>-</t>
  </si>
  <si>
    <t xml:space="preserve">Женщины 63,49%
Мужчины 36,51%
Возраст:
18-24 18,77%
25-34 43,24%
35-44 17,65%
45-54 11,33%
55-64 6,43%
65+ 2,59%</t>
  </si>
  <si>
    <t xml:space="preserve">Женщины 56,28%
Мужчины 43,72%
Возраст:
18-24 14,59%
25-34 42,63%
35-44 19,55%
45-54 12,41%
55-64 7,70%
65+ 3,13%</t>
  </si>
  <si>
    <t xml:space="preserve">Женщины 54,81%
Мужчины 45,19%
Возраст:
18-24 14,33%
25-34 39,60%
35-44 20,51%
45-54 13,30%
55-64 9,04%
65+ 3,21%</t>
  </si>
  <si>
    <t xml:space="preserve">Женщины 51,02%
Мужчины 48,98%
Возраст:
18-24 15,50%
25-34 39,95%
35-44 19,67%
45-54 12,66%
55-64 8,22%
65+ 4%</t>
  </si>
  <si>
    <t xml:space="preserve">Реферальный трафик:</t>
  </si>
  <si>
    <t xml:space="preserve">Поисковые системы 26.09%
Социальные сети и онлайн-сообщества 26.09%
Новости и СМИ 26.09%
Прочее в категории финансы 4.35%
Работа и трудоустройство 4.35%
Other 13.04%</t>
  </si>
  <si>
    <t xml:space="preserve">Прочее в категории финансы 36.58%
Прочее в категории право и управление 36.58%
Прочее в категории компьютерные технологии и электроника 8.55%
Поисковые системы 6.10%
Социальные науки 6.10%
Other 6.10%</t>
  </si>
  <si>
    <r>
      <rPr>
        <sz val="8"/>
        <color theme="1"/>
        <rFont val="Liberation Sans"/>
      </rPr>
      <t xml:space="preserve">Поисковые системы 24.14%
Маркетинг и реклама 20.69%
Вера и убеждения 20.69%
Работа и трудоустройство 6.90%
Бизнес-тренинги 3.45%
Other 24.14%
</t>
    </r>
    <r>
      <rPr>
        <b/>
        <sz val="8"/>
        <color theme="1"/>
        <rFont val="Liberation Sans"/>
      </rPr>
      <t xml:space="preserve">Spymetrics Рефералы:</t>
    </r>
    <r>
      <rPr>
        <sz val="8"/>
        <color theme="1"/>
        <rFont val="Liberation Sans"/>
      </rPr>
      <t xml:space="preserve">
Сайты-доноры:
psychodemia.teachable.com 51.56%
yandex.ru 26.42% (⬆179.08%)
ruward.ru 4.40%
psyalter.ru 4.40%
summerschool.psychodemia.online 4.40%
Сайты-реципиенты:
psychodemia.teachable.com 75.13% (⬇79.48%)
mastercoach.psychodemia.online 24.87%
(⬇58.94%)</t>
    </r>
  </si>
  <si>
    <t xml:space="preserve">Прочее в категории компьютерные технологии и электроника 43.05%
Новости и СМИ 21.38%
Вера и убеждения 14.20%
Поисковые системы 14.20%
Наука и образование 7.17%
Other &lt;0.01%</t>
  </si>
  <si>
    <r>
      <rPr>
        <b/>
        <sz val="8"/>
        <rFont val="Liberation Sans"/>
      </rPr>
      <t xml:space="preserve">Spymetrics Рефералы:</t>
    </r>
    <r>
      <rPr>
        <sz val="8"/>
        <color indexed="2"/>
        <rFont val="Liberation Sans"/>
      </rPr>
      <t xml:space="preserve">
</t>
    </r>
    <r>
      <rPr>
        <sz val="8"/>
        <rFont val="Liberation Sans"/>
      </rPr>
      <t xml:space="preserve">Сайты-доноры:
irinaleadercoach.link.sendsay.ru 78.23%
(⬆7.73%)
ussi.getcourse.ru 11.09% (⬇24.28%)
yandex.ru 5.09% (⬇26.74%)
pruffme.com 3.44% (⬇52.91%)
infohit.irinacoach.promotionalurl.com 1.29%
Сайты-реципиенты:
onwiz.ru 32.11%
affiliates.onwiz.ru 21.53%
mail.yandex.ru 17.54%
vk.com 16.53% (⬆15.82%)
twitter.com 12.29% (⬇6.31%)</t>
    </r>
  </si>
  <si>
    <t>Х-фактор</t>
  </si>
  <si>
    <t xml:space="preserve">Личный бренд (экспертность), Ольга и Юрий интересны и энергичны, профессионалы.
Сильный заряд мотивации и понимание того, как нужно двигаться дальше
Упор ставят на практику и мотивацию, убойная смесь успеха в деле. На протяжении всего обучения коучи на связи, и даже после обучения можно без стеснения позвонить и проконсультироваться
Профессиональные наставники научили работать с личностью на разных уровнях компетентности, эффективно работать с эмоциями и убеждениями. И теперь я могу решать даже самые нелегкие жизненные задачи.
200% работают с мотивацией учеников
услуги для бизнесов - командный коучинг, увеличение продаж в 3 раза и ⬆эффективности команды.</t>
  </si>
  <si>
    <r>
      <rPr>
        <sz val="8"/>
        <color theme="1"/>
        <rFont val="Liberation Sans"/>
      </rPr>
      <t xml:space="preserve">Личный бренд (экспертность),
Профессиональное и внимательное отношение к росту и развитию каждого студента
увлекательные домашки
конструктивная критика
</t>
    </r>
    <r>
      <rPr>
        <sz val="8"/>
        <color indexed="2"/>
        <rFont val="Liberation Sans"/>
      </rPr>
      <t>_________</t>
    </r>
    <r>
      <rPr>
        <sz val="8"/>
        <color theme="1"/>
        <rFont val="Liberation Sans"/>
      </rPr>
      <t xml:space="preserve">
</t>
    </r>
    <r>
      <rPr>
        <sz val="8"/>
        <color indexed="2"/>
        <rFont val="Liberation Sans"/>
      </rPr>
      <t xml:space="preserve">дают инструменты, но не дают систему
в ВК отзывы старые и половина скрины</t>
    </r>
  </si>
  <si>
    <r>
      <rPr>
        <sz val="8"/>
        <color theme="1"/>
        <rFont val="Liberation Sans"/>
      </rPr>
      <t xml:space="preserve">Качество и подача материала отличные (хорошая теория)
много доп. бесплатных вебинаров
</t>
    </r>
    <r>
      <rPr>
        <sz val="8"/>
        <color indexed="2"/>
        <rFont val="Liberation Sans"/>
      </rPr>
      <t xml:space="preserve">_________
отношение сотрудников института к учащимся оставляет желать лучшего (если что-то не так, тяжело решить какой-либо вопрос)
местами неадекватное отношение преподавателей к своим студентам, не соответствует этическому кодексу психолога
приемная комиссия не выходит на связь
мало  практики</t>
    </r>
  </si>
  <si>
    <r>
      <rPr>
        <sz val="8"/>
        <color theme="1"/>
        <rFont val="Liberation Sans"/>
      </rPr>
      <t xml:space="preserve">Отличная организация процесса: удобный доступ к лекциям, вся инфа по обучению понятна и предоставляется оперативно, супер объемный и полный теоретический материал.
Практика в тройках максимально структурирована и полезна. Преподаватели все практики. Пройти тест в конце модуля не так-то просто.
Хорошо записанные лекции в теоретическом блоке, интересные тесты, которые по началу немного сложно проходить.
</t>
    </r>
    <r>
      <rPr>
        <sz val="8"/>
        <color indexed="2"/>
        <rFont val="Liberation Sans"/>
      </rPr>
      <t xml:space="preserve">_________
нет блока по продажам, не очень понятно, как продвигать и продавать себя, как коуча</t>
    </r>
  </si>
  <si>
    <r>
      <rPr>
        <sz val="8"/>
        <color theme="1"/>
        <rFont val="Liberation Sans"/>
      </rPr>
      <t xml:space="preserve">Личный бренд (экспертность),
Стилистика. Яркое оформление уроков, ДЗ, рисование таблиц и схем параллельно объяснению материала. 
Внешний вид Павла на фото, заключающийся в простоте и удобности, но вместе с тем аккуратности и выдержанности.
Интересные практики, ценная информация, постановка задач, инструменты, действия,  работа с ресурсным состоянием, много примеров, позитивный настрой.
</t>
    </r>
    <r>
      <rPr>
        <sz val="8"/>
        <color indexed="2"/>
        <rFont val="Liberation Sans"/>
      </rPr>
      <t xml:space="preserve">_________
Будьте осторожны! курс Павла Качагина возможно обман.
Чтобы освежить в памяти способы эффективного общения и сотрудничества с разными людьми, это будет полезно посмотреть. Но чтобы продолжить обучение платно и всерьез относиться к обучению бизнесменов-чемпионов, однозначно не пойдет.
Качагин неплохо объяснял, как добиваться успехов в переговорах, учил правильно задавать вопросы. Все это стоит потраченного времени, но не денег.
Павел Качагин - это некий образец анти-коуча.
Не нравятся игры.</t>
    </r>
  </si>
  <si>
    <r>
      <rPr>
        <sz val="8"/>
        <color theme="1"/>
        <rFont val="Liberation Sans"/>
      </rPr>
      <t xml:space="preserve">Личный бренд (экспертность),
Обучение с позиции мудрого друга. Подача и ценность материала, особая атмосфера, энергетика Михаила и команды, вдохновение, увлеченность. Не пытается в чем-то убедить, встать в крутую стойку - он просто знает о чем говорит.
Выстраивает систему построения бизнеса, прорабатывает скрипты звонков, продающие тексты, дает личные рекомендации. </t>
    </r>
    <r>
      <rPr>
        <u val="single"/>
        <sz val="8"/>
        <color theme="1"/>
        <rFont val="Liberation Sans"/>
      </rPr>
      <t xml:space="preserve">В ходе обучения ученики сами видят свои проблемы и действуя четко по "протоколу" добиваются результата.</t>
    </r>
  </si>
  <si>
    <t xml:space="preserve">Информация структурирована, мгновенная обратная связь, материал доступен, формат удобный, график свободный, теория и практика идут рука об руку. Но самое приятное, что обучение идет с нарастанием и отката назад нет.
Много практики, материал и опыт можно брать и использовать с первого дня.
Личная трансформация. Маркетинговый модуль, есть инструменты для разработки личного бренда и продвижения!
Главная ценность школы в миксе классического и стратегического коучинга. Я сама пришла после обучения по стандартам ICF ,а вопросы остались. В этой школе мне открыли перспективу и другой ракурс на многие вещи, происходящие в человеке. И это очень сильно и глубоко. Полученные знания я перенесла и на личные отношения и на работу с клиентами, результаты очень вдохновляют и радуют.
В процессе обучения можно создать свои курсы, программы и уже начать по ним работать.
"Точно и лазерно (как и обещали) я вижу/слышу/чувствую клиента. Мгновенно подбираю нужный алгоритм (или их комбинацию) и испытываю от своего профессионализма огромный кайф!"</t>
  </si>
  <si>
    <r>
      <rPr>
        <sz val="8"/>
        <color theme="1"/>
        <rFont val="Liberation Sans"/>
      </rPr>
      <t xml:space="preserve">Отзывы в виде скринов меня оттолкнули, читать их как-то не захотелось.
По отзывам из интервью можно сказать, что в целом Елена вдохновляет, многим близка по жизненным ценностям и энергетике, дает качественный материал, информация структурирована, помогает выстроить систему работы коуча, работать с бесплатным и платным трафиком, в дальнейшем работать с командами и масштабировать бизнес.
</t>
    </r>
    <r>
      <rPr>
        <sz val="8"/>
        <color indexed="2"/>
        <rFont val="Liberation Sans"/>
      </rPr>
      <t xml:space="preserve">_________
Мотивация учеников - нужно работать в этом направлении, так как многие ссылаются "типа не хватает времени" изучать материал и добиваться результатов.
Также работать с эго-состояниями учеников, выводить их из ребенка на уровень взрослого.</t>
    </r>
  </si>
  <si>
    <t xml:space="preserve">Вывод по трафику:</t>
  </si>
  <si>
    <r>
      <rPr>
        <sz val="8"/>
        <color theme="1"/>
        <rFont val="Liberation Sans"/>
      </rPr>
      <t xml:space="preserve">Наибольший трафик "Поиск" (36.53%), из которого большую часть составляет СЕО-продвижение (органический трафик) 72.03%, платный трафик 27.97%. 
Переходы с других сайтов Рефералы 21,44%.
Соц.сети 5,72% (ВК 100%).
</t>
    </r>
    <r>
      <rPr>
        <u val="single"/>
        <sz val="8"/>
        <color theme="1"/>
        <rFont val="Liberation Sans"/>
      </rPr>
      <t xml:space="preserve">Динамика показателей трафика</t>
    </r>
    <r>
      <rPr>
        <sz val="8"/>
        <color theme="1"/>
        <rFont val="Liberation Sans"/>
      </rPr>
      <t xml:space="preserve">
Трафик из контекста по яндексу в октябре 2021 был тестовый, далее примерно на одном уровне. В августе был снова тестовый.
Трафик по гугл был с ноября 2021 по март 2022 - показатели низкие.
Трафик из поиска по яндексу с октября 2021 по март 2022 постоянно рос, показатели высокие. Далее до сентября 2022 снижался. В октябре 2022 планируется снова рост.
Трафик из поиска по гугл с октября 2021 по март 2022 в целом умеренный, показатели средние, наблюдается небольшой спад декабрь 2021-январь 2022 и май-июнь 2022.
Уникальных url больше по гугл, показатели на хорошем уровне, в целом наблюдается рост. По яндексу тоже рост.</t>
    </r>
  </si>
  <si>
    <r>
      <rPr>
        <sz val="8"/>
        <color theme="1"/>
        <rFont val="Liberation Sans"/>
      </rPr>
      <t xml:space="preserve">Наибольший трафик "Прямой" (42.16%), означает, что посетители напрямую вводят его URL-адрес.
Переходы с других сайтов Рефералы 35,67%.
В данном случае, посещаемость сайта меньше 5К, поэтому нет данных по органическому и платному трафику Поиска 22,17%.
</t>
    </r>
    <r>
      <rPr>
        <u val="single"/>
        <sz val="8"/>
        <color theme="1"/>
        <rFont val="Liberation Sans"/>
      </rPr>
      <t xml:space="preserve">Динамика показателей трафика</t>
    </r>
    <r>
      <rPr>
        <sz val="8"/>
        <color theme="1"/>
        <rFont val="Liberation Sans"/>
      </rPr>
      <t xml:space="preserve">
Трафик из контекста по яндексу в сентябре 2021 был тестовый, до этого не было. По гугл нет трафика.
Трафик из поиска по яндексу и гугл в августе 2022 был тестовый, до этого не было.
Уникальные url с июля 2022 т растут.</t>
    </r>
  </si>
  <si>
    <r>
      <rPr>
        <sz val="8"/>
        <color theme="1"/>
        <rFont val="Liberation Sans"/>
      </rPr>
      <t xml:space="preserve">Наибольший трафик "Прямой." (61.85%), означает, что посетители напрямую вводят его URL-адрес.
Также стоит отметить трафик по Поиску 22,15%, где органический 94,79% , а платный всего 5,21%. 
Соц.сети 5,95% (ютуб 60,51%).
</t>
    </r>
    <r>
      <rPr>
        <u val="single"/>
        <sz val="8"/>
        <color theme="1"/>
        <rFont val="Liberation Sans"/>
      </rPr>
      <t xml:space="preserve">Динамика показателей трафика</t>
    </r>
    <r>
      <rPr>
        <sz val="8"/>
        <color theme="1"/>
        <rFont val="Liberation Sans"/>
      </rPr>
      <t xml:space="preserve">
По трафику из контекста по яндексу с октября 2021 по октябрь 2022 наблюдается постоянное снижение, но тем не менее показатели на очень высоком уровне. 
Трафик по гугл был с октября 2021 по март 2022 и также снижался, но показатели были на высоком уровне.
Трафик из поиска по яндексу больше чем по гугл, примерно одна тенденция, показатели на высоком уровне с октября 2021 по октябрь 2022.
Уникальные url постоянно растут с октября 2021 по октябрь 2022, показатели на высоком уровне.</t>
    </r>
  </si>
  <si>
    <r>
      <rPr>
        <sz val="8"/>
        <color theme="1"/>
        <rFont val="Liberation Sans"/>
      </rPr>
      <t xml:space="preserve">Наибольший трафик "Прямой" (55.98%), означает, что посетители напрямую вводят его URL-адрес.
Также стоит отметить трафик по Поиску 18,62%, где органический 96,96%, а платный всего 3,04%.
Соц.сети 3,86% (ВК 46,73%, ютуб 30,61%)
</t>
    </r>
    <r>
      <rPr>
        <u val="single"/>
        <sz val="8"/>
        <color theme="1"/>
        <rFont val="Liberation Sans"/>
      </rPr>
      <t xml:space="preserve">Динамика показателей трафика
</t>
    </r>
    <r>
      <rPr>
        <sz val="8"/>
        <color theme="1"/>
        <rFont val="Liberation Sans"/>
      </rPr>
      <t xml:space="preserve">Трафик из контекста по яндексу в ноября 2021 по февраль 2022 снижался, но показатели высокие. В апреле 2022 был тестовый, но далее также снижение до августа 2022, сентябрь 2022 рост, а в октябре 2022 планируется спад.
Трафик по гугл был с октября 2021 по март 2022, в ферале 2022 был тестовый, показатели на хорошем уровне.</t>
    </r>
  </si>
  <si>
    <r>
      <rPr>
        <sz val="8"/>
        <color theme="1"/>
        <rFont val="Liberation Sans"/>
      </rPr>
      <t xml:space="preserve">Наибольший трафик "Рефералы" (40.78%), т.е. переходы с других сайтов.
Далее Прямой 30,86%, означает, что посетители напрямую вводят его URL-адрес.
Соц.сети 3,44% 
(инстаграм 62,57%, ОК 37,43%)
Почта 16,05% 
</t>
    </r>
    <r>
      <rPr>
        <u val="single"/>
        <sz val="8"/>
        <color theme="1"/>
        <rFont val="Liberation Sans"/>
      </rPr>
      <t xml:space="preserve">Динамика показателей трафика</t>
    </r>
    <r>
      <rPr>
        <sz val="8"/>
        <color theme="1"/>
        <rFont val="Liberation Sans"/>
      </rPr>
      <t xml:space="preserve">
Трафик из контекста по яндексу был тестовый в июле 2022, до этого не было. По гугл нет трафика.
Трафик из поиска только по яндексу отсутствует, в апреле 2022 был тестовый, очень низкие показатели.
Уникальные url тоже на низком уровне, тестовые периоды по яндексу ноябрь 2021, январь 2022, май 2022. По гугл также очень низкие показатели, тестовые периоды февраль-март 2022 и май-июнь 2022, сентябрь 2022.</t>
    </r>
  </si>
  <si>
    <r>
      <rPr>
        <sz val="8"/>
        <color theme="1"/>
        <rFont val="Liberation Sans"/>
      </rPr>
      <t xml:space="preserve">Наибольший трафик "Прямой" (70.78%), означает, что посетители напрямую вводят его URL-адрес.
Далее по Поиску 21,67% трафик только органический 100%, платного нет.
Соц.сети 6,42% (ютуб 72,69%)
</t>
    </r>
    <r>
      <rPr>
        <u val="single"/>
        <sz val="8"/>
        <color theme="1"/>
        <rFont val="Liberation Sans"/>
      </rPr>
      <t xml:space="preserve">Динамика показателей трафика</t>
    </r>
    <r>
      <rPr>
        <sz val="8"/>
        <color theme="1"/>
        <rFont val="Liberation Sans"/>
      </rPr>
      <t xml:space="preserve">
Трафик из контекста по яндку и гугл отсутствует.
Основной трафик из поиска все-таки на низком уровне, на яндексе чуть больше, тенденция роста и там и там.
Уникальные url на низком уровне, на яндексе чуть больше, тенденция роста и там и там.</t>
    </r>
  </si>
  <si>
    <r>
      <rPr>
        <sz val="8"/>
        <color theme="1"/>
        <rFont val="Liberation Sans"/>
      </rPr>
      <t xml:space="preserve">Наибольший трафик "Соц.сети" (50.08%), ютуб 100%.
Далее Поиск 28,67% только органический, платного трафика нет.
Прямой 21,25%, означает, что посетители напрямую вводят его URL-адрес.
Посещаемость сайта меньше 5К, создан как лид-магнит на Мастер-класс.
</t>
    </r>
    <r>
      <rPr>
        <u val="single"/>
        <sz val="8"/>
        <color theme="1"/>
        <rFont val="Liberation Sans"/>
      </rPr>
      <t xml:space="preserve">Динамика показателей трафика</t>
    </r>
    <r>
      <rPr>
        <sz val="8"/>
        <color theme="1"/>
        <rFont val="Liberation Sans"/>
      </rPr>
      <t xml:space="preserve">
Трафик из контекста по яндексу был тестовый в сентябре 2022, до этого не было. По гугл нет трафика.
Трафик из поиска по яндексу с октября 2021 по декабря 2022. Пока его нет.
Трафик из посика по гугл с октября 2021 по январь 2022. Пока его нет.
И там и там показатели низкие.
Уникальные url  по яндексу на низком уровне были с октября 2021 по январь 2022 и снизились вовсе, далее не было, июль-август 2022 было совсем чуть-чуть. По гугл показатели с октября 2021 по декабрь 2021 были на хорошем уровне, а с января 2022 по сентябрь 2022 снизились на минимум.</t>
    </r>
  </si>
  <si>
    <r>
      <rPr>
        <sz val="8"/>
        <color theme="1"/>
        <rFont val="Liberation Sans"/>
      </rPr>
      <t xml:space="preserve">Наибольший трафик "Поиск" (39.85%), но так как посещаемость сайта меньше 5К, поэтому нет данных по органическому и платному трафику.
Далее Прямой 30,92%, означает, что посетители напрямую вводят его URL-адрес.
Рефералы 28,30%, т.е. переходы с других сайтов.
</t>
    </r>
    <r>
      <rPr>
        <u val="single"/>
        <sz val="8"/>
        <color theme="1"/>
        <rFont val="Liberation Sans"/>
      </rPr>
      <t xml:space="preserve">
Динамика показателей трафика
</t>
    </r>
    <r>
      <rPr>
        <sz val="8"/>
        <color theme="1"/>
        <rFont val="Liberation Sans"/>
      </rPr>
      <t xml:space="preserve">Трафик из контекста и по яндексу и по гугл отсутствует.
Трафик из поиска по яндексу чуть больше, но показатели в целом на низком уровне и ниблюдается спад за ноябрь 2021 по сентябрь 2022, по яндексу был тестовый в январе и марте 2022, по гугл был тестовый в марте 2022.
Уникальные url  на хорошем уровне с ноября 2021 по сентябрь 2022, наблюдается спад показателей с мая 2022. В феврале показатели гугл превысили яндекс, март-апрель был рост и далее снижение.</t>
    </r>
  </si>
  <si>
    <r>
      <rPr>
        <sz val="8"/>
        <color theme="1"/>
        <rFont val="Liberation Sans"/>
      </rPr>
      <t xml:space="preserve">Наибольший трафик "Рефералы" (51.83%), т.е. переходы с других сайтов.
Почта 48,17%
Посещаемость сайта меньше 5К, создан как лид-магнит на Марафон.
</t>
    </r>
    <r>
      <rPr>
        <u val="single"/>
        <sz val="8"/>
        <color theme="1"/>
        <rFont val="Liberation Sans"/>
      </rPr>
      <t xml:space="preserve">Динамика показателей трафика</t>
    </r>
    <r>
      <rPr>
        <sz val="8"/>
        <color theme="1"/>
        <rFont val="Liberation Sans"/>
      </rPr>
      <t xml:space="preserve">
Трафик из контекста по яндекс было тестовый в сентябре 2022, до этого не было. По гугл отсутствует трафик. 
Трафик из поиска и по яндексу и по гугл отсутствует.
Уникальные url и по яндексу и по гугл отсутствуют.</t>
    </r>
  </si>
  <si>
    <t xml:space="preserve">Наибольший трафик "Поиск" (55.56%), но так как посещаемость сайта меньше 5К, поэтому нет данных по органическому и платному трафику.
Соц.сети 44,44% (ВК 100%)
</t>
  </si>
  <si>
    <r>
      <rPr>
        <b/>
        <sz val="8"/>
        <color theme="1"/>
        <rFont val="Liberation Sans"/>
      </rPr>
      <t xml:space="preserve">Общий вывод: </t>
    </r>
    <r>
      <rPr>
        <sz val="8"/>
        <color theme="1"/>
        <rFont val="Liberation Sans"/>
      </rPr>
      <t xml:space="preserve">
В первую очередь при выборе курса клиенты ориентируются на экспертность, энергетику и жизненные ценности.
5 Prism хорошая теория, сильные эксперты, отлично работают с мотивацией, но нет модуля продаж. 
2WIN мало отзывов, хорошая теория, дают инструменты, но нет системы работы с клиентами.
Институт прикладной психологии в социальной сфере теория хорошая, постоянные тесты, но плохое отношение к студентам.
Психодемия хорошая теория, хорошая практика, но нет модуля продаж.
Павел Качагин очень яркое, интересное представление материала, ценный материал, но аудитория резделилась 50 на 50 (кто-то категорически считает его шарлатаном, кто-то говорит о нем очень хорошо).
Михаил Саидов работает с позиции друга-наставника, которому можно всецело доверять, мастер своего дела, учит продажам.
Ирина Михалицины теория хорошая, хорошая практика, учит продажам, но материал оформлен ужасно.
В целом можно сказать, что всем нужна система работы с клиентами, доведение до результата, как продавать.</t>
    </r>
  </si>
  <si>
    <t xml:space="preserve">Органический поисковый трафик</t>
  </si>
  <si>
    <t xml:space="preserve">Платный поисковый трафик</t>
  </si>
  <si>
    <t xml:space="preserve">Обратные ссылки</t>
  </si>
  <si>
    <t xml:space="preserve">Основные органические конкуренты</t>
  </si>
  <si>
    <t xml:space="preserve">5 Prism
Сайт https://5prism.ru/</t>
  </si>
  <si>
    <t xml:space="preserve">1,7К (-1%)
Ключ.слова: 506
Лушие 12 (объем):
5 prism 30
круг баланса 40
лайф-коуч 30
коуч это 40
8 сфер жизни 30</t>
  </si>
  <si>
    <t xml:space="preserve">67 (-46%)
Ключ.слова: 5
</t>
  </si>
  <si>
    <t xml:space="preserve">1,6К
Ссылающие домены: 560
</t>
  </si>
  <si>
    <t xml:space="preserve">Международная академия бизнес-коучинга 2WIN
Сайт https://academy2win.com/</t>
  </si>
  <si>
    <t xml:space="preserve">59 (+44%)
Ключ.слова: 123
Лучшие 1 (объем):
коучинг 30</t>
  </si>
  <si>
    <t xml:space="preserve">293
Ссылающие домены: 74</t>
  </si>
  <si>
    <t xml:space="preserve">Институт прикладной психологии в социальной сфере
Сайт https://psy.edu.ru/</t>
  </si>
  <si>
    <t xml:space="preserve">30,1К (-2,9%)
Ключ.слова: 3,8К
Лучшие 69 (объем):
токсичный че...40
синдром сам...170
психологу 110
гештальт тер...170
самозванца с...50</t>
  </si>
  <si>
    <t xml:space="preserve">22 (+633%)
Ключ.слова: 2</t>
  </si>
  <si>
    <t xml:space="preserve">2,3К
Ссылающие домены: 246</t>
  </si>
  <si>
    <t xml:space="preserve">Психодемия
Сайт https://psychodemia.ru/</t>
  </si>
  <si>
    <t xml:space="preserve">2,1К (+7%)
Ключ.слова: 744
Лучшие 22 (объем):
психолог 260
психосоматика 390
консультация... 30
эмпатия 480
эмпатия 390</t>
  </si>
  <si>
    <t xml:space="preserve">176 (+100%)
Ключ.слова: 16</t>
  </si>
  <si>
    <t xml:space="preserve">5,6К
Ссылающие домены: 247</t>
  </si>
  <si>
    <t xml:space="preserve">Международный университет коучинга и психологии Павла Качагина
Сайт https://kachagin.ru </t>
  </si>
  <si>
    <t xml:space="preserve">2 (0%)
Ключ.слова: 1</t>
  </si>
  <si>
    <t xml:space="preserve">2
Ссылающие домены: 2</t>
  </si>
  <si>
    <t xml:space="preserve">Coaching Solutions Inc. Академия экспоненциального коучинга Михаила Саидова
Сайт https://exponentialcoachingacademy.com</t>
  </si>
  <si>
    <t xml:space="preserve">25 (-31%)
Ключ.слова: 23
Лучшие 1 (объем):
экспоненциа... 30</t>
  </si>
  <si>
    <t xml:space="preserve">782
Ссылающие домены: 99</t>
  </si>
  <si>
    <t xml:space="preserve">Академия Стратегического Коучинга Ирины Михалициной
Сайт https://procoaching.academy/</t>
  </si>
  <si>
    <t xml:space="preserve">28 (-3,4%)
Ключ.слова: 82
</t>
  </si>
  <si>
    <t xml:space="preserve">318,6К
Ссылающие домены: 359</t>
  </si>
  <si>
    <t xml:space="preserve">Сайт https://irinaleadercoach.com/ (мастер-класс)</t>
  </si>
  <si>
    <t xml:space="preserve">9 (-72%)
Ключ.слова: 3</t>
  </si>
  <si>
    <t xml:space="preserve">371К
Ссылающие домены: 455</t>
  </si>
  <si>
    <t xml:space="preserve">Академия Эффективного Коучинга Елены Овсянниковой
Сайт https://kouchluck.ru/</t>
  </si>
  <si>
    <t xml:space="preserve">4
Ссылающие домены: 2</t>
  </si>
  <si>
    <t xml:space="preserve">Сайт http://aecoaching.ru/ (марафон)</t>
  </si>
  <si>
    <t xml:space="preserve">5 Prism Сайт https://5prism.ru/</t>
  </si>
  <si>
    <t xml:space="preserve">Международная академия бизнес-коучинга 2WIN Сайт https://academy2win.com/</t>
  </si>
  <si>
    <t xml:space="preserve">Институт прикладной психологии в социальной сфере Сайт https://psy.edu.ru/</t>
  </si>
  <si>
    <t xml:space="preserve">Психодемия Сайт https://psychodemia.ru/</t>
  </si>
  <si>
    <t xml:space="preserve">Международный университет коучинга и психологии Павла Качагина Сайт https://kachagin.ru </t>
  </si>
  <si>
    <t xml:space="preserve">Академия Стратегического Коучинга Ирины Михалициной Сайт https://procoaching.academy/</t>
  </si>
  <si>
    <t xml:space="preserve">Академия Стратегического Коучинга Ирины Михалициной Сайт https://irinaleadercoach.com/ (мастер-класс)</t>
  </si>
  <si>
    <t xml:space="preserve">Анализ домена</t>
  </si>
  <si>
    <t xml:space="preserve">Поиск.
сист.</t>
  </si>
  <si>
    <t xml:space="preserve">Запросов в контексте</t>
  </si>
  <si>
    <t xml:space="preserve">Уник. объяв.</t>
  </si>
  <si>
    <t xml:space="preserve">Бюджет
на контекст</t>
  </si>
  <si>
    <t xml:space="preserve">Трафик из контекста</t>
  </si>
  <si>
    <t xml:space="preserve">Запросов
в ТОП-50</t>
  </si>
  <si>
    <t xml:space="preserve">Запросов
в ТОП-10</t>
  </si>
  <si>
    <t xml:space="preserve">Трафик
из поиска</t>
  </si>
  <si>
    <t xml:space="preserve">Уник. url</t>
  </si>
  <si>
    <t>Москва</t>
  </si>
  <si>
    <t>10 p.</t>
  </si>
  <si>
    <t>0,3 p.</t>
  </si>
  <si>
    <t>2 596 p.</t>
  </si>
  <si>
    <t>363 p.</t>
  </si>
  <si>
    <t>2,61 p.</t>
  </si>
  <si>
    <t>N/A</t>
  </si>
  <si>
    <t>4 p.</t>
  </si>
  <si>
    <t>Google</t>
  </si>
  <si>
    <t>Санкт-Петербург</t>
  </si>
  <si>
    <t>34 p.</t>
  </si>
  <si>
    <t>0,1 p.</t>
  </si>
  <si>
    <t>449 p.</t>
  </si>
  <si>
    <t>200 p.</t>
  </si>
  <si>
    <t>3 p.</t>
  </si>
  <si>
    <t>2 p.</t>
  </si>
  <si>
    <t>Екатеринбург</t>
  </si>
  <si>
    <t>5 p.</t>
  </si>
  <si>
    <t>1 p.</t>
  </si>
  <si>
    <t>94 p.</t>
  </si>
  <si>
    <t>0,01 p.</t>
  </si>
  <si>
    <t>Краснодар</t>
  </si>
  <si>
    <t>0,5 p.</t>
  </si>
  <si>
    <t>0,02 p.</t>
  </si>
  <si>
    <t>65 p.</t>
  </si>
  <si>
    <t>9 p.</t>
  </si>
  <si>
    <t>Новосибирск</t>
  </si>
  <si>
    <t>0,0 p.</t>
  </si>
  <si>
    <t>121 p.</t>
  </si>
  <si>
    <t>0,2 p.</t>
  </si>
  <si>
    <t>Казань</t>
  </si>
  <si>
    <t>58 p.</t>
  </si>
  <si>
    <t xml:space="preserve">Запросы домена в Яндекс.Директ</t>
  </si>
  <si>
    <t>МОСКВА</t>
  </si>
  <si>
    <t>Запрос</t>
  </si>
  <si>
    <t xml:space="preserve">Текст объявления</t>
  </si>
  <si>
    <t>Позиция</t>
  </si>
  <si>
    <t xml:space="preserve">Показов в мес</t>
  </si>
  <si>
    <t xml:space="preserve">Средний СРС</t>
  </si>
  <si>
    <t xml:space="preserve">Конкурентов по запросу</t>
  </si>
  <si>
    <t xml:space="preserve">бесплатные курсы москва</t>
  </si>
  <si>
    <t xml:space="preserve">Коучинг обучение бесплатно
Бесплатная школа коучинга, онлайн-курсы, практика, живое общение.
5prism.ru Коучинг обучение бесплатно</t>
  </si>
  <si>
    <t xml:space="preserve">коуч обучение в москве международный диплом</t>
  </si>
  <si>
    <t xml:space="preserve">Обучение коучингу. Сертификат ICF!
Бесплатный вебинар для тех, кто хочет стать коучем. 40000 членов сообщества. 150 стран присутствия. 145 часов обучения 16+
academy2win.com Академия-коучинга</t>
  </si>
  <si>
    <t>Д5</t>
  </si>
  <si>
    <t xml:space="preserve">на кого можно переучиться психологу</t>
  </si>
  <si>
    <t xml:space="preserve">Обучение на психолога! Диплом г.Москвы!
Дистанционно! Обучение на психолога. Диплом г.Москвы. 1.5-15 мес. Идёт набор! 50% практики. 3 направления. 20 преподавателей. 19+ курсов
psy.edu.ru Обучение-психологии</t>
  </si>
  <si>
    <t>Д9</t>
  </si>
  <si>
    <t xml:space="preserve">обучение на психолога в москве</t>
  </si>
  <si>
    <t xml:space="preserve">Мини-курс 5 причин стать клиническим психологом
Онлайн курсы по психологии. Обучение психологии с нуля и профессионалов!
psychodemia.ru мини-курс-5-причин-с...</t>
  </si>
  <si>
    <t xml:space="preserve">колин типпинг радикальное прощение</t>
  </si>
  <si>
    <t xml:space="preserve">Двухнедельный бесплатный онлайн-курс по коучингу!
Курс проводит основатель «Международного университета коучинга и психологии»
kachagin.ru Двухнедельный бесплатный онлайн-курс по коучингу!</t>
  </si>
  <si>
    <t xml:space="preserve">международный эриксоновский университет коучинга москва</t>
  </si>
  <si>
    <t xml:space="preserve">Как стать профессиональным коучем?
PDF "11 коучинговых вопросов, которые трансформируют жизнь и бизнес". Бесплатно!
irinaleadercoach.com Как стать профессиональным коучем?</t>
  </si>
  <si>
    <t>CP3</t>
  </si>
  <si>
    <t xml:space="preserve">Курс обучения коучингу
Дистанционное обучение коучингу. Собственная методика. Практика, живое общение.
5prism.ru Курс обучения коучингу</t>
  </si>
  <si>
    <t xml:space="preserve">международная академия коучинга</t>
  </si>
  <si>
    <t xml:space="preserve">Курсы профессионального коучинга. Сертификат ICF!
Бесплатный вебинар для тех, кто хочет стать коучем. 40000 членов сообщества. 150 стран присутствия. 145 часов обучения 16+
academy2win.com Академия-коучинга</t>
  </si>
  <si>
    <t xml:space="preserve">институт психологии москва магистратура</t>
  </si>
  <si>
    <t xml:space="preserve">Переподготовка на Психолога в Институте психологии!
Получите дополнительное образование! Обучение на Психолога с "0" + Диплом г. Москвы. 50% практики. Дистанционно. С нами 12000+ учеников. Гос.лицензия
psy.edu.ru Институт-психологии</t>
  </si>
  <si>
    <t>Д6</t>
  </si>
  <si>
    <t xml:space="preserve">все о характере человека психология</t>
  </si>
  <si>
    <t xml:space="preserve">Основы психологии
Онлайн курсы по психологии. Обучение психологии с нуля и профессионалов!
psychodemia.ru Основы-психологии</t>
  </si>
  <si>
    <t>CP2</t>
  </si>
  <si>
    <t xml:space="preserve">возрастная психология учебник</t>
  </si>
  <si>
    <t xml:space="preserve">Двухнедельный бесплатный онлайн-курс по коучингу!
Уже после первого занятия вы сможете проводить результативные коуч-сессии.
kachagin.ru Двухнедельный бесплатный онлайн-курс по коучингу!</t>
  </si>
  <si>
    <t xml:space="preserve">executive коучинг обучение</t>
  </si>
  <si>
    <t xml:space="preserve">Начни осваивать коучинг с бесплатного руководства
Скачайте 11 коучинговых вопросов для быстрого старта в коучинге.
irinaleadercoach.com Начни осваивать коучинг с бесплатного руководства</t>
  </si>
  <si>
    <t xml:space="preserve">принятие решений тренинг</t>
  </si>
  <si>
    <t xml:space="preserve">Курс Коучинга Бесплатно
Онлайн курс. Собственная методика. Практика, живое общение.
5prism.ru Курс Коучинга Бесплатно</t>
  </si>
  <si>
    <t xml:space="preserve">академия экспоненциального коучинга</t>
  </si>
  <si>
    <t xml:space="preserve">образование психолог</t>
  </si>
  <si>
    <t xml:space="preserve">Хочешь получить профессию психолога? Пройди онлайн-курс!
Полезная информация для практики - без лишних предметов. Получи профессию за 1 год. Практика. Государственный диплом. Современная научная база. Видео-уроки
psychodemia.ru онлайн-курс</t>
  </si>
  <si>
    <t xml:space="preserve">Курс по коучингу теперь бесплатно и онлайн всё лето!
Курс проводит основатель «Международного университета коучинга и психологии»
kachagin.ru Курс по коучингу теперь бесплатно и онлайн всё лето!</t>
  </si>
  <si>
    <t xml:space="preserve">эриксоновский университет коучинга москва цена</t>
  </si>
  <si>
    <t xml:space="preserve">Как стать профессиональным коучем?
Скачайте 11 коучинговых вопросов для быстрого старта в коучинге.
irinaleadercoach.com Как стать профессиональным коучем?</t>
  </si>
  <si>
    <t xml:space="preserve">бесплатные тренинги москва</t>
  </si>
  <si>
    <t xml:space="preserve">Онлайн обучение коучингу! Бесплатный курс!
Бесплатный курс для тех, кто хочет узнать из первых рук, что такое коучинг.
5prism.ru Онлайн обучение коучингу! Бесплатный курс!</t>
  </si>
  <si>
    <t>СР1</t>
  </si>
  <si>
    <t xml:space="preserve">мвшсэн психология</t>
  </si>
  <si>
    <t xml:space="preserve">Обучение психологии! Диплом г.Москвы!
Дистанционно! Обучение психологии. Диплом г.Москвы. 1.5-15 мес. Идёт набор! 50% практики. 3 направления. 20 преподавателей. 19+ курсов
psy.edu.ru Обучение-психологии</t>
  </si>
  <si>
    <t>Д7</t>
  </si>
  <si>
    <t xml:space="preserve">обучение психолог</t>
  </si>
  <si>
    <t xml:space="preserve">skillbox бесплатные курсы скачать</t>
  </si>
  <si>
    <t xml:space="preserve">Как с нуля стать коучем? Бесплатный курс для начинающих!
Вы освоите лучшие техники коучинга и поймете, как на этом зарабатывать уже завтра.
kachagin.ru Как с нуля стать коучем? Бесплатный курс для начинающих!</t>
  </si>
  <si>
    <t xml:space="preserve">коуч icf обучение</t>
  </si>
  <si>
    <t xml:space="preserve">лекции и семинары в москве</t>
  </si>
  <si>
    <t xml:space="preserve">сертификация коуча icf</t>
  </si>
  <si>
    <t xml:space="preserve">Получение сертификата ICF! Академия коучинга.
Бесплатный вебинар для тех, кто хочет стать коучем. 40000 членов сообщества. 150 стран присутствия. 145 часов обучения 16+
academy2win.com Академия-коучинга</t>
  </si>
  <si>
    <t xml:space="preserve">business coaching institute</t>
  </si>
  <si>
    <t xml:space="preserve">Обучение по коучингу! Диплом г.Москвы! 50% практики
Дистанционно! Обучение по коучингу. Диплом г.Москвы. 2,5 - 15 месяцев. Идёт набор! 50% практики. 3 направления. 20 преподавателей. 19+ курсов
psy.edu.ru Курсы-коучинга</t>
  </si>
  <si>
    <t xml:space="preserve">поступить на психолога в москве</t>
  </si>
  <si>
    <t xml:space="preserve">Обучение психологии с нуля. Предоставим первых клиентов
Поделимся знаниями практикующих международных специалистов. Рассрочка на обучение! Практика. Государственный диплом. Современная научная база. Видео-уроки
psychodemia.ru онлайн-курс</t>
  </si>
  <si>
    <t xml:space="preserve">книга по саморазвитию</t>
  </si>
  <si>
    <t xml:space="preserve">обучение коучингу в москве с сертификатом</t>
  </si>
  <si>
    <t xml:space="preserve">Для тех, кто хочет освоить коучинг. 11 вопросов коучинга
Скачайте 11 коучинговых вопросов для быстрого старта в коучинге.
irinaleadercoach.com Для тех, кто хочет освоить коучинг. 11 вопросов коучинга</t>
  </si>
  <si>
    <t>САНКТ-ПЕТЕРБУРГ</t>
  </si>
  <si>
    <t xml:space="preserve">какие курсы самые востребованные</t>
  </si>
  <si>
    <t xml:space="preserve">повышение квалификации по психологии</t>
  </si>
  <si>
    <t xml:space="preserve">Психология. Дополнительное образование. Идет набор!
Дистанционно! Дополнительное образование по психологии. Официальный диплом г. Москвы. 50% практики. 19+ курсов. Скидки. Гос.лицензия. Рассрочка. 30 дисциплин
psy.edu.ru Психология</t>
  </si>
  <si>
    <t xml:space="preserve">обучение на психолога в спб</t>
  </si>
  <si>
    <t xml:space="preserve">Курсы дистанционного обучения психологии
Осваивайте новую профессию с нуля или повышайте квалификацию!
psychodemia.ru Курсы дистанционного обучения психологии</t>
  </si>
  <si>
    <t xml:space="preserve">icf коучинг обучение</t>
  </si>
  <si>
    <t xml:space="preserve">трансформационный коучинг обучение</t>
  </si>
  <si>
    <t xml:space="preserve">институт коучинга санкт петербург</t>
  </si>
  <si>
    <t xml:space="preserve">институт психологии</t>
  </si>
  <si>
    <t xml:space="preserve">Дистанционно! Обучение на психолога. Диплом г. Москвы!
27 образовательных программ. Обучение 1-15 мес. Диплом г. Москвы. Рассрочка 0%. 50% практики. Гос.лицензия. Теория + практика. Работа с преподавателем
psy.edu.ru курсы-психологии</t>
  </si>
  <si>
    <t xml:space="preserve">коучинг обучение</t>
  </si>
  <si>
    <t xml:space="preserve">Профессия Велнес-коуч. Онлайн-курс от Психодемии
Учим работать с запросами клиентов связанным с ЗОЖ: питание, сон, отдых, стресс и др. Практика. Государственный диплом. Современная научная база. Видео-уроки
psychodemia.ru Велнес-коуч</t>
  </si>
  <si>
    <t xml:space="preserve">тренинг тренеров</t>
  </si>
  <si>
    <t xml:space="preserve">коуч это кто и чем занимается</t>
  </si>
  <si>
    <t xml:space="preserve">Быстрый старт в коучинге. С чего начать?
PDF "11 коучинговых вопросов, которые трансформируют жизнь и бизнес". Бесплатно!
irinaleadercoach.com Быстрый старт в коучинге. С чего начать?</t>
  </si>
  <si>
    <t xml:space="preserve">Бесплатный курс "Профессия Коуч" от коуча МСС ICF!
Зарегистрируйтесь и сразу получите доступ к занятиям + бонус «5 ловушек мышления»
5prism.ru Бесплатный курс "Профессия Коуч" от коуча МСС ICF!</t>
  </si>
  <si>
    <t xml:space="preserve">трекер для бизнеса</t>
  </si>
  <si>
    <t xml:space="preserve">Бизнес трекер обучение! Академия коучинга.
Бесплатный вебинар для тех, кто хочет стать коучем. 40000 членов сообщества. 150 стран присутствия. 145 часов обучения 16+
academy2win.com Академия-коучинга</t>
  </si>
  <si>
    <t xml:space="preserve">переподготовка психология</t>
  </si>
  <si>
    <t xml:space="preserve">Обучитесь по психологии! Диплом г.Москвы! 50% практики
Дистанционно! Обучитесь по психологии. Диплом г.Москвы. 1.5-15 мес. Идёт набор! 50% практики. 3 направления. 20 преподавателей. 19+ курсов
psy.edu.ru Учитесь-на-психолога</t>
  </si>
  <si>
    <t xml:space="preserve">обучение психологии в спб</t>
  </si>
  <si>
    <t xml:space="preserve">Школа помогающих профессий «Психодемия»
Курсы по психологии и коучингу. С нами вы станете востребованным специалистом.
psychodemia.ru Школа помогающих профессий «Психодемия»</t>
  </si>
  <si>
    <t xml:space="preserve">коуч что это за профессия</t>
  </si>
  <si>
    <t>CP1</t>
  </si>
  <si>
    <t>коучинг</t>
  </si>
  <si>
    <t xml:space="preserve">Бесплатный курс "Профессия Коуч" от коуча МСС ICF!…
Бесплатный курс для тех, кто хочет узнать из первых рук, что такое коучинг.
5prism.ru Обучение-коучингу</t>
  </si>
  <si>
    <t xml:space="preserve">профессиональный стандарт коуч</t>
  </si>
  <si>
    <t xml:space="preserve">Академия профессионального коучинга. Сертификат ICF!
Бесплатный вебинар для тех, кто хочет стать коучем. 40000 членов сообщества. 150 стран присутствия. 145 часов обучения 16+
academy2win.com Академия-коучинга</t>
  </si>
  <si>
    <t xml:space="preserve">второе высшее образование спб психология</t>
  </si>
  <si>
    <t xml:space="preserve">Второе высшее Психология. СПб. С "0" + Диплом!
Дистанционно! Образование в психологии. Диплом Москвы. Обучение 1,5-15 мес. Идёт набор! 50% практики. Бессрочный доступ. С нами 12000+ учеников. Гос.лицензия
psy.edu.ru Институт-Психологии</t>
  </si>
  <si>
    <t xml:space="preserve">обучение на коуча спб</t>
  </si>
  <si>
    <t xml:space="preserve">подскажите хорошего психолога в спб</t>
  </si>
  <si>
    <t xml:space="preserve">коучинговые вопросы</t>
  </si>
  <si>
    <t xml:space="preserve">скилбокс отзывы</t>
  </si>
  <si>
    <t xml:space="preserve">бизнес трекер</t>
  </si>
  <si>
    <t xml:space="preserve">арт-терапия обучение в санкт-петербурге</t>
  </si>
  <si>
    <t xml:space="preserve">Курсы по арт-терапии! Диплом г.Москвы! 50% практики
Дистанционно! Курсы по арт-терапии. Диплом г.Москвы. 1 год 3 мес. Идёт набор! 50% практики. 3 направления. 20 преподавателей. 19+ курсов
psy.edu.ru Курсы-арт-терапии</t>
  </si>
  <si>
    <t xml:space="preserve">психологические тренинги спб</t>
  </si>
  <si>
    <t xml:space="preserve">Школа помогающих профессий «Психодемия»
Современные знания. Поддержка во время обучения. Предоставляем клиентов для занятий!
psychodemia.ru Школа помогающих профессий «Психодемия»</t>
  </si>
  <si>
    <t xml:space="preserve">тренинг личностного роста в спб</t>
  </si>
  <si>
    <t xml:space="preserve">Курс по коучингу теперь бесплатно и онлайн всё лето!
Уже после первого занятия вы сможете проводить результативные коуч-сессии.
kachagin.ru Курс по коучингу теперь бесплатно и онлайн всё лето!</t>
  </si>
  <si>
    <t xml:space="preserve">сильные вопросы для коучей и менторов</t>
  </si>
  <si>
    <t xml:space="preserve">Быстрый старт в коучинге. С чего начать?
Скачайте коучинговое руководство и узнайте как работает коучинг. Сегодня бесплатно!
irinaleadercoach.com Быстрый старт в коучинге. С чего начать?</t>
  </si>
  <si>
    <t xml:space="preserve">Уникальные объявления в Яндекс.Директ</t>
  </si>
  <si>
    <t xml:space="preserve">URL объявления</t>
  </si>
  <si>
    <t xml:space="preserve">Запросы
объявления</t>
  </si>
  <si>
    <t xml:space="preserve">Бесплатный курс "Профессия Коуч" от коуча МСС ICF! Бесплатная…
Бесплатный курс для тех, кто хочет узнать из первых рук, что такое коучинг.
5prism.ru Обучение-коучингу</t>
  </si>
  <si>
    <t>https://5prism.ru/freecoach-dz/?utm_source=digital-zavod-yan...</t>
  </si>
  <si>
    <t>https://academy2win.com/vebinar_profcoaching/?utm_source=cub...</t>
  </si>
  <si>
    <t>https://psy.edu.ru/category/?utm_source=yandex_direct&amp;utm_me...</t>
  </si>
  <si>
    <t xml:space="preserve">Стань профессионалом с уникальными знаниями в сфере ЗОЖ
Как помочь клиенту найти гармоничный образ жизни? Только научно доказанные методы! Практика. Государственный диплом. Современная научная база. Видео-уроки
psychodemia.ru Велнес-коуч</t>
  </si>
  <si>
    <t>https://psychodemia.ru/wellnesscoach?utm_source=yandex&amp;utm_m...</t>
  </si>
  <si>
    <t xml:space="preserve">Как с нуля стать коучем? Бесплатный курс для начинающих!
Уже после первого занятия вы сможете проводить результативные коуч-сессии. Подарочная коуч-сессия. Мгновенный доступ. Чат для отработки техник
kachagin.ru курс-по-коучингу</t>
  </si>
  <si>
    <t>https://kachagin.ru/okp?utm_source=yandex&amp;utm_medium=cpc&amp;utm...</t>
  </si>
  <si>
    <t xml:space="preserve">Быстрый старт в коучинге. С чего начать?
Скачайте 11 коучинговых вопросов для быстрого старта в коучинге.
irinaleadercoach.com Быстрый старт в коучинге. С чего начать?</t>
  </si>
  <si>
    <t>https://irinaleadercoach.com/11-questions/?utm_source=yandex...</t>
  </si>
  <si>
    <t xml:space="preserve">Обучение коучингу бесплатно
Дистанционное обучение коучингу. Собственная методика. Онлайн программы, практика.
5prism.ru Обучение коучингу бесплатно</t>
  </si>
  <si>
    <t xml:space="preserve">Обучение на арттерапевта! 50% практики! Онлайн.
Обучение арт-терапии от 1,5 мес! Дистанционно. Бессрочный доступ. Выберите программу! Преподаватели-эксперты. Московский диплом. С нами 12000+ учеников
psy.edu.ru Курсы-по-арт-терапии</t>
  </si>
  <si>
    <t>https://psy.edu.ru/search?search_text=арт-терапия&amp;utm_source...</t>
  </si>
  <si>
    <t xml:space="preserve">PRO-курс Психосоматика для психологов от 12 025 ?/мес
Расскажем как грамотно вести психотерапию клиентов с нарушениями здоровья. Практика. Государственный диплом. Современная научная база. Видео-уроки
psychodemia.ru Сексология</t>
  </si>
  <si>
    <t>https://psychodemia.ru/psychosomatics?utm_source=yandex&amp;utm_...</t>
  </si>
  <si>
    <t xml:space="preserve">Бесплатный курс "Как с нуля стать коучем за 10 дней".…
Уже после первого занятия вы сможете проводить результативные коуч-сессии. Мгновенный доступ. Чат для отработки техник. Zoom-встреча с автором
kachagin.ru coaching-training</t>
  </si>
  <si>
    <t xml:space="preserve">Для тех, кто хочет освоить коучинг. 11 вопросов коучинга
PDF "11 коучинговых вопросов, которые трансформируют жизнь и бизнес". Бесплатно!
irinaleadercoach.com Для тех, кто хочет освоить коучинг. 11 вопросов коучинга</t>
  </si>
  <si>
    <t xml:space="preserve">Обучение менторов! Академия коучинга.
Бесплатный вебинар для тех, кто хочет стать коучем. 40000 членов сообщества. 150 стран присутствия. 145 часов обучения 16+
academy2win.com Академия-коучинга</t>
  </si>
  <si>
    <t xml:space="preserve">Психотерапевт обучение. С "0" + Диплом!
Получите квалификацию психолога и психотерапевта за 14 мес. Онлайн + Диплом МСК. 50% практики. Мастер-классы. Супервизии. Работа с экспертами
psy.edu.ru Институт-психологии</t>
  </si>
  <si>
    <t>https://psy.edu.ru/program/osnovy-prakticheskoj-psihoterapii...</t>
  </si>
  <si>
    <t xml:space="preserve">Учитесь на психолога! Диплом г.Москвы!
Дистанционно! Учитесь на психолога. Диплом г.Москвы. 1.5-15 мес. Идёт набор! 50% практики. 3 направления. 20 преподавателей. 19+ курсов
psy.edu.ru Учитесь-на-психолога</t>
  </si>
  <si>
    <t>https://psy.edu.ru/category?utm_source=yandex_direct&amp;utm_med...</t>
  </si>
  <si>
    <t xml:space="preserve">Стань коучем по здоровому образу жизни
Поднимите свою квалификацию в области ЗОЖ-консультирования за 5 месяцев! Практика. Государственный диплом. Современная научная база. Видео-уроки
psychodemia.ru Сексология</t>
  </si>
  <si>
    <t xml:space="preserve">Обучение Родовым расстановкам. Онлайн. 50% практики!
Обучение родовым системным расстановкам по Хеллингеру. Дистанционно + Диплом МСК Групповые интервизии. Мастер-классы. Воркшопы. Государственная лицензия
psy.edu.ru Институт-психологии</t>
  </si>
  <si>
    <t>https://psy.edu.ru/program/ispolzovanie-metoda-sistemnyh-sem...</t>
  </si>
  <si>
    <t xml:space="preserve">Практико-ориентированный курс о психосоматике. Практика
Научим работать со сложным запросом: причины психосоматических заболеваний. Практика. Государственный диплом. Современная научная база. Видео-уроки
psychodemia.ru сексология</t>
  </si>
  <si>
    <t xml:space="preserve">Руководство по коучингу для психологов, консультантов
PDF "11 коучинговых вопросов, которые трансформируют жизнь и бизнес". Бесплатно!
irinaleadercoach.com Руководство по коучингу для психологов, консультантов</t>
  </si>
  <si>
    <t>САНТК-ПЕТЕРБУРГ</t>
  </si>
  <si>
    <t xml:space="preserve">Образование по психологии! Диплом г.Москвы! 50% практики
Дистанционно! Дополнительное образование по психологии. Диплом г.Москвы. Идёт набор! 50% практики. 3 направления. 20 преподавателей. 19+ курсов
psy.edu.ru Психология</t>
  </si>
  <si>
    <t>https://psy.edu.ru/category/?utm_source=yandex&amp;utm_medium=cp...</t>
  </si>
  <si>
    <t xml:space="preserve">Мини-курс Уникальность подхода ACT
Онлайн курсы по психологии. Обучение психологии с нуля и профессионалов!
psychodemia.ru мини-курс-Уникальнос...</t>
  </si>
  <si>
    <t>https://psychodemia.ru/miniact?utm_source=advcake&amp;utm_medium...</t>
  </si>
  <si>
    <t xml:space="preserve">Бесплатное обучение коучингу онлайн. От академии «5…
Хотите стать коучем или развиваться как личность? Зарегистрируйтесь на курс! Сертификат и аккредитация. Преподаватели уровня ICF
5prism.ru Профессия-коуч</t>
  </si>
  <si>
    <t>https://5prism.ru/freecoach-yandex/?utm_source=eLama-yandex&amp;...</t>
  </si>
  <si>
    <t xml:space="preserve">Арт-педагогика и арт-терапевтические технологии...
Были у нас на сайте? Получите бесплатную консультацию. Обучение онлайн + Рассрочка! 50% практики. 3 направления. 20 преподавателей. 19+ курсов
psy.edu.ru Арт-педагогика-и-арт...</t>
  </si>
  <si>
    <t>https://psy.edu.ru/program/art-pedagogika-i-art-terapevtiche...</t>
  </si>
  <si>
    <t xml:space="preserve">Школа помогающих профессий «Психодемия»
Осваивайте новую профессию с нуля или повышайте квалификацию!
psychodemia.ru Школа помогающих профессий «Психодемия»</t>
  </si>
  <si>
    <t>https://psychodemia.ru?utm_source=yandex&amp;utm_medium=search&amp;u...</t>
  </si>
  <si>
    <t xml:space="preserve">Изучение психосоматики с нуля. Онлайн-курс от 12 025…
Узнай на курсе о психологическом сопровождении клиентов с тяжелыми заболеваниями. Практика. Государственный диплом. Современная научная база. Видео-уроки
psychodemia.ru Сексология</t>
  </si>
  <si>
    <t xml:space="preserve">Хотите стать коучем? Дарим бесплатный курс. Забирайте
Бесплатный курс для тех, кто хочет узнать из первых рук, что такое коучинг.
5prism.ru Хотите стать коучем? Дарим бесплатный курс. Забирайте</t>
  </si>
  <si>
    <t xml:space="preserve">Курс о психосоматическом здоровье
Научим использовать психосоматические методы в своей работе. Регистрируйся на курс! Практика. Государственный диплом. Современная научная база. Видео-уроки
psychodemia.ru Сексология</t>
  </si>
  <si>
    <t xml:space="preserve">Где учиться на психолога? С "0" + Диплом г. Москвы!
Онлайн. Учитесь в "Институте прикладной психологии". Диплом. За 1 год 3 мес. Идёт набор! 50% практики. 3 направления. 20 преподавателей. 19+ курсов
psy.edu.ru Обучение-психологии</t>
  </si>
  <si>
    <t>https://psy.edu.ru/program/konsultativnaya-psihologiya-effek...</t>
  </si>
  <si>
    <t xml:space="preserve">Запросы домена в поисковой выдаче</t>
  </si>
  <si>
    <t xml:space="preserve">Сниппет и URL</t>
  </si>
  <si>
    <t xml:space="preserve">колесо баланса жизни</t>
  </si>
  <si>
    <t xml:space="preserve">Колесо баланса - эффективный инструмент коучинга
Колесо баланса - визуальный инструмент, который помогает сбалансировать главные сферы жизни, а также определить слабые звенья.
5prism.ru koleso-balansa-v-kouchinge/</t>
  </si>
  <si>
    <t>win2win</t>
  </si>
  <si>
    <t xml:space="preserve">18 (-6)</t>
  </si>
  <si>
    <t xml:space="preserve">Блог Академии 2WIN
Блог Академии 2WIN. Добро пожаловать в блог Академии 2WIN. Тут мы собираем всё самое интересное.
academy2win.com blog</t>
  </si>
  <si>
    <t>рпп</t>
  </si>
  <si>
    <t>7New</t>
  </si>
  <si>
    <t xml:space="preserve">Расстройство пищевого поведения. Что такое РПП...
РПП — это расстройство, при котором человек уделяет чрезмерное внимание еде и придерживается режима питания, который наносит вред его здоровью.
psy.edu.ru Расстройство пищевого поведения. Что такое РПП, почему возникает и…</t>
  </si>
  <si>
    <t xml:space="preserve">психодемия отзывы</t>
  </si>
  <si>
    <t xml:space="preserve">Психодемия
Психодемия — онлайн-школа психологических профессий. Все курсы проходят в дистанционном формате. Обучение ведут признанные сообществом эксперты.
psychodemia.ru</t>
  </si>
  <si>
    <t xml:space="preserve">павел корчагин коуч</t>
  </si>
  <si>
    <t xml:space="preserve">Как с нуля стать востребованным коучем со стабильным...
Начните обучаться коучингу и строить карьеру уже сейчас и бесплатно. ... Сессия с проф-м коучем. Встреча в zoom с основателем университета Павлом Качагиным. Начните получать профессию бесплатно прямо сейчас.
kachagin.ru</t>
  </si>
  <si>
    <t xml:space="preserve">экспоненциальный коучинг</t>
  </si>
  <si>
    <t xml:space="preserve">Академия Экспоненциального Коучинга
академия экспоненциального коучинга михаила саидова. сертифицированных экспоненциальных коуча. а) То, как мы сами живем, не отличается от того, что мы говорим. Мы едим еду, которой кормим...
exponentialcoachingacademy.com</t>
  </si>
  <si>
    <t xml:space="preserve">стратегический коучинг</t>
  </si>
  <si>
    <t xml:space="preserve">1 (+1)</t>
  </si>
  <si>
    <t xml:space="preserve">Академия Стратегического Коучинга
Мастер Стратегического Коучинга. Предложение для тех, кто обучался в Школе Коучинга. ... Школа Стратегического Коучинга. Ранняя регистрация.
procoaching.academy</t>
  </si>
  <si>
    <t>21New</t>
  </si>
  <si>
    <t xml:space="preserve">Стратегический Коучинг
22 авг. 2021 г. — Онлайн мастер-класс 22 августа в 19-00 мск. Вход свободный.
https://irinaleadercoach.com</t>
  </si>
  <si>
    <t xml:space="preserve">колесо баланса</t>
  </si>
  <si>
    <t xml:space="preserve">26 (+8)</t>
  </si>
  <si>
    <t xml:space="preserve">модель grow</t>
  </si>
  <si>
    <t xml:space="preserve">19 (-1)</t>
  </si>
  <si>
    <t xml:space="preserve">Модель и вопросы по GROW
Это базовая модель в коучинге. На данной модели можно построить любую коучинговую сессию. ... Рассмотрим GROW и последовательность ее этапов. Модель состоит из 4 этапов: 1. GOAL. Цель.
academy2win.com grow</t>
  </si>
  <si>
    <t xml:space="preserve">как побороть тревожность 4 проверенных способа</t>
  </si>
  <si>
    <t>5New</t>
  </si>
  <si>
    <t xml:space="preserve">4 рекомендации, как быстро справиться с тревожностью
Читайте в статье
Как надолго снять тревожность через анализ ситуации?
Как незаметно снять тревогу и напряжение в любом месте?
Например, если тревожность возрастает после чтения новостей, выделите на...
psy.edu.ru Блог 4 рекомендации, как быстро справиться с тревожностью</t>
  </si>
  <si>
    <t>оркт</t>
  </si>
  <si>
    <t xml:space="preserve">Ориентированная на решение краткосрочная терапия.
ОРКТ — один из подходов в психологии. Его основная задача — найти решение проблемы клиента, чтобы сделать его жизнь лучше, и сделать это быстро. Однако главное в подходе все-таки не срок, а нацеленность на результат.
psychodemia.ru Блог orkt-what-is-it-and-who…</t>
  </si>
  <si>
    <t xml:space="preserve">павел качагин коуч</t>
  </si>
  <si>
    <t xml:space="preserve">Павел Качагин Ректор "Kachagin international university of..."
Начните обучаться коучингу и строить карьеру уже сейчас и бесплатно. ... Автор - Павел Качагин. Получите бесплатный двухнедельный доступ к сертификационной программе обучения "О КОУЧИНГЕ ПРОСТО". Основатель и...
kachagin.ru</t>
  </si>
  <si>
    <t xml:space="preserve">Академия Экспоненциального Коучинга
В программах Академии Экспоненциального Коучинга вы учитесь конкретным коучинговым, тренерским и преподавательским навыкам. Это дает вам возможность: «экспоненциальный коуч» — из-за этой фразы...
exponentialcoachingacademy.com</t>
  </si>
  <si>
    <t xml:space="preserve">школа глубинной трансформации</t>
  </si>
  <si>
    <t xml:space="preserve">9 (-1)</t>
  </si>
  <si>
    <t xml:space="preserve">Метафорический коучинг - Коучинг: Цели, Успех...
Глубинная личностная трансформация”: Чему конкретно можно научиться на ... Состоялся мастер-класс “Как стать мастером глубинной трансформации. 4 инструмента Метафорического Коучинга”. За 2 часа мы обсудили...
procoaching.academy category/metaforicheskij-…</t>
  </si>
  <si>
    <t xml:space="preserve">стратегический коучинг это</t>
  </si>
  <si>
    <t xml:space="preserve">А ВЫ ЗНАЕТЕ, ЧТО ТАКОЕ СТРАТЕГИЧЕСКИЙ КОУЧИНГ?
Речь - это отражение нашего мышления. Поэтому Коуч замечает интонации, повторяемые слова, язык тела, структуру речи собеседника. Все это – сообщения от.
https://irinaleadercoach.com chto_takoe_strat_coaching</t>
  </si>
  <si>
    <t xml:space="preserve">компетенции коуча icf</t>
  </si>
  <si>
    <t xml:space="preserve">Компетенции ICF | Стандарт компетенций коуча
Международным стандартом компетенций коуча является модель ICF, которая периодически пересматривается. В конце 2019 года вступила в силу обновленная...
5prism.ru kompetenczii-icf/</t>
  </si>
  <si>
    <t xml:space="preserve">джон уитмор</t>
  </si>
  <si>
    <t xml:space="preserve">10 (-2)</t>
  </si>
  <si>
    <t xml:space="preserve">ОСНОВАТЕЛИ КОУЧИНГА: Сэр Джон Уитмор
Джон Уитмор получил образование в Итоне, Королевской военной академии в ... Закончив карьеру профессионального автогонщика в 1961 году, Джон Уитмор...
academy2win.com john_whitmore</t>
  </si>
  <si>
    <t xml:space="preserve">институт прикладной психологии в социальной сфере</t>
  </si>
  <si>
    <t xml:space="preserve">Обучение на психолога - учиться и получить...
Институт прикладной психологии в социальной сфере г.Москва. Обучение на психолога - учиться и получить дистанционное образование по психологии в Институте прикладной психологии в социальной сфере.
psy.edu.ru</t>
  </si>
  <si>
    <t xml:space="preserve">emdr терапия</t>
  </si>
  <si>
    <t xml:space="preserve">6 (+24)</t>
  </si>
  <si>
    <t xml:space="preserve">Что такое EMDR и почему вам стоит научиться этому...
EMDR — аббревиатура английского словосочетания Eye Movement Desensitization and Reprocessing. Его русский перевод звучит как ДПДГ — «десенсибилизация и переработка с помощью движений глаз».
psychodemia.ru Блог what-is-emdr-and-why-you…</t>
  </si>
  <si>
    <t xml:space="preserve">павел качагин коучинг плюс</t>
  </si>
  <si>
    <t xml:space="preserve">Супер обновления в пакете "Профи Плюс"
1. Модуль «профессиональный коучинг». Коучинг — это искусство поддержки человека в достижении его целей и задач путем раскрытия его ... ИП Качагин Павел Алексеевич ИНН: 027809672097 Политика конфиденциальности Договор-оферта.
kachagin.ru superplus</t>
  </si>
  <si>
    <t xml:space="preserve">экспоненциальный коуч</t>
  </si>
  <si>
    <t xml:space="preserve">Академия Экспоненциального Коучинга
«экспоненциальный коуч» — из-за этой фразы вас будут выбирать, не глядя на стоимость ваших услуг, потому что вы гарантированно приведете клиента к результату. Это то, за что люди готовы платить много. Михаил Саидов.
exponentialcoachingacademy.com</t>
  </si>
  <si>
    <t xml:space="preserve">бизнес коучинг</t>
  </si>
  <si>
    <t xml:space="preserve">15 (+25)</t>
  </si>
  <si>
    <t xml:space="preserve">Бизнес-коучинг. 8 советов для начинающего бизнес-коуча
Бизнес-коучинг - как подступиться? С чего начать? Как избежать ошибок, которые могут дорого Вам стоить? Читайте 8 советов для начинающего бизнес-коуча.
procoaching.academy 2018/biznes-kouching-8…biznes…</t>
  </si>
  <si>
    <t xml:space="preserve">ирина михалицина</t>
  </si>
  <si>
    <t xml:space="preserve">АКАДЕМИЯ СТРАТЕГИЧЕСКОГО КОУЧИНГА
Ирина Михалицина. Мария Карпец. Татьяна Петрова. Татьяна Тимченко. Директор по организации обучения. Наталья Лощина. Бизнес-тренер, коуч IСF,.
https://irinaleadercoach.com docs PDF-treningi</t>
  </si>
  <si>
    <t>icf</t>
  </si>
  <si>
    <t xml:space="preserve">14 (-1)</t>
  </si>
  <si>
    <t xml:space="preserve">Сертификация ICF для коучей | Академия коучинга 5 Prism
ICF (International Coach Federation) – это профессиональная ассоциация персональных и бизнес-коучей. Ее цель – формирование и сохранение надежности и качества коучинга в мировом сообществе.
5prism.ru sertifikacziya-icf/</t>
  </si>
  <si>
    <t xml:space="preserve">обучение коучингу с сертификатом icf</t>
  </si>
  <si>
    <t>14New</t>
  </si>
  <si>
    <t xml:space="preserve">ACTP ICF коучинг обучение онлайн и сертификация...
{Выгодно со 100% гарантией} Пройти обучение коучингу и стать сертифицированным профессиональным...ПРОФЕССИОНАЛЬНЫЙ КОУЧИНГ ПО МЕЖДУНАРОДНЫМ СТАНДАРТАМ ACTP ICF. Выберите самый быстрый и...
academy2win.com professional-coach</t>
  </si>
  <si>
    <t>птср</t>
  </si>
  <si>
    <t xml:space="preserve">Симптомы и диагностика ПТСР. Как отличить его от других...
Что такое ПТСР. Посттравматическое стрессовое расстройство — это отсроченная реакция на психотравму. Ее может запустить разовое сильное эмоциональное потрясение (авария) или систематическое...
psy.edu.ru Симптомы и диагностика ПТСР. Как отличить его от других состояний</t>
  </si>
  <si>
    <t>emdr</t>
  </si>
  <si>
    <t xml:space="preserve">11 (+26)</t>
  </si>
  <si>
    <t xml:space="preserve">Что такое EMDR и почему вам стоит научиться этому...
Что такое EMDR-терапия. EMDR — аббревиатура английского словосочетания Eye Movement Desensitization and Reprocessing. Его русский перевод звучит как ДПДГ — «десенсибилизация и...
psychodemia.ru Блог what-is-emdr-and-why-you…</t>
  </si>
  <si>
    <t xml:space="preserve">павел качагин отзывы</t>
  </si>
  <si>
    <t xml:space="preserve">5 (+20)</t>
  </si>
  <si>
    <t xml:space="preserve">Павел Качагин Ректор "Kachagin international university of..."
Автор - Павел Качагин. Получите бесплатный двухнедельный доступ к сертификационной программе обучения "О КОУЧИНГЕ ПРОСТО".
kachagin.ru</t>
  </si>
  <si>
    <t xml:space="preserve">михаил саидов коуч</t>
  </si>
  <si>
    <t xml:space="preserve">формула бекхарда</t>
  </si>
  <si>
    <t xml:space="preserve">4 (-1)</t>
  </si>
  <si>
    <t xml:space="preserve">Формула перемен Бекхарда в стратегическом коучинге
Пора разобраться, почему порой нет движения вперед. Будем использовать один из моих любимых приемов "разбора полетов" - формула перемен Бекхарда.
procoaching.academy 2018/formula…bekkharda/</t>
  </si>
  <si>
    <t xml:space="preserve">метафорический коучинг</t>
  </si>
  <si>
    <t>17New</t>
  </si>
  <si>
    <t xml:space="preserve">Пробуди в себе коуча.
Онлайн мастер-класс 22 августа в 19-00 мск. Вход свободный.
https://irinaleadercoach.com</t>
  </si>
  <si>
    <t>acsth</t>
  </si>
  <si>
    <t xml:space="preserve">Аккредитации ACSTH и ACTP | Академия коучинга 5 Prism
Значение аббревиатур ACSTH и ACTP. ACSTH – Approved Coaching Specific Training Hours. Подтвержденные часы обучения и практики коучинга.
5prism.ru akkreditaczii-acsth-i-actp/</t>
  </si>
  <si>
    <t xml:space="preserve">сертификат icf коучинг</t>
  </si>
  <si>
    <t>10New</t>
  </si>
  <si>
    <t xml:space="preserve">ACTP ICF коучинг обучение онлайн и сертификация...
(ICF – крупнейшая в мире ассоциация профессиональных коучей). ? Является Коуч-партнером одной из крупнейших коучинговых компаний Европы MooveOne. ? Изучает корпоративные культуры самых успешных...
academy2win.com professional-coach</t>
  </si>
  <si>
    <t xml:space="preserve">синдром самозванца</t>
  </si>
  <si>
    <t xml:space="preserve">15 (+7)</t>
  </si>
  <si>
    <t xml:space="preserve">Синдром самозванца — что это и как бороться...
Рассказываем про синдром самозванца — что это с точки зрения психологии и ... Синдром самозванца — это состояние, в котором человек обесценивает свои достижения. Любой собственный успех он объясняет...
psy.edu.ru Синдром самозванца — что это и как бороться — 8 методов от психолог…</t>
  </si>
  <si>
    <t xml:space="preserve">клинический психолог</t>
  </si>
  <si>
    <t xml:space="preserve">23 (-4)</t>
  </si>
  <si>
    <t xml:space="preserve">Кто такой клинический психолог и как им стать
Клинический психолог — это специалист, который работает с пациентами с ... Задача клинического психолога распознать это, объяснить человеку и поддержать его, ведь расстройство не ставит крест на нормальной...
psychodemia.ru Блог …-and-how-to-become-one</t>
  </si>
  <si>
    <t xml:space="preserve">о коучинге просто</t>
  </si>
  <si>
    <t xml:space="preserve">Как с нуля стать востребованным коучем со стабильным...
Начните обучаться коучингу и строить карьеру уже сейчас и бесплатно. ... Бесплатная online программа "О коучинге просто" от KACHAGIN UNIVERSITY. Начните получать профессию бесплатно уже сегодня.
kachagin.ru</t>
  </si>
  <si>
    <t xml:space="preserve">экспонента коучинг</t>
  </si>
  <si>
    <t xml:space="preserve">Академия Экспоненциального Коучинга
В программах Академии Экспоненциального Коучинга вы учитесь конкретным коучинговым, тренерским и преподавательским навыкам.
exponentialcoachingacademy.com</t>
  </si>
  <si>
    <t xml:space="preserve">Академия Стратегического Коучинга Ирины Михалициной.
Ирина Ракитина, г. Сочи, бизнес-коуч. Обучение шло на высочайшем профессиональном уровне..И я приобрела новую интереснейшую профессию коуча, которая позволяет очень деликатно и бережно помочь человеку стать...
procoaching.academy</t>
  </si>
  <si>
    <t xml:space="preserve">академия современного коучинга</t>
  </si>
  <si>
    <t>28New</t>
  </si>
  <si>
    <t xml:space="preserve">Пробуди в себе коуча.
Применять коучинг в работе современного руководителя лидера ... Основатель и автор программ «Академии Стратегического Коучинга»; Обучает и сертифицирует ...
https://irinaleadercoach.com</t>
  </si>
  <si>
    <t xml:space="preserve">5 призм</t>
  </si>
  <si>
    <t xml:space="preserve">Академия коучинга 5 Prism
Академия профессионального коучинга 5 Призм.? Онлайн обучение коучингу в Москве, Санкт-Петербурге, по всей России и миру. Диплом ICF.
5prism.ru</t>
  </si>
  <si>
    <t xml:space="preserve">обратная связь это в менеджменте</t>
  </si>
  <si>
    <t xml:space="preserve">2 (+2)</t>
  </si>
  <si>
    <t xml:space="preserve">Обратная связь как инструмент управления
Обратная связь – это инструмент управления персоналом и повышения эффективности бизнес-процессов. ... Р: А как считаешь, почему важно именно в этот день сдавать отчет и не задерживать его ни на день?
academy2win.com feed_back</t>
  </si>
  <si>
    <t>либидо</t>
  </si>
  <si>
    <t xml:space="preserve">10 (+34)</t>
  </si>
  <si>
    <t xml:space="preserve">Снижение либидо: симптомы, причины, диагностика. 18+
Снижение либидо (сексуального желания) у мужчин и женщин происходит по ... На либидо также влияют физическое и ментальное здоровье, у человека с...
psy.edu.ru Блог Снижение либидо: симптомы, причины, диагностика. 18+</t>
  </si>
  <si>
    <t xml:space="preserve">5 (+40)</t>
  </si>
  <si>
    <t xml:space="preserve">павел корчагин отзывы</t>
  </si>
  <si>
    <t xml:space="preserve">7 (+1)</t>
  </si>
  <si>
    <t xml:space="preserve">Как с нуля стать востребованным коучем со стабильным...
Автор - Павел Качагин. Получите бесплатный двухнедельный доступ к ... Павел ответит на ваши вопросы. Проведет персональные разборы в стиле коучинга.
kachagin.ru</t>
  </si>
  <si>
    <t xml:space="preserve">саидов михаил</t>
  </si>
  <si>
    <t xml:space="preserve">Академия Экспоненциального Коучинга
академия экспоненциального коучинга михаила саидова. сертифицированных экспоненциальных коуча.
exponentialcoachingacademy.com</t>
  </si>
  <si>
    <t xml:space="preserve">8 (+6)</t>
  </si>
  <si>
    <t xml:space="preserve">вопросов, трансформируют жизнь бизнес, Пособие по коуч
BOпросов. Коучинг - это технология развития мышления и повышения ... Эти вопросы называют коучинговыми, а такой стиль общения - трансформационным.
procoaching.academy docs/2020/11voprosov.pdf</t>
  </si>
  <si>
    <t xml:space="preserve">5 призм коучинг</t>
  </si>
  <si>
    <t xml:space="preserve">томас леонард</t>
  </si>
  <si>
    <t xml:space="preserve">ОСНОВАТЕЛИ КОУЧИНГА: Томас Леонард
ТОМАС ДЖ. ЛЕОНАРД (1955 - 2003) считается одним из основателей коучинга. В 1998 году издательство Amazon назвало Томаса "отцом персонального коучинга" или "лайф-коучинга". Родился и вырос в...
academy2win.com tomas_leonard</t>
  </si>
  <si>
    <t xml:space="preserve">emdr-терапия что это</t>
  </si>
  <si>
    <r>
      <rPr>
        <sz val="11.5"/>
        <rFont val="Liberation Sans"/>
      </rPr>
      <t>6</t>
    </r>
    <r>
      <rPr>
        <sz val="8.5"/>
        <rFont val="Liberation Sans"/>
      </rPr>
      <t>New</t>
    </r>
  </si>
  <si>
    <t xml:space="preserve">Что такое EMDR и почему вам стоит научиться этому...
Что такое EMDR-терапия. EMDR — аббревиатура английского словосочетания Eye Movement Desensitization and Reprocessing. Его русский перевод звучит как ДПДГ — «десенсибилизация и переработка с помощью движений глаз».
psychodemia.ru Блог what-is-emdr-and-why-you…</t>
  </si>
  <si>
    <t xml:space="preserve">как стать коучем с нуля</t>
  </si>
  <si>
    <t>N/A30</t>
  </si>
  <si>
    <t xml:space="preserve">Как с нуля стать востребованным коучем со стабильным...
Вы хотите стать профессиональным коучем и психологом. Построить карьеру богатого коуча, но вам до сих пор что-то мешает. Вам надоело ходить на нелюбимую работу Вы хотите обрести настоящую СВОБОДУ.
kachagin.ru okp</t>
  </si>
  <si>
    <t xml:space="preserve">как сделать квантовый скачок в жизни</t>
  </si>
  <si>
    <t xml:space="preserve">3 (+5)</t>
  </si>
  <si>
    <t xml:space="preserve">‘ПОТОК’ или Как совершить квантовый скачок
Вы тоже слышали все эти разговоры о «жизни в потоке»? Узнайте, как "поток" помогает лучше мыслить, достигать цели и ... Вы тоже слышали все эти разговоры о «жизни в потоке»? Сегодня я перевела для Вас статью моей коллеги
procoaching.academy 2019…kak…kvantovyj-skachok/</t>
  </si>
  <si>
    <t xml:space="preserve">5 призм академия</t>
  </si>
  <si>
    <t xml:space="preserve">карта жизни</t>
  </si>
  <si>
    <t xml:space="preserve">Карта жизни. Что это?
Как построить карту своей жизни? ... Таким образом, карта жизни станет ориентиром, с которым вы сможете сверять необходимые действия для реализации и достижения поставленных целей. Следует периодически...
academy2win.com map_of_life</t>
  </si>
  <si>
    <t>emdr-терапия</t>
  </si>
  <si>
    <t xml:space="preserve">8 (+25)</t>
  </si>
  <si>
    <t xml:space="preserve">как стать коучем с нуля самостоятельно</t>
  </si>
  <si>
    <t>N/A39</t>
  </si>
  <si>
    <t xml:space="preserve">академия экспоненциального коучинга михаил саидов</t>
  </si>
  <si>
    <t xml:space="preserve">Академия Экспоненциального Коучинга
академия экспоненциального коучинга михаила саидова. сертифицированных экспоненциальных коуча. а) То, как мы сами живем, не отличается от того, что мы говорим. Мы едим еду, которой кормим других.
exponentialcoachingacademy.com</t>
  </si>
  <si>
    <t xml:space="preserve">коучинг вопросы</t>
  </si>
  <si>
    <t xml:space="preserve">8 (-2)</t>
  </si>
  <si>
    <t xml:space="preserve">вопросов, трансформируют жизнь бизнес, Пособие по коуч
BOпросов. Коучинг - это технология развития мышления и повышения ... Умеют задавать глубокие вопросы, трансформирующие МЫШИение собеседника. Развить. ЭФФЕКТИВНОГО КОММУНИКОТООО ПОМОЖЕТ...
procoaching.academy docs/2020/11voprosov.pdf</t>
  </si>
  <si>
    <t xml:space="preserve">5 призм отзывы</t>
  </si>
  <si>
    <t xml:space="preserve">Отзывы реальных людей о коучинге
Отзывы людей об Академия профессионального коучинга ? Идеальный старт в востребованную профессию коуч международного уровня. Собственная методика...
5prism.ru otzyvy/</t>
  </si>
  <si>
    <t xml:space="preserve">обучение коучингу icf</t>
  </si>
  <si>
    <t xml:space="preserve">10 (-3)</t>
  </si>
  <si>
    <t xml:space="preserve">ACTP ICF коучинг обучение онлайн и сертификация...
{Выгодно со 100% гарантией} Пройти обучение коучингу и стать сертифицированным профессиональным коучем ICF изучите подробнее.
academy2win.com professional-coach</t>
  </si>
  <si>
    <t xml:space="preserve">клинический психолог это</t>
  </si>
  <si>
    <t xml:space="preserve">Самое важное о клинической психологии и профессии...
Клинический психолог — это специалист, который разбирается не только в особенностях работы здоровой психики, но и помогает людям с психическими расстройствами, пограничными состояниями.
psy.edu.ru Самое важное о клинической психологии и профессии клинического псих…</t>
  </si>
  <si>
    <t xml:space="preserve">2 (-1)</t>
  </si>
  <si>
    <t xml:space="preserve">Рассказывайте о «Психодемии» и получайте скидку
Оставляйте отзывы о «Психодемии» и получайте подарки. А чтобы оставлять отзывы было приятнее, каждый месяц мы разыгрываем для вас небольшие призы:) Что можно выиграть. Где можно оставить...
psychodemia.ru reviews</t>
  </si>
  <si>
    <t xml:space="preserve">международный университет коучинга</t>
  </si>
  <si>
    <t xml:space="preserve">Как с нуля стать востребованным коучем со стабильным...
Основатель и ректор "Международного университета коучинга и психологии". ... Занятие №1. Как в коучинге доводить клиента до результата.
kachagin.ru</t>
  </si>
  <si>
    <t xml:space="preserve">коучинговые вопросы список</t>
  </si>
  <si>
    <t xml:space="preserve">9 (+3)</t>
  </si>
  <si>
    <t xml:space="preserve">вопросов, трансформируют жизнь бизнес, Пособие по коуч
BOпросов. Коучинг - это технология развития мышления и повышения эффективности жизни или бизнеса. Коуч. ectb не советует, как консультант, а помогает найти свои. собственные решения).
procoaching.academy docs/2020/11voprosov.pdf</t>
  </si>
  <si>
    <t xml:space="preserve">майлз дауни</t>
  </si>
  <si>
    <t xml:space="preserve">7 (-2)</t>
  </si>
  <si>
    <t xml:space="preserve">ОСНОВАТЕЛИ КОУЧИНГА: Майлз Дауни
Майлз Дауни - автор уникальной методики высвобождения гениальности человека Enabling Genius, которая основана на принципах Внутренней Игры (Тимоти Голви) и совмещает теорию: от генетических исследований до...
academy2win.com myles_downey</t>
  </si>
  <si>
    <t xml:space="preserve">сепарация от родителей</t>
  </si>
  <si>
    <t xml:space="preserve">Как пройти сепарацию от родителей: почему это важно
Сепарация от родителей — это естественный этап: по мере взросления дети обучаются разным навыкам и учатся самостоятельности.
psy.edu.ru Блог Сепарация от родителей: почему это важно</t>
  </si>
  <si>
    <t xml:space="preserve">терапия принятия и ответственности</t>
  </si>
  <si>
    <t xml:space="preserve">Наш полный курс «Терапия принятия и ответственности...
Узнайте, что такое терапия принятия и ответственности (АСТ). Пройдите мини-курс. Это бесплатно. ... Познакомьтесь с терапией принятия и ответственности — одним из самых популярных направлений когнитивно-поведенческой терапии.
psychodemia.ru miniact</t>
  </si>
  <si>
    <t xml:space="preserve">экспоненциальный коучинг михаил саидов</t>
  </si>
  <si>
    <t xml:space="preserve">Академия Экспоненциального Коучинга
академия экспоненциального коучинга михаила саидова. сертифицированных экспоненциальных коуча. ... «экспоненциальный коуч» — из-за этой фразы вас будут выбирать, не глядя на стоимость ваших услуг, потому что вы гарантированно
exponentialcoachingacademy.com</t>
  </si>
  <si>
    <t xml:space="preserve">нлп мастер</t>
  </si>
  <si>
    <t xml:space="preserve">НЛП. Уровень Мастер | Коучинг: Цели, Успех и Лидерство
Курс «НЛП-Мастер» - это следующий уровень мастерства в применении НЛП - для себя, для бизнеса и для работы с клиентами. Это новый вызов привычному пониманию реальности. Как мы знаем то, что мы знаем и...
procoaching.academy nlp-master/</t>
  </si>
  <si>
    <t xml:space="preserve">Видимость URL'ов домена в выдаче</t>
  </si>
  <si>
    <t xml:space="preserve">URL и Title страницы</t>
  </si>
  <si>
    <t xml:space="preserve">Запросов
в ТОП-10 </t>
  </si>
  <si>
    <t xml:space="preserve">Запросов
в ТОП-50 </t>
  </si>
  <si>
    <t xml:space="preserve">Потерян.
запросов </t>
  </si>
  <si>
    <t xml:space="preserve"> Доля 
 трафика % </t>
  </si>
  <si>
    <t xml:space="preserve">https://5prism.ru/sertifikacziya-icf/
Сертификация ICF для коучей | Академия коучинга 5 Prism</t>
  </si>
  <si>
    <t xml:space="preserve">https://academy2win.com/john_whitmore
ОСНОВАТЕЛИ КОУЧИНГА: Сэр Джон Уитмор</t>
  </si>
  <si>
    <t xml:space="preserve">https://psy.edu.ru/category
Курсы по психологии онлайн: обучение на психолога...</t>
  </si>
  <si>
    <t xml:space="preserve">https://psychodemia.ru/blog/what-is-emdr-and-why-you-should-...
Что такое EMDR и почему вам стоит научиться этому...</t>
  </si>
  <si>
    <t xml:space="preserve">https://kachagin.ru/
Как с нуля стать востребованным коучем со стабильным...</t>
  </si>
  <si>
    <t xml:space="preserve">https://exponentialcoachingacademy.com/
Академия Экспоненциального Коучинга</t>
  </si>
  <si>
    <t xml:space="preserve">https://procoaching.academy/
Ирина Ракитина, г. Сочи, бизнес-коуч</t>
  </si>
  <si>
    <t xml:space="preserve">https://irinaleadercoach.com/
Пробуди в себе коуча.</t>
  </si>
  <si>
    <t xml:space="preserve">https://5prism.ru/koleso-balansa-v-kouchinge/
Колесо баланса - эффективный инструмент коучинга</t>
  </si>
  <si>
    <t xml:space="preserve">https://academy2win.com/feed_back
Обратная связь как инструмент управления</t>
  </si>
  <si>
    <t xml:space="preserve">https://psy.edu.ru/
Обучение на психолога - учиться и получить...</t>
  </si>
  <si>
    <t xml:space="preserve">https://psychodemia.ru/
Психодемия</t>
  </si>
  <si>
    <t xml:space="preserve">kachagin.ru
Бесплатный курс "Как с нуля стать коучем за 10 дней".…</t>
  </si>
  <si>
    <t xml:space="preserve">https://exponentialcoachingacademy.com/coach_way
Руководство «Как стать коучем»</t>
  </si>
  <si>
    <t xml:space="preserve">https://procoaching.academy/2018/formula_peremen_bekkharda/
Формула перемен Бекхарда в стратегическом коучинге</t>
  </si>
  <si>
    <t xml:space="preserve">https://irinaleadercoach.com/docs/2020/chto_takoe_strat_coac...
А ВЫ ЗНАЕТЕ, ЧТО ТАКОЕ СТРАТЕГИЧЕСКИЙ КОУЧИНГ?</t>
  </si>
  <si>
    <t xml:space="preserve">https://5prism.ru/obuchenie/
Курсы коучей для начинающих - коучинг с нуля в Москве</t>
  </si>
  <si>
    <t xml:space="preserve">https://academy2win.com/walt_disney_model
Как преодолеть самый главный барьер на пути к своей...</t>
  </si>
  <si>
    <t xml:space="preserve">https://psy.edu.ru/blog/samoe-vazhnoe-o-klinicheskoj-psiholo...
Самое важное о клинической психологии и профессии...</t>
  </si>
  <si>
    <t xml:space="preserve">https://psychodemia.ru/blog/orkt-what-is-it-and-who-will-it-...
Ориентированная на решение краткосрочная терапия.</t>
  </si>
  <si>
    <t xml:space="preserve">https://kachagin.ru/superplus
Супер обновления в пакете "Профи Плюс"</t>
  </si>
  <si>
    <t xml:space="preserve">https://exponentialcoachingacademy.com/mrt
Метод реактивной трансформации</t>
  </si>
  <si>
    <t xml:space="preserve">https://procoaching.academy/2018/biznes-kouching-8-sovetov-d...
Бизнес-коучинг. 8 советов для начинающего бизнес-коуча</t>
  </si>
  <si>
    <t xml:space="preserve">https://irinaleadercoach.com/docs/2021/PDF-treningi.pdf
АКАДЕМИЯ СТРАТЕГИЧЕСКОГО КОУЧИНГА</t>
  </si>
  <si>
    <t xml:space="preserve">https://5prism.ru/kouching/
Индивидуальный коучинг в Москве - найти...</t>
  </si>
  <si>
    <t xml:space="preserve">https://academy2win.com/professional-coach
ACTP ICF коучинг обучение онлайн и сертификация...</t>
  </si>
  <si>
    <t xml:space="preserve">https://psy.edu.ru/blog/rasstrojstvo-pishchevogo-povedeniya-...
Расстройство пищевого поведения. Что такое РПП...</t>
  </si>
  <si>
    <t xml:space="preserve">https://psychodemia.ru/videocourses
Учиться бесплатно</t>
  </si>
  <si>
    <t xml:space="preserve">https://exponentialcoachingacademy.com/grant
Грант от Академии Экспоненциального Коучинга</t>
  </si>
  <si>
    <t xml:space="preserve">https://procoaching.academy/category/metaforicheskij-kouchin...
Метафорический коучинг - Коучинг: Цели, Успех...</t>
  </si>
  <si>
    <t xml:space="preserve">https://5prism.ru/akkreditaczii-acsth-i-actp/
Аккредитации ACSTH и ACTP | Академия коучинга 5 Prism</t>
  </si>
  <si>
    <t xml:space="preserve">https://academy2win.com/grow
Модель и вопросы по GROW</t>
  </si>
  <si>
    <t xml:space="preserve">https://psy.edu.ru/blog/separaciya-ot-roditelej-pochemu-eto-...
Как пройти сепарацию от родителей: как она проходит...</t>
  </si>
  <si>
    <t xml:space="preserve">https://psychodemia.ru/blog/who-is-a-clinical-psychologist-a...
Кто такой клинический психолог и как им стать</t>
  </si>
  <si>
    <t xml:space="preserve">https://exponentialcoachingacademy.com/biznes-kouching_katal...
Программа подготовки бизнес-коучей Михаила Саидова</t>
  </si>
  <si>
    <t xml:space="preserve">https://procoaching.academy/2018/bolee-40-tem-dlya-vashego-n...
Более 40 тем для Вашего нового авторского тренинга!</t>
  </si>
  <si>
    <t xml:space="preserve">https://5prism.ru/
Академия коучинга 5 Prism</t>
  </si>
  <si>
    <t xml:space="preserve">https://kachagin.ru/okp
Как с нуля стать востребованным коучем со стабильным...</t>
  </si>
  <si>
    <t xml:space="preserve">https://procoaching.academy/docs/2020/11voprosov.pdf
вопросов, трансформируют жизнь бизнес, Пособие по коуч</t>
  </si>
  <si>
    <t xml:space="preserve">https://academy2win.com/
Международный коучинг обучение онлайн...</t>
  </si>
  <si>
    <t xml:space="preserve">https://psy.edu.ru/blog/snizhenie-libido-simptomy-prichiny-d...
Снижение либидо: симптомы, причины, диагностика. 18+</t>
  </si>
  <si>
    <t xml:space="preserve">https://psychodemia.ru/blog/how-can-a-beginner-find-a-superv...
Как новичку найти супервизора и интервизорскую группу</t>
  </si>
  <si>
    <t xml:space="preserve">https://exponentialcoachingacademy.com/how-to-become-a-coach
Как стать коучем и с чего начать обучение?</t>
  </si>
  <si>
    <t xml:space="preserve">https://5prism.ru/otzyvy/
Отзывы реальных людей о коучинге</t>
  </si>
  <si>
    <t xml:space="preserve">https://psychodemia.ru/reviews
Рассказывайте о «Психодемии» и получайте скидку</t>
  </si>
  <si>
    <t xml:space="preserve">https://exponentialcoachingacademy.com/coach_way
Руководство «Как стать коучем» | Михаил Саидов</t>
  </si>
  <si>
    <t xml:space="preserve">https://5prism.ru/businesscoach/
Обучение бизнес коучингу - курсы для бизнес коучей...</t>
  </si>
  <si>
    <t xml:space="preserve">https://academy2win.com/team-coaching
Командный коучинг. Особенности</t>
  </si>
  <si>
    <t xml:space="preserve">https://exponentialcoachingacademy.com/5_principles
5 принципов коучинга</t>
  </si>
  <si>
    <t xml:space="preserve">https://procoaching.academy/
Главная - Коучинг: Цели, Успех и Лидерство</t>
  </si>
  <si>
    <t xml:space="preserve">https://5prism.ru/chto-takoe-kouch-sessiya/
Что такое коуч сессия - структура, пример сценария...</t>
  </si>
  <si>
    <t xml:space="preserve">https://psy.edu.ru/blog/5-stadij-gorevaniya-kak-pomoch-chelo...
5 стадий горевания: как помочь человеку на каждом этапе</t>
  </si>
  <si>
    <t xml:space="preserve">https://psychodemia.ru/miniact
Наш полный курс «Терапия принятия и ответственности...</t>
  </si>
  <si>
    <t xml:space="preserve">https://procoaching.academy/hr/
Найти своего коуча - Коучинг: Цели, Успех и Лидерство</t>
  </si>
  <si>
    <t xml:space="preserve">Конкуренты в контексте для домена 5prism.ru</t>
  </si>
  <si>
    <t xml:space="preserve">Конкуренты в органич. поиске для домена 5prism.ru</t>
  </si>
  <si>
    <t>Домен</t>
  </si>
  <si>
    <t xml:space="preserve">Пересечение
по запросам</t>
  </si>
  <si>
    <t xml:space="preserve">vresurse.pro
</t>
  </si>
  <si>
    <t>coachuniver.ru</t>
  </si>
  <si>
    <t>coachunion.ru</t>
  </si>
  <si>
    <t xml:space="preserve">coaching-academy.online </t>
  </si>
  <si>
    <t>paracels.ru</t>
  </si>
  <si>
    <t>psychology.sredaobuchenia.ru</t>
  </si>
  <si>
    <t xml:space="preserve">talentsy.ru </t>
  </si>
  <si>
    <t xml:space="preserve">psy.edu.ru </t>
  </si>
  <si>
    <t>5prism.ru</t>
  </si>
  <si>
    <t>atrik.pro</t>
  </si>
  <si>
    <t xml:space="preserve">expocoachingmk.com </t>
  </si>
  <si>
    <t xml:space="preserve">virtuscoach.com </t>
  </si>
  <si>
    <t xml:space="preserve">coachunion.ru </t>
  </si>
  <si>
    <t>vk.com</t>
  </si>
  <si>
    <t>irinaleadercoach.com</t>
  </si>
  <si>
    <t xml:space="preserve">icpcentre.org </t>
  </si>
  <si>
    <t xml:space="preserve">gsoc.world </t>
  </si>
  <si>
    <t xml:space="preserve">psychol.ru </t>
  </si>
  <si>
    <t xml:space="preserve">inpsycho.ru </t>
  </si>
  <si>
    <t xml:space="preserve">ncrdo.ru </t>
  </si>
  <si>
    <t xml:space="preserve">psycho-edu.ru </t>
  </si>
  <si>
    <t xml:space="preserve">icm.institute </t>
  </si>
  <si>
    <t xml:space="preserve">kachagin.com </t>
  </si>
  <si>
    <t xml:space="preserve">lifeshkola.com </t>
  </si>
  <si>
    <t xml:space="preserve">abcoach-study.ru </t>
  </si>
  <si>
    <t xml:space="preserve">coacha.ru </t>
  </si>
  <si>
    <t xml:space="preserve">coachingmaximum.com </t>
  </si>
  <si>
    <t xml:space="preserve">psyinst.moscow </t>
  </si>
  <si>
    <t xml:space="preserve">smart-inc.ru </t>
  </si>
  <si>
    <t xml:space="preserve">coach1ng.ru </t>
  </si>
  <si>
    <t xml:space="preserve">subscribepage.com </t>
  </si>
  <si>
    <t xml:space="preserve">lifeschool.ai </t>
  </si>
  <si>
    <t xml:space="preserve">mishinconsulting.ru </t>
  </si>
  <si>
    <t xml:space="preserve">5prism.ru </t>
  </si>
  <si>
    <t>kachagin.ru</t>
  </si>
  <si>
    <t>erickson.ru</t>
  </si>
  <si>
    <t xml:space="preserve">worldcoach.ru </t>
  </si>
  <si>
    <t xml:space="preserve">labpsytec.ru </t>
  </si>
  <si>
    <t xml:space="preserve">psychodemia.ru </t>
  </si>
  <si>
    <t xml:space="preserve">psychology.sredaobuchenia.ru </t>
  </si>
  <si>
    <t xml:space="preserve">web.procoaching.academy </t>
  </si>
  <si>
    <t xml:space="preserve">proprofi.online </t>
  </si>
  <si>
    <t xml:space="preserve">coachingsaidov.ru </t>
  </si>
  <si>
    <t xml:space="preserve">markifraimov.ru </t>
  </si>
  <si>
    <t xml:space="preserve">kdcoach.com </t>
  </si>
  <si>
    <t>icm.institute</t>
  </si>
  <si>
    <t>icf-russia.ru</t>
  </si>
  <si>
    <t xml:space="preserve">nadpo.ru </t>
  </si>
  <si>
    <t xml:space="preserve">alter.ru </t>
  </si>
  <si>
    <t xml:space="preserve">vresurse.pro </t>
  </si>
  <si>
    <t xml:space="preserve">s3.itor.be </t>
  </si>
  <si>
    <t xml:space="preserve">eca.naarene.com </t>
  </si>
  <si>
    <t xml:space="preserve">youcoach.com.ua </t>
  </si>
  <si>
    <t>vc.ru</t>
  </si>
  <si>
    <t xml:space="preserve">imaton.ru </t>
  </si>
  <si>
    <t>univer-pp.ru</t>
  </si>
  <si>
    <t xml:space="preserve">education-psy.ru </t>
  </si>
  <si>
    <t>web.procoaching.academy</t>
  </si>
  <si>
    <t>icpcentre.org</t>
  </si>
  <si>
    <t xml:space="preserve">zen.yandex.ru </t>
  </si>
  <si>
    <t xml:space="preserve">niidpo.ru </t>
  </si>
  <si>
    <t xml:space="preserve">emdr.ru </t>
  </si>
  <si>
    <t xml:space="preserve">agilemasters.ru </t>
  </si>
  <si>
    <t xml:space="preserve">mbschool.ru </t>
  </si>
  <si>
    <t xml:space="preserve">erickson.ru </t>
  </si>
  <si>
    <t xml:space="preserve">habr.com </t>
  </si>
  <si>
    <t xml:space="preserve">gestaltonline.ru </t>
  </si>
  <si>
    <t xml:space="preserve">ridero.ru </t>
  </si>
  <si>
    <t xml:space="preserve">coachuniver.ru </t>
  </si>
  <si>
    <t xml:space="preserve">netology.ru </t>
  </si>
  <si>
    <t xml:space="preserve">slacademy.ru </t>
  </si>
  <si>
    <t xml:space="preserve">psychology.unic.edu.ru </t>
  </si>
  <si>
    <t xml:space="preserve">shop.mastervision.su </t>
  </si>
  <si>
    <t xml:space="preserve">narrative.team </t>
  </si>
  <si>
    <t xml:space="preserve">bookvoed.ru </t>
  </si>
  <si>
    <t xml:space="preserve">1napc.ru </t>
  </si>
  <si>
    <t>skillbox.ru</t>
  </si>
  <si>
    <t xml:space="preserve">icf-russia.ru </t>
  </si>
  <si>
    <t xml:space="preserve">psyneo.com </t>
  </si>
  <si>
    <t xml:space="preserve">psi.mchs.gov.ru </t>
  </si>
  <si>
    <t xml:space="preserve">lunkov-psy.tilda.ws </t>
  </si>
  <si>
    <t xml:space="preserve">igaryoh.ru </t>
  </si>
  <si>
    <t xml:space="preserve">blog.websarafan.ru </t>
  </si>
  <si>
    <t xml:space="preserve">vsetreningi.ru </t>
  </si>
  <si>
    <t xml:space="preserve">Контекстная реклама настроена в основном на Москву и Санкт-Петербург. Показатели высокие.
Трафик из органического поиска тоже хороший.</t>
  </si>
  <si>
    <t xml:space="preserve">Очень низкий трафик по контекстной рекламе и в основном на Москву. Трафик из органического поиска еще ниже.</t>
  </si>
  <si>
    <t xml:space="preserve">Очень высокий трафик контекстной рекламы и органического поиска по всем указанным городам.</t>
  </si>
  <si>
    <t xml:space="preserve">Контекстная реклама в оснвоном Москва и Санкт-Петербург, органический трафик очень низкий.</t>
  </si>
  <si>
    <t xml:space="preserve">Контекстной рекламы нет, только органический трафик невысокий уровень, в основном Москва и Санкт-Петербург.</t>
  </si>
  <si>
    <t xml:space="preserve">Контекстной рекламы нет, только органический трафик невысокий уровень, в основном Москва.</t>
  </si>
  <si>
    <t xml:space="preserve">Контекстной реклама в основном на Москву, невысокий уровень, органический трафик отсутствует.</t>
  </si>
  <si>
    <t>ТОП-конкуренты</t>
  </si>
  <si>
    <t xml:space="preserve">Классификация продуктов</t>
  </si>
  <si>
    <t xml:space="preserve">Название продуктов</t>
  </si>
  <si>
    <t>Цена</t>
  </si>
  <si>
    <t>Офферы</t>
  </si>
  <si>
    <t>УТП</t>
  </si>
  <si>
    <t>Лид-магниты</t>
  </si>
  <si>
    <t xml:space="preserve">ПРОФЕССИЯ КОУЧ
Бесплатный курс для тех, кто хочет узнать из первых рук, что такое коучинг и как его применять.
Зарегистрируйтесь и получите доступ к занятиям
+ бонус – 5 ловушек мышления.</t>
  </si>
  <si>
    <t>Трипваеры</t>
  </si>
  <si>
    <t xml:space="preserve">Международная программа CCE ICF - ДЕЛАЙ КАК КОУЧ</t>
  </si>
  <si>
    <t>29900-84000р</t>
  </si>
  <si>
    <t xml:space="preserve">Международная программа CCE ICF - ДУМАЙ КАК КОУЧ</t>
  </si>
  <si>
    <t>108100-181000р.</t>
  </si>
  <si>
    <t xml:space="preserve">Международная программа обучения коучингу с нуля по стандартам ICF - КОУЧИНГ МЕЖДУНАРОДНОГО УРОВНЯ</t>
  </si>
  <si>
    <t>143000-280000р.</t>
  </si>
  <si>
    <t xml:space="preserve">Обучение коучингу с 0 до PRO.</t>
  </si>
  <si>
    <t xml:space="preserve">Доп. продажи</t>
  </si>
  <si>
    <t xml:space="preserve">Авторский онлайн-курс 5 PRISM В РАБОТЕ КОУЧА</t>
  </si>
  <si>
    <t>54900-173000р.</t>
  </si>
  <si>
    <t xml:space="preserve">Максимизаторы прибыли</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</si>
</sst>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5">
    <numFmt numFmtId="160" formatCode="#,##0\ [$₽-419]"/>
    <numFmt numFmtId="161" formatCode="#,##0&quot; &quot;[$₽-19]"/>
    <numFmt numFmtId="162" formatCode="0.000"/>
    <numFmt numFmtId="163" formatCode="0.000%"/>
    <numFmt numFmtId="164" formatCode="#,##0.00\ [$₽-19]"/>
  </numFmts>
  <fonts count="30">
    <font>
      <name val="Calibri"/>
      <color theme="1"/>
      <sz val="11.000000"/>
      <scheme val="minor"/>
    </font>
    <font>
      <name val="Liberation Sans"/>
      <color theme="1"/>
      <sz val="8.000000"/>
    </font>
    <font>
      <name val="Liberation Sans"/>
      <b/>
      <color theme="1"/>
      <sz val="10.000000"/>
    </font>
    <font>
      <name val="Liberation Sans"/>
      <b/>
      <color indexed="65"/>
      <sz val="10.000000"/>
    </font>
    <font>
      <name val="Liberation Sans"/>
      <b/>
      <sz val="10.000000"/>
    </font>
    <font>
      <name val="Liberation Sans"/>
      <sz val="8.000000"/>
    </font>
    <font>
      <name val="Liberation Sans"/>
      <color theme="1"/>
      <sz val="10.000000"/>
    </font>
    <font>
      <name val="Liberation Sans"/>
      <sz val="10.000000"/>
    </font>
    <font>
      <name val="Liberation Sans"/>
      <color theme="1" tint="0"/>
      <sz val="10.000000"/>
    </font>
    <font>
      <name val="Calibri"/>
      <b/>
      <color theme="1"/>
      <sz val="10.000000"/>
      <scheme val="minor"/>
    </font>
    <font>
      <name val="Liberation Sans"/>
      <color theme="1" tint="0"/>
      <sz val="8.000000"/>
    </font>
    <font>
      <name val="Liberation Sans"/>
      <b/>
      <sz val="8.000000"/>
    </font>
    <font>
      <name val="Liberation Sans"/>
      <color theme="1"/>
      <sz val="11.000000"/>
    </font>
    <font>
      <name val="Liberation Sans"/>
      <b/>
      <color theme="1"/>
      <sz val="8.000000"/>
    </font>
    <font>
      <name val="Liberation Sans"/>
      <sz val="9.000000"/>
    </font>
    <font>
      <name val="Calibri"/>
      <color theme="1"/>
      <sz val="8.000000"/>
      <scheme val="minor"/>
    </font>
    <font>
      <name val="Arial"/>
      <sz val="8.000000"/>
    </font>
    <font>
      <name val="Arial"/>
      <b/>
      <sz val="8.000000"/>
    </font>
    <font>
      <name val="Arial"/>
      <b/>
      <sz val="8.500000"/>
    </font>
    <font>
      <name val="Arial"/>
      <sz val="12.000000"/>
    </font>
    <font>
      <name val="Liberation Sans"/>
      <color theme="1"/>
      <sz val="9.000000"/>
    </font>
    <font>
      <name val="Liberation Sans"/>
      <color rgb="FF7030A0"/>
      <sz val="8.000000"/>
    </font>
    <font>
      <name val="Liberation Sans"/>
      <b/>
      <color rgb="FF7030A0"/>
      <sz val="8.000000"/>
    </font>
    <font>
      <name val="Calibri"/>
      <color theme="10"/>
      <sz val="8.000000"/>
      <u/>
    </font>
    <font>
      <name val="Liberation Sans"/>
      <color indexed="2"/>
      <sz val="8.000000"/>
    </font>
    <font>
      <name val="Liberation Sans"/>
      <b/>
      <color theme="1"/>
      <sz val="9.000000"/>
    </font>
    <font>
      <name val="Liberation Sans"/>
      <b/>
      <color theme="1"/>
      <sz val="11.000000"/>
    </font>
    <font>
      <name val="Calibri"/>
      <sz val="11.000000"/>
      <scheme val="minor"/>
    </font>
    <font>
      <name val="Calibri"/>
      <sz val="8.000000"/>
      <u/>
    </font>
    <font>
      <name val="Liberation Sans"/>
      <sz val="8.500000"/>
    </font>
  </fonts>
  <fills count="20">
    <fill>
      <patternFill patternType="none"/>
    </fill>
    <fill>
      <patternFill patternType="gray125"/>
    </fill>
    <fill>
      <patternFill patternType="none"/>
    </fill>
    <fill>
      <patternFill patternType="solid">
        <fgColor rgb="FF0070C0"/>
        <bgColor rgb="FF0070C0"/>
      </patternFill>
    </fill>
    <fill>
      <patternFill patternType="solid">
        <fgColor indexed="65"/>
        <bgColor indexed="65"/>
      </patternFill>
    </fill>
    <fill>
      <patternFill patternType="solid">
        <fgColor theme="4" tint="0.79998168889431442"/>
        <bgColor theme="4" tint="0.79998168889431442"/>
      </patternFill>
    </fill>
    <fill>
      <patternFill patternType="solid">
        <fgColor theme="2" tint="0"/>
        <bgColor theme="2" tint="0"/>
      </patternFill>
    </fill>
    <fill>
      <patternFill patternType="solid">
        <fgColor theme="9" tint="0"/>
        <bgColor theme="9" tint="0"/>
      </patternFill>
    </fill>
    <fill>
      <patternFill patternType="solid">
        <fgColor rgb="FF92D050"/>
        <bgColor rgb="FF92D050"/>
      </patternFill>
    </fill>
    <fill>
      <patternFill patternType="solid">
        <fgColor theme="0" tint="0"/>
        <bgColor theme="0" tint="0"/>
      </patternFill>
    </fill>
    <fill>
      <patternFill patternType="solid">
        <fgColor theme="4" tint="0.39997558519241921"/>
        <bgColor theme="4" tint="0.39997558519241921"/>
      </patternFill>
    </fill>
    <fill>
      <patternFill patternType="solid">
        <fgColor indexed="5"/>
        <bgColor indexed="5"/>
      </patternFill>
    </fill>
    <fill>
      <patternFill patternType="solid">
        <fgColor theme="4" tint="0.59999389629810485"/>
        <bgColor theme="4" tint="0.59999389629810485"/>
      </patternFill>
    </fill>
    <fill>
      <patternFill patternType="solid">
        <fgColor rgb="FFFC9FF9"/>
        <bgColor rgb="FFFC9FF9"/>
      </patternFill>
    </fill>
    <fill>
      <patternFill patternType="solid">
        <fgColor theme="8" tint="0.59999389629810485"/>
        <bgColor theme="8"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9" tint="0.39997558519241921"/>
        <bgColor theme="9" tint="0.39997558519241921"/>
      </patternFill>
    </fill>
  </fills>
  <borders count="28">
    <border>
      <left/>
      <right/>
      <top/>
      <bottom/>
      <diagonal/>
    </border>
    <border>
      <left style="thin">
        <color theme="1"/>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hair">
        <color theme="1"/>
      </left>
      <right style="hair">
        <color theme="1"/>
      </right>
      <top style="hair">
        <color theme="1"/>
      </top>
      <bottom style="hair">
        <color theme="1"/>
      </bottom>
      <diagonal/>
    </border>
    <border>
      <left style="hair">
        <color theme="1"/>
      </left>
      <right style="hair">
        <color theme="1"/>
      </right>
      <top style="hair">
        <color theme="1"/>
      </top>
      <bottom/>
      <diagonal/>
    </border>
    <border>
      <left style="hair">
        <color theme="1"/>
      </left>
      <right/>
      <top style="hair">
        <color theme="1"/>
      </top>
      <bottom/>
      <diagonal/>
    </border>
    <border>
      <left/>
      <right style="hair">
        <color theme="1"/>
      </right>
      <top style="hair">
        <color theme="1"/>
      </top>
      <bottom/>
      <diagonal/>
    </border>
    <border>
      <left style="hair">
        <color theme="1"/>
      </left>
      <right/>
      <top style="hair">
        <color theme="1"/>
      </top>
      <bottom style="hair">
        <color theme="1"/>
      </bottom>
      <diagonal/>
    </border>
    <border>
      <left/>
      <right style="hair">
        <color theme="1"/>
      </right>
      <top style="hair">
        <color theme="1"/>
      </top>
      <bottom style="hair">
        <color theme="1"/>
      </bottom>
      <diagonal/>
    </border>
    <border>
      <left/>
      <right/>
      <top style="hair">
        <color theme="1"/>
      </top>
      <bottom style="hair">
        <color theme="1"/>
      </bottom>
      <diagonal/>
    </border>
    <border>
      <left style="thin">
        <color theme="1"/>
      </left>
      <right style="thin">
        <color theme="1"/>
      </right>
      <top style="thin">
        <color theme="1"/>
      </top>
      <bottom/>
      <diagonal/>
    </border>
    <border>
      <left/>
      <right/>
      <top/>
      <bottom style="thin">
        <color rgb="FFD2CDD9"/>
      </bottom>
      <diagonal/>
    </border>
    <border>
      <left style="hair">
        <color theme="1"/>
      </left>
      <right/>
      <top/>
      <bottom/>
      <diagonal/>
    </border>
    <border>
      <left/>
      <right/>
      <top/>
      <bottom style="hair">
        <color theme="1"/>
      </bottom>
      <diagonal/>
    </border>
    <border>
      <left/>
      <right/>
      <top style="hair">
        <color theme="1"/>
      </top>
      <bottom/>
      <diagonal/>
    </border>
    <border>
      <left/>
      <right style="hair">
        <color theme="1"/>
      </right>
      <top/>
      <bottom/>
      <diagonal/>
    </border>
    <border>
      <left style="hair">
        <color theme="1"/>
      </left>
      <right style="hair">
        <color theme="1"/>
      </right>
      <top/>
      <bottom style="hair">
        <color theme="1"/>
      </bottom>
      <diagonal/>
    </border>
  </borders>
  <cellStyleXfs count="2">
    <xf fontId="0" fillId="0" borderId="0" numFmtId="0" applyNumberFormat="1" applyFont="1" applyFill="1" applyBorder="1"/>
    <xf fontId="0" fillId="2" borderId="0" numFmtId="9" applyNumberFormat="1" applyFont="0" applyFill="0" applyBorder="0"/>
  </cellStyleXfs>
  <cellXfs count="420">
    <xf fontId="0" fillId="0" borderId="0" numFmtId="0" xfId="0"/>
    <xf fontId="1" fillId="0" borderId="0" numFmtId="0" xfId="0" applyFont="1"/>
    <xf fontId="2" fillId="0" borderId="0" numFmtId="0" xfId="0" applyFont="1"/>
    <xf fontId="1" fillId="0" borderId="0" numFmtId="0" xfId="0" applyFont="1" applyAlignment="1">
      <alignment vertical="top"/>
    </xf>
    <xf fontId="3" fillId="3" borderId="1" numFmtId="0" xfId="0" applyFont="1" applyFill="1" applyBorder="1" applyAlignment="1">
      <alignment horizontal="left" vertical="top" wrapText="1"/>
    </xf>
    <xf fontId="3" fillId="3" borderId="1" numFmtId="0" xfId="0" applyFont="1" applyFill="1" applyBorder="1" applyAlignment="1">
      <alignment horizontal="center" vertical="top" wrapText="1"/>
    </xf>
    <xf fontId="4" fillId="0" borderId="1" numFmtId="0" xfId="0" applyFont="1" applyBorder="1" applyAlignment="1">
      <alignment horizontal="left" vertical="top" wrapText="1"/>
    </xf>
    <xf fontId="5" fillId="0" borderId="1" numFmtId="0" xfId="0" applyFont="1" applyBorder="1" applyAlignment="1">
      <alignment horizontal="left" vertical="top" wrapText="1"/>
    </xf>
    <xf fontId="5" fillId="4" borderId="1" numFmtId="0" xfId="0" applyFont="1" applyFill="1" applyBorder="1" applyAlignment="1">
      <alignment horizontal="left" vertical="top" wrapText="1"/>
    </xf>
    <xf fontId="1" fillId="0" borderId="1" numFmtId="0" xfId="0" applyFont="1" applyBorder="1" applyAlignment="1">
      <alignment vertical="top" wrapText="1"/>
    </xf>
    <xf fontId="1" fillId="0" borderId="1" numFmtId="0" xfId="0" applyFont="1" applyBorder="1" applyAlignment="1">
      <alignment vertical="top"/>
    </xf>
    <xf fontId="1" fillId="0" borderId="0" numFmtId="0" xfId="0" applyFont="1" applyAlignment="1">
      <alignment wrapText="1"/>
    </xf>
    <xf fontId="5" fillId="0" borderId="0" numFmtId="0" xfId="0" applyFont="1" applyAlignment="1">
      <alignment horizontal="left" vertical="top" wrapText="1"/>
    </xf>
    <xf fontId="6" fillId="0" borderId="0" numFmtId="0" xfId="0" applyFont="1"/>
    <xf fontId="6" fillId="0" borderId="0" numFmtId="0" xfId="0" applyFont="1" applyAlignment="1">
      <alignment vertical="center"/>
    </xf>
    <xf fontId="2" fillId="5" borderId="2" numFmtId="0" xfId="0" applyFont="1" applyFill="1" applyBorder="1" applyAlignment="1">
      <alignment horizontal="center"/>
    </xf>
    <xf fontId="2" fillId="5" borderId="3" numFmtId="0" xfId="0" applyFont="1" applyFill="1" applyBorder="1" applyAlignment="1">
      <alignment horizontal="center"/>
    </xf>
    <xf fontId="2" fillId="5" borderId="3" numFmtId="0" xfId="0" applyFont="1" applyFill="1" applyBorder="1" applyAlignment="1">
      <alignment horizontal="center" vertical="center"/>
    </xf>
    <xf fontId="2" fillId="5" borderId="4" numFmtId="0" xfId="0" applyFont="1" applyFill="1" applyBorder="1" applyAlignment="1">
      <alignment horizontal="center"/>
    </xf>
    <xf fontId="2" fillId="5" borderId="5" numFmtId="0" xfId="0" applyFont="1" applyFill="1" applyBorder="1" applyAlignment="1">
      <alignment horizontal="center"/>
    </xf>
    <xf fontId="2" fillId="5" borderId="4" numFmtId="0" xfId="0" applyFont="1" applyFill="1" applyBorder="1" applyAlignment="1">
      <alignment horizontal="center" vertical="center"/>
    </xf>
    <xf fontId="2" fillId="0" borderId="6" numFmtId="0" xfId="0" applyFont="1" applyBorder="1" applyAlignment="1">
      <alignment vertical="top" wrapText="1"/>
    </xf>
    <xf fontId="2" fillId="0" borderId="5" numFmtId="0" xfId="0" applyFont="1" applyBorder="1" applyAlignment="1">
      <alignment vertical="top" wrapText="1"/>
    </xf>
    <xf fontId="6" fillId="6" borderId="5" numFmtId="3" xfId="0" applyNumberFormat="1" applyFont="1" applyFill="1" applyBorder="1" applyAlignment="1">
      <alignment horizontal="center" vertical="center" wrapText="1"/>
    </xf>
    <xf fontId="6" fillId="0" borderId="6" numFmtId="0" xfId="0" applyFont="1" applyBorder="1" applyAlignment="1">
      <alignment vertical="top" wrapText="1"/>
    </xf>
    <xf fontId="2" fillId="0" borderId="6" numFmtId="160" xfId="0" applyNumberFormat="1" applyFont="1" applyBorder="1" applyAlignment="1">
      <alignment vertical="top"/>
    </xf>
    <xf fontId="2" fillId="0" borderId="6" numFmtId="10" xfId="0" applyNumberFormat="1" applyFont="1" applyBorder="1" applyAlignment="1">
      <alignment horizontal="center" vertical="center"/>
    </xf>
    <xf fontId="2" fillId="0" borderId="7" numFmtId="0" xfId="0" applyFont="1" applyBorder="1" applyAlignment="1">
      <alignment vertical="top" wrapText="1"/>
    </xf>
    <xf fontId="6" fillId="6" borderId="5" numFmtId="9" xfId="0" applyNumberFormat="1" applyFont="1" applyFill="1" applyBorder="1" applyAlignment="1">
      <alignment horizontal="center" vertical="center" wrapText="1"/>
    </xf>
    <xf fontId="6" fillId="0" borderId="7" numFmtId="0" xfId="0" applyFont="1" applyBorder="1" applyAlignment="1">
      <alignment vertical="top" wrapText="1"/>
    </xf>
    <xf fontId="2" fillId="0" borderId="7" numFmtId="160" xfId="0" applyNumberFormat="1" applyFont="1" applyBorder="1" applyAlignment="1">
      <alignment vertical="top"/>
    </xf>
    <xf fontId="2" fillId="0" borderId="7" numFmtId="10" xfId="0" applyNumberFormat="1" applyFont="1" applyBorder="1" applyAlignment="1">
      <alignment horizontal="center" vertical="center"/>
    </xf>
    <xf fontId="7" fillId="0" borderId="7" numFmtId="0" xfId="0" applyFont="1" applyBorder="1" applyAlignment="1">
      <alignment wrapText="1"/>
    </xf>
    <xf fontId="6" fillId="6" borderId="5" numFmtId="0" xfId="0" applyFont="1" applyFill="1" applyBorder="1" applyAlignment="1">
      <alignment horizontal="center" vertical="center" wrapText="1"/>
    </xf>
    <xf fontId="7" fillId="0" borderId="7" numFmtId="160" xfId="0" applyNumberFormat="1" applyFont="1" applyBorder="1"/>
    <xf fontId="7" fillId="0" borderId="7" numFmtId="0" xfId="0" applyFont="1" applyBorder="1" applyAlignment="1">
      <alignment horizontal="center"/>
    </xf>
    <xf fontId="7" fillId="0" borderId="8" numFmtId="0" xfId="0" applyFont="1" applyBorder="1" applyAlignment="1">
      <alignment wrapText="1"/>
    </xf>
    <xf fontId="7" fillId="0" borderId="8" numFmtId="160" xfId="0" applyNumberFormat="1" applyFont="1" applyBorder="1"/>
    <xf fontId="4" fillId="0" borderId="5" numFmtId="0" xfId="0" applyFont="1" applyBorder="1" applyAlignment="1">
      <alignment vertical="top" wrapText="1"/>
    </xf>
    <xf fontId="7" fillId="6" borderId="5" numFmtId="10" xfId="0" applyNumberFormat="1" applyFont="1" applyFill="1" applyBorder="1" applyAlignment="1">
      <alignment horizontal="center" vertical="center" wrapText="1"/>
    </xf>
    <xf fontId="7" fillId="0" borderId="8" numFmtId="0" xfId="0" applyFont="1" applyBorder="1" applyAlignment="1">
      <alignment horizontal="center"/>
    </xf>
    <xf fontId="2" fillId="5" borderId="5" numFmtId="0" xfId="0" applyFont="1" applyFill="1" applyBorder="1" applyAlignment="1">
      <alignment horizontal="center" vertical="top" wrapText="1"/>
    </xf>
    <xf fontId="6" fillId="7" borderId="5" numFmtId="9" xfId="0" applyNumberFormat="1" applyFont="1" applyFill="1" applyBorder="1" applyAlignment="1">
      <alignment horizontal="center" vertical="center" wrapText="1"/>
    </xf>
    <xf fontId="2" fillId="5" borderId="6" numFmtId="0" xfId="0" applyFont="1" applyFill="1" applyBorder="1" applyAlignment="1">
      <alignment horizontal="center" vertical="top" wrapText="1"/>
    </xf>
    <xf fontId="6" fillId="7" borderId="5" numFmtId="3" xfId="0" applyNumberFormat="1" applyFont="1" applyFill="1" applyBorder="1" applyAlignment="1">
      <alignment horizontal="center" vertical="center" wrapText="1"/>
    </xf>
    <xf fontId="6" fillId="6" borderId="5" numFmtId="4" xfId="0" applyNumberFormat="1" applyFont="1" applyFill="1" applyBorder="1" applyAlignment="1">
      <alignment horizontal="center" vertical="center" wrapText="1"/>
    </xf>
    <xf fontId="2" fillId="0" borderId="8" numFmtId="10" xfId="0" applyNumberFormat="1" applyFont="1" applyBorder="1" applyAlignment="1">
      <alignment horizontal="center" vertical="center"/>
    </xf>
    <xf fontId="2" fillId="0" borderId="9" numFmtId="0" xfId="0" applyFont="1" applyBorder="1" applyAlignment="1">
      <alignment vertical="top" wrapText="1"/>
    </xf>
    <xf fontId="2" fillId="0" borderId="10" numFmtId="0" xfId="0" applyFont="1" applyBorder="1" applyAlignment="1">
      <alignment vertical="top" wrapText="1"/>
    </xf>
    <xf fontId="6" fillId="6" borderId="6" numFmtId="3" xfId="0" applyNumberFormat="1" applyFont="1" applyFill="1" applyBorder="1" applyAlignment="1">
      <alignment horizontal="center" vertical="center" wrapText="1"/>
    </xf>
    <xf fontId="2" fillId="0" borderId="6" numFmtId="2" xfId="1" applyNumberFormat="1" applyFont="1" applyBorder="1" applyAlignment="1">
      <alignment vertical="top"/>
    </xf>
    <xf fontId="7" fillId="0" borderId="11" numFmtId="0" xfId="0" applyFont="1" applyBorder="1" applyAlignment="1">
      <alignment wrapText="1"/>
    </xf>
    <xf fontId="7" fillId="0" borderId="12" numFmtId="0" xfId="0" applyFont="1" applyBorder="1" applyAlignment="1">
      <alignment wrapText="1"/>
    </xf>
    <xf fontId="7" fillId="6" borderId="8" numFmtId="3" xfId="0" applyNumberFormat="1" applyFont="1" applyFill="1" applyBorder="1" applyAlignment="1">
      <alignment horizontal="center" vertical="center" wrapText="1"/>
    </xf>
    <xf fontId="7" fillId="0" borderId="8" numFmtId="2" xfId="1" applyNumberFormat="1" applyFont="1" applyBorder="1"/>
    <xf fontId="2" fillId="0" borderId="5" numFmtId="10" xfId="1" applyNumberFormat="1" applyFont="1" applyBorder="1" applyAlignment="1">
      <alignment horizontal="center" vertical="top"/>
    </xf>
    <xf fontId="6" fillId="0" borderId="0" numFmtId="10" xfId="0" applyNumberFormat="1" applyFont="1"/>
    <xf fontId="6" fillId="0" borderId="13" numFmtId="0" xfId="0" applyFont="1" applyBorder="1">
      <protection hidden="0" locked="1"/>
    </xf>
    <xf fontId="6" fillId="0" borderId="13" numFmtId="0" xfId="0" applyFont="1" applyBorder="1" applyAlignment="1">
      <alignment vertical="center"/>
      <protection hidden="0" locked="1"/>
    </xf>
    <xf fontId="6" fillId="8" borderId="1" numFmtId="0" xfId="0" applyFont="1" applyFill="1" applyBorder="1" applyAlignment="1">
      <alignment vertical="center"/>
    </xf>
    <xf fontId="6" fillId="0" borderId="0" numFmtId="0" xfId="1" applyFont="1"/>
    <xf fontId="2" fillId="0" borderId="6" numFmtId="161" xfId="0" applyNumberFormat="1" applyFont="1" applyBorder="1" applyAlignment="1">
      <alignment vertical="top"/>
    </xf>
    <xf fontId="2" fillId="9" borderId="5" numFmtId="0" xfId="0" applyFont="1" applyFill="1" applyBorder="1" applyAlignment="1">
      <alignment vertical="top" wrapText="1"/>
    </xf>
    <xf fontId="2" fillId="0" borderId="7" numFmtId="161" xfId="0" applyNumberFormat="1" applyFont="1" applyBorder="1" applyAlignment="1">
      <alignment vertical="top"/>
    </xf>
    <xf fontId="7" fillId="0" borderId="7" numFmtId="161" xfId="0" applyNumberFormat="1" applyFont="1" applyBorder="1"/>
    <xf fontId="7" fillId="0" borderId="8" numFmtId="161" xfId="0" applyNumberFormat="1" applyFont="1" applyBorder="1"/>
    <xf fontId="4" fillId="9" borderId="5" numFmtId="0" xfId="0" applyFont="1" applyFill="1" applyBorder="1" applyAlignment="1">
      <alignment vertical="top" wrapText="1"/>
    </xf>
    <xf fontId="8" fillId="6" borderId="5" numFmtId="10" xfId="0" applyNumberFormat="1" applyFont="1" applyFill="1" applyBorder="1" applyAlignment="1">
      <alignment horizontal="center" vertical="center" wrapText="1"/>
    </xf>
    <xf fontId="2" fillId="0" borderId="6" numFmtId="0" xfId="0" applyFont="1" applyBorder="1" applyAlignment="1">
      <alignment horizontal="left" vertical="top" wrapText="1"/>
    </xf>
    <xf fontId="2" fillId="0" borderId="7" numFmtId="0" xfId="0" applyFont="1" applyBorder="1" applyAlignment="1">
      <alignment horizontal="left" vertical="top" wrapText="1"/>
    </xf>
    <xf fontId="2" fillId="0" borderId="6" numFmtId="4" xfId="0" applyNumberFormat="1" applyFont="1" applyBorder="1" applyAlignment="1">
      <alignment vertical="top"/>
    </xf>
    <xf fontId="7" fillId="0" borderId="8" numFmtId="0" xfId="0" applyFont="1" applyBorder="1"/>
    <xf fontId="2" fillId="0" borderId="5" numFmtId="10" xfId="0" applyNumberFormat="1" applyFont="1" applyBorder="1" applyAlignment="1">
      <alignment horizontal="center" vertical="top"/>
    </xf>
    <xf fontId="6" fillId="6" borderId="5" numFmtId="10" xfId="0" applyNumberFormat="1" applyFont="1" applyFill="1" applyBorder="1" applyAlignment="1">
      <alignment horizontal="center" vertical="center" wrapText="1"/>
    </xf>
    <xf fontId="7" fillId="6" borderId="5" numFmtId="3" xfId="0" applyNumberFormat="1" applyFont="1" applyFill="1" applyBorder="1" applyAlignment="1">
      <alignment horizontal="center" vertical="center" wrapText="1"/>
    </xf>
    <xf fontId="6" fillId="6" borderId="6" numFmtId="4" xfId="0" applyNumberFormat="1" applyFont="1" applyFill="1" applyBorder="1" applyAlignment="1">
      <alignment horizontal="center" vertical="center" wrapText="1"/>
    </xf>
    <xf fontId="7" fillId="6" borderId="8" numFmtId="4" xfId="0" applyNumberFormat="1" applyFont="1" applyFill="1" applyBorder="1" applyAlignment="1">
      <alignment horizontal="center" vertical="center" wrapText="1"/>
    </xf>
    <xf fontId="9" fillId="0" borderId="0" numFmtId="0" xfId="0" applyFont="1"/>
    <xf fontId="4" fillId="5" borderId="14" numFmtId="0" xfId="0" applyFont="1" applyFill="1" applyBorder="1" applyAlignment="1">
      <alignment horizontal="center" vertical="top" wrapText="1"/>
    </xf>
    <xf fontId="2" fillId="10" borderId="14" numFmtId="0" xfId="0" applyFont="1" applyFill="1" applyBorder="1" applyAlignment="1">
      <alignment horizontal="center" vertical="top" wrapText="1"/>
    </xf>
    <xf fontId="5" fillId="2" borderId="14" numFmtId="0" xfId="0" applyFont="1" applyFill="1" applyBorder="1" applyAlignment="1">
      <alignment horizontal="left" vertical="top" wrapText="1"/>
    </xf>
    <xf fontId="10" fillId="2" borderId="14" numFmtId="0" xfId="0" applyFont="1" applyFill="1" applyBorder="1" applyAlignment="1">
      <alignment horizontal="left" vertical="top" wrapText="1"/>
    </xf>
    <xf fontId="10" fillId="2" borderId="14" numFmtId="0" xfId="0" applyFont="1" applyFill="1" applyBorder="1" applyAlignment="1">
      <alignment vertical="top" wrapText="1"/>
    </xf>
    <xf fontId="5" fillId="2" borderId="14" numFmtId="0" xfId="0" applyFont="1" applyFill="1" applyBorder="1" applyAlignment="1">
      <alignment vertical="top" wrapText="1"/>
    </xf>
    <xf fontId="0" fillId="0" borderId="14" numFmtId="0" xfId="0" applyBorder="1" applyAlignment="1">
      <alignment horizontal="center"/>
    </xf>
    <xf fontId="0" fillId="0" borderId="14" numFmtId="0" xfId="0" applyBorder="1" applyAlignment="1">
      <alignment horizontal="center" vertical="top"/>
    </xf>
    <xf fontId="11" fillId="2" borderId="14" numFmtId="0" xfId="0" applyFont="1" applyFill="1" applyBorder="1" applyAlignment="1">
      <alignment horizontal="left" vertical="top" wrapText="1"/>
    </xf>
    <xf fontId="12" fillId="0" borderId="0" numFmtId="0" xfId="0" applyFont="1"/>
    <xf fontId="12" fillId="0" borderId="0" numFmtId="0" xfId="0" applyFont="1" applyAlignment="1">
      <alignment vertical="top"/>
    </xf>
    <xf fontId="4" fillId="5" borderId="1" numFmtId="0" xfId="0" applyFont="1" applyFill="1" applyBorder="1" applyAlignment="1">
      <alignment horizontal="center" vertical="top" wrapText="1"/>
    </xf>
    <xf fontId="1" fillId="9" borderId="1" numFmtId="0" xfId="0" applyFont="1" applyFill="1" applyBorder="1" applyAlignment="1">
      <alignment horizontal="center" vertical="center" wrapText="1"/>
    </xf>
    <xf fontId="1" fillId="0" borderId="1" numFmtId="0" xfId="0" applyFont="1" applyBorder="1" applyAlignment="1">
      <alignment horizontal="center" vertical="center" wrapText="1"/>
    </xf>
    <xf fontId="1" fillId="4" borderId="1" numFmtId="0" xfId="0" applyFont="1" applyFill="1" applyBorder="1" applyAlignment="1">
      <alignment horizontal="left" vertical="top" wrapText="1"/>
    </xf>
    <xf fontId="5" fillId="0" borderId="1" numFmtId="0" xfId="0" applyFont="1" applyBorder="1" applyAlignment="1">
      <alignment vertical="top" wrapText="1"/>
    </xf>
    <xf fontId="12" fillId="0" borderId="0" numFmtId="0" xfId="0" applyFont="1" applyAlignment="1">
      <alignment horizontal="left" vertical="top"/>
    </xf>
    <xf fontId="1" fillId="0" borderId="0" numFmtId="3" xfId="0" applyNumberFormat="1" applyFont="1" applyAlignment="1">
      <alignment horizontal="center" vertical="center"/>
    </xf>
    <xf fontId="1" fillId="9" borderId="0" numFmtId="0" xfId="0" applyFont="1" applyFill="1" applyAlignment="1">
      <alignment horizontal="center" vertical="center"/>
    </xf>
    <xf fontId="1" fillId="0" borderId="0" numFmtId="4" xfId="0" applyNumberFormat="1" applyFont="1"/>
    <xf fontId="1" fillId="0" borderId="0" numFmtId="10" xfId="0" applyNumberFormat="1" applyFont="1"/>
    <xf fontId="1" fillId="0" borderId="0" numFmtId="10" xfId="0" applyNumberFormat="1" applyFont="1" applyAlignment="1">
      <alignment horizontal="center" vertical="center"/>
    </xf>
    <xf fontId="1" fillId="0" borderId="0" numFmtId="2" xfId="0" applyNumberFormat="1" applyFont="1"/>
    <xf fontId="1" fillId="0" borderId="0" numFmtId="3" xfId="0" applyNumberFormat="1" applyFont="1"/>
    <xf fontId="1" fillId="0" borderId="0" numFmtId="9" xfId="0" applyNumberFormat="1" applyFont="1"/>
    <xf fontId="1" fillId="0" borderId="0" numFmtId="0" xfId="0" applyFont="1" applyAlignment="1">
      <alignment horizontal="center" vertical="center"/>
    </xf>
    <xf fontId="11" fillId="5" borderId="14" numFmtId="0" xfId="0" applyFont="1" applyFill="1" applyBorder="1" applyAlignment="1">
      <alignment horizontal="center" vertical="top" wrapText="1"/>
    </xf>
    <xf fontId="11" fillId="5" borderId="14" numFmtId="3" xfId="0" applyNumberFormat="1" applyFont="1" applyFill="1" applyBorder="1" applyAlignment="1">
      <alignment horizontal="center" vertical="top" wrapText="1"/>
    </xf>
    <xf fontId="13" fillId="5" borderId="14" numFmtId="0" xfId="0" applyFont="1" applyFill="1" applyBorder="1" applyAlignment="1">
      <alignment horizontal="center" vertical="top" wrapText="1"/>
    </xf>
    <xf fontId="13" fillId="5" borderId="14" numFmtId="4" xfId="0" applyNumberFormat="1" applyFont="1" applyFill="1" applyBorder="1" applyAlignment="1">
      <alignment horizontal="center" vertical="top" wrapText="1"/>
    </xf>
    <xf fontId="13" fillId="5" borderId="14" numFmtId="10" xfId="0" applyNumberFormat="1" applyFont="1" applyFill="1" applyBorder="1" applyAlignment="1">
      <alignment horizontal="center" vertical="top" wrapText="1"/>
    </xf>
    <xf fontId="13" fillId="5" borderId="15" numFmtId="0" xfId="0" applyFont="1" applyFill="1" applyBorder="1" applyAlignment="1">
      <alignment horizontal="center" vertical="top" wrapText="1"/>
    </xf>
    <xf fontId="13" fillId="11" borderId="16" numFmtId="10" xfId="0" applyNumberFormat="1" applyFont="1" applyFill="1" applyBorder="1" applyAlignment="1">
      <alignment horizontal="center" vertical="top" wrapText="1"/>
    </xf>
    <xf fontId="13" fillId="11" borderId="17" numFmtId="162" xfId="0" applyNumberFormat="1" applyFont="1" applyFill="1" applyBorder="1" applyAlignment="1">
      <alignment horizontal="center" vertical="top" wrapText="1"/>
    </xf>
    <xf fontId="13" fillId="5" borderId="14" numFmtId="3" xfId="0" applyNumberFormat="1" applyFont="1" applyFill="1" applyBorder="1" applyAlignment="1">
      <alignment horizontal="center" vertical="top" wrapText="1"/>
    </xf>
    <xf fontId="13" fillId="11" borderId="18" numFmtId="10" xfId="0" applyNumberFormat="1" applyFont="1" applyFill="1" applyBorder="1" applyAlignment="1">
      <alignment horizontal="center" vertical="top" wrapText="1"/>
    </xf>
    <xf fontId="13" fillId="11" borderId="19" numFmtId="10" xfId="0" applyNumberFormat="1" applyFont="1" applyFill="1" applyBorder="1" applyAlignment="1">
      <alignment horizontal="center" vertical="top" wrapText="1"/>
    </xf>
    <xf fontId="13" fillId="11" borderId="14" numFmtId="3" xfId="0" applyNumberFormat="1" applyFont="1" applyFill="1" applyBorder="1" applyAlignment="1">
      <alignment horizontal="center" vertical="top" wrapText="1"/>
    </xf>
    <xf fontId="13" fillId="5" borderId="18" numFmtId="9" xfId="0" applyNumberFormat="1" applyFont="1" applyFill="1" applyBorder="1" applyAlignment="1">
      <alignment horizontal="center" vertical="top" wrapText="1"/>
    </xf>
    <xf fontId="13" fillId="5" borderId="19" numFmtId="9" xfId="0" applyNumberFormat="1" applyFont="1" applyFill="1" applyBorder="1" applyAlignment="1">
      <alignment horizontal="center" vertical="top" wrapText="1"/>
    </xf>
    <xf fontId="13" fillId="11" borderId="14" numFmtId="0" xfId="0" applyFont="1" applyFill="1" applyBorder="1" applyAlignment="1">
      <alignment horizontal="center" vertical="top" wrapText="1"/>
    </xf>
    <xf fontId="13" fillId="11" borderId="18" numFmtId="0" xfId="0" applyFont="1" applyFill="1" applyBorder="1" applyAlignment="1">
      <alignment horizontal="center" vertical="top" wrapText="1"/>
    </xf>
    <xf fontId="13" fillId="11" borderId="20" numFmtId="0" xfId="0" applyFont="1" applyFill="1" applyBorder="1" applyAlignment="1">
      <alignment horizontal="center" vertical="top" wrapText="1"/>
    </xf>
    <xf fontId="1" fillId="9" borderId="0" numFmtId="0" xfId="0" applyFont="1" applyFill="1"/>
    <xf fontId="11" fillId="9" borderId="14" numFmtId="0" xfId="0" applyFont="1" applyFill="1" applyBorder="1" applyAlignment="1">
      <alignment horizontal="center" textRotation="90" vertical="center" wrapText="1"/>
    </xf>
    <xf fontId="5" fillId="9" borderId="14" numFmtId="0" xfId="0" applyFont="1" applyFill="1" applyBorder="1" applyAlignment="1">
      <alignment horizontal="left" wrapText="1"/>
    </xf>
    <xf fontId="5" fillId="9" borderId="14" numFmtId="3" xfId="0" applyNumberFormat="1" applyFont="1" applyFill="1" applyBorder="1" applyAlignment="1">
      <alignment horizontal="center" vertical="center"/>
    </xf>
    <xf fontId="1" fillId="9" borderId="14" numFmtId="10" xfId="0" applyNumberFormat="1" applyFont="1" applyFill="1" applyBorder="1" applyAlignment="1">
      <alignment horizontal="center" vertical="center"/>
    </xf>
    <xf fontId="5" fillId="9" borderId="14" numFmtId="4" xfId="0" applyNumberFormat="1" applyFont="1" applyFill="1" applyBorder="1" applyAlignment="1">
      <alignment horizontal="center" vertical="center"/>
    </xf>
    <xf fontId="5" fillId="9" borderId="14" numFmtId="10" xfId="0" applyNumberFormat="1" applyFont="1" applyFill="1" applyBorder="1" applyAlignment="1">
      <alignment horizontal="center" vertical="center"/>
    </xf>
    <xf fontId="1" fillId="9" borderId="18" numFmtId="10" xfId="0" applyNumberFormat="1" applyFont="1" applyFill="1" applyBorder="1" applyAlignment="1">
      <alignment horizontal="center" vertical="center"/>
    </xf>
    <xf fontId="11" fillId="9" borderId="14" numFmtId="10" xfId="0" applyNumberFormat="1" applyFont="1" applyFill="1" applyBorder="1" applyAlignment="1">
      <alignment horizontal="center" vertical="center"/>
    </xf>
    <xf fontId="1" fillId="9" borderId="19" numFmtId="3" xfId="0" applyNumberFormat="1" applyFont="1" applyFill="1" applyBorder="1" applyAlignment="1">
      <alignment horizontal="center" vertical="center"/>
    </xf>
    <xf fontId="1" fillId="9" borderId="19" numFmtId="10" xfId="0" applyNumberFormat="1" applyFont="1" applyFill="1" applyBorder="1" applyAlignment="1">
      <alignment horizontal="center" vertical="center"/>
    </xf>
    <xf fontId="1" fillId="9" borderId="14" numFmtId="3" xfId="0" applyNumberFormat="1" applyFont="1" applyFill="1" applyBorder="1" applyAlignment="1">
      <alignment horizontal="center" vertical="center"/>
    </xf>
    <xf fontId="1" fillId="9" borderId="14" numFmtId="9" xfId="0" applyNumberFormat="1" applyFont="1" applyFill="1" applyBorder="1" applyAlignment="1">
      <alignment horizontal="center" vertical="center"/>
    </xf>
    <xf fontId="13" fillId="5" borderId="14" numFmtId="10" xfId="0" applyNumberFormat="1" applyFont="1" applyFill="1" applyBorder="1" applyAlignment="1">
      <alignment horizontal="center" vertical="center"/>
    </xf>
    <xf fontId="13" fillId="5" borderId="14" numFmtId="3" xfId="0" applyNumberFormat="1" applyFont="1" applyFill="1" applyBorder="1" applyAlignment="1">
      <alignment horizontal="center" vertical="center"/>
    </xf>
    <xf fontId="1" fillId="9" borderId="14" numFmtId="3" xfId="0" applyNumberFormat="1" applyFont="1" applyFill="1" applyBorder="1"/>
    <xf fontId="13" fillId="5" borderId="0" numFmtId="0" xfId="0" applyFont="1" applyFill="1"/>
    <xf fontId="11" fillId="5" borderId="14" numFmtId="0" xfId="0" applyFont="1" applyFill="1" applyBorder="1" applyAlignment="1">
      <alignment horizontal="center" textRotation="90" vertical="center" wrapText="1"/>
    </xf>
    <xf fontId="13" fillId="5" borderId="14" numFmtId="0" xfId="0" applyFont="1" applyFill="1" applyBorder="1" applyAlignment="1">
      <alignment horizontal="right" vertical="center"/>
    </xf>
    <xf fontId="11" fillId="5" borderId="14" numFmtId="3" xfId="0" applyNumberFormat="1" applyFont="1" applyFill="1" applyBorder="1" applyAlignment="1">
      <alignment horizontal="center" vertical="center"/>
    </xf>
    <xf fontId="11" fillId="5" borderId="14" numFmtId="4" xfId="0" applyNumberFormat="1" applyFont="1" applyFill="1" applyBorder="1" applyAlignment="1">
      <alignment horizontal="center" vertical="center"/>
    </xf>
    <xf fontId="11" fillId="5" borderId="14" numFmtId="10" xfId="0" applyNumberFormat="1" applyFont="1" applyFill="1" applyBorder="1" applyAlignment="1">
      <alignment horizontal="center" vertical="center"/>
    </xf>
    <xf fontId="13" fillId="5" borderId="19" numFmtId="3" xfId="0" applyNumberFormat="1" applyFont="1" applyFill="1" applyBorder="1" applyAlignment="1">
      <alignment horizontal="center" vertical="center"/>
    </xf>
    <xf fontId="13" fillId="5" borderId="19" numFmtId="10" xfId="0" applyNumberFormat="1" applyFont="1" applyFill="1" applyBorder="1" applyAlignment="1">
      <alignment horizontal="center" vertical="center"/>
    </xf>
    <xf fontId="13" fillId="5" borderId="14" numFmtId="9" xfId="0" applyNumberFormat="1" applyFont="1" applyFill="1" applyBorder="1" applyAlignment="1">
      <alignment horizontal="center" vertical="center"/>
    </xf>
    <xf fontId="13" fillId="5" borderId="14" numFmtId="3" xfId="0" applyNumberFormat="1" applyFont="1" applyFill="1" applyBorder="1"/>
    <xf fontId="1" fillId="9" borderId="14" numFmtId="163" xfId="0" applyNumberFormat="1" applyFont="1" applyFill="1" applyBorder="1" applyAlignment="1">
      <alignment horizontal="center" vertical="center"/>
    </xf>
    <xf fontId="5" fillId="9" borderId="19" numFmtId="3" xfId="0" applyNumberFormat="1" applyFont="1" applyFill="1" applyBorder="1" applyAlignment="1">
      <alignment horizontal="center" vertical="center"/>
    </xf>
    <xf fontId="1" fillId="5" borderId="14" numFmtId="9" xfId="0" applyNumberFormat="1" applyFont="1" applyFill="1" applyBorder="1" applyAlignment="1">
      <alignment horizontal="center" vertical="center"/>
    </xf>
    <xf fontId="1" fillId="5" borderId="14" numFmtId="3" xfId="0" applyNumberFormat="1" applyFont="1" applyFill="1" applyBorder="1" applyAlignment="1">
      <alignment horizontal="center" vertical="center"/>
    </xf>
    <xf fontId="1" fillId="5" borderId="0" numFmtId="0" xfId="0" applyFont="1" applyFill="1"/>
    <xf fontId="11" fillId="5" borderId="14" numFmtId="0" xfId="0" applyFont="1" applyFill="1" applyBorder="1" applyAlignment="1">
      <alignment horizontal="left" vertical="top" wrapText="1"/>
    </xf>
    <xf fontId="11" fillId="5" borderId="14" numFmtId="0" xfId="0" applyFont="1" applyFill="1" applyBorder="1" applyAlignment="1">
      <alignment horizontal="left" vertical="center" wrapText="1"/>
    </xf>
    <xf fontId="11" fillId="5" borderId="18" numFmtId="10" xfId="0" applyNumberFormat="1" applyFont="1" applyFill="1" applyBorder="1" applyAlignment="1">
      <alignment horizontal="center" vertical="center"/>
    </xf>
    <xf fontId="13" fillId="5" borderId="15" numFmtId="3" xfId="0" applyNumberFormat="1" applyFont="1" applyFill="1" applyBorder="1" applyAlignment="1">
      <alignment horizontal="center" vertical="center"/>
    </xf>
    <xf fontId="13" fillId="5" borderId="15" numFmtId="9" xfId="0" applyNumberFormat="1" applyFont="1" applyFill="1" applyBorder="1" applyAlignment="1">
      <alignment horizontal="center" vertical="center"/>
    </xf>
    <xf fontId="13" fillId="11" borderId="14" numFmtId="3" xfId="0" applyNumberFormat="1" applyFont="1" applyFill="1" applyBorder="1"/>
    <xf fontId="1" fillId="0" borderId="0" numFmtId="162" xfId="0" applyNumberFormat="1" applyFont="1"/>
    <xf fontId="1" fillId="0" borderId="0" numFmtId="3" xfId="1" applyNumberFormat="1" applyFont="1"/>
    <xf fontId="1" fillId="0" borderId="0" numFmtId="9" xfId="1" applyNumberFormat="1" applyFont="1"/>
    <xf fontId="1" fillId="0" borderId="0" numFmtId="10" xfId="1" applyNumberFormat="1" applyFont="1"/>
    <xf fontId="1" fillId="9" borderId="0" numFmtId="10" xfId="0" applyNumberFormat="1" applyFont="1" applyFill="1" applyAlignment="1">
      <alignment horizontal="center" vertical="center"/>
    </xf>
    <xf fontId="1" fillId="0" borderId="0" numFmtId="4" xfId="0" applyNumberFormat="1" applyFont="1" applyAlignment="1">
      <alignment vertical="top" wrapText="1"/>
    </xf>
    <xf fontId="1" fillId="0" borderId="0" numFmtId="10" xfId="0" applyNumberFormat="1" applyFont="1" applyAlignment="1">
      <alignment horizontal="left" vertical="top" wrapText="1"/>
    </xf>
    <xf fontId="13" fillId="0" borderId="0" numFmtId="3" xfId="0" applyNumberFormat="1" applyFont="1" applyAlignment="1">
      <alignment horizontal="center" vertical="center"/>
    </xf>
    <xf fontId="13" fillId="0" borderId="0" numFmtId="10" xfId="0" applyNumberFormat="1" applyFont="1" applyAlignment="1">
      <alignment horizontal="center" vertical="center"/>
    </xf>
    <xf fontId="13" fillId="0" borderId="0" numFmtId="9" xfId="0" applyNumberFormat="1" applyFont="1" applyAlignment="1">
      <alignment horizontal="center" vertical="center"/>
    </xf>
    <xf fontId="1" fillId="0" borderId="14" numFmtId="3" xfId="0" applyNumberFormat="1" applyFont="1" applyBorder="1" applyAlignment="1">
      <alignment horizontal="center" vertical="center"/>
    </xf>
    <xf fontId="1" fillId="0" borderId="0" numFmtId="9" xfId="0" applyNumberFormat="1" applyFont="1" applyAlignment="1">
      <alignment horizontal="center" vertical="center"/>
    </xf>
    <xf fontId="1" fillId="0" borderId="14" numFmtId="10" xfId="0" applyNumberFormat="1" applyFont="1" applyBorder="1" applyAlignment="1">
      <alignment horizontal="center" vertical="center"/>
    </xf>
    <xf fontId="1" fillId="0" borderId="14" numFmtId="3" xfId="0" applyNumberFormat="1" applyFont="1" applyBorder="1" applyAlignment="1">
      <alignment horizontal="left" vertical="top" wrapText="1"/>
    </xf>
    <xf fontId="1" fillId="0" borderId="0" numFmtId="10" xfId="0" applyNumberFormat="1" applyFont="1" applyAlignment="1">
      <alignment vertical="top" wrapText="1"/>
    </xf>
    <xf fontId="1" fillId="0" borderId="14" numFmtId="3" xfId="0" applyNumberFormat="1" applyFont="1" applyBorder="1" applyAlignment="1">
      <alignment horizontal="center" vertical="center" wrapText="1"/>
    </xf>
    <xf fontId="1" fillId="0" borderId="0" numFmtId="3" xfId="0" applyNumberFormat="1" applyFont="1" applyAlignment="1">
      <alignment horizontal="center" vertical="center" wrapText="1"/>
    </xf>
    <xf fontId="14" fillId="2" borderId="0" numFmtId="3" xfId="0" applyNumberFormat="1" applyFont="1" applyFill="1" applyAlignment="1">
      <alignment horizontal="center" vertical="center"/>
    </xf>
    <xf fontId="14" fillId="2" borderId="0" numFmtId="10" xfId="0" applyNumberFormat="1" applyFont="1" applyFill="1" applyAlignment="1">
      <alignment horizontal="center" vertical="center"/>
    </xf>
    <xf fontId="13" fillId="0" borderId="14" numFmtId="3" xfId="0" applyNumberFormat="1" applyFont="1" applyBorder="1" applyAlignment="1">
      <alignment horizontal="center" vertical="center"/>
    </xf>
    <xf fontId="13" fillId="0" borderId="0" numFmtId="3" xfId="0" applyNumberFormat="1" applyFont="1" applyAlignment="1">
      <alignment horizontal="left" vertical="top" wrapText="1"/>
    </xf>
    <xf fontId="1" fillId="0" borderId="0" numFmtId="0" xfId="0" applyFont="1" applyAlignment="1">
      <alignment horizontal="left" vertical="top"/>
    </xf>
    <xf fontId="1" fillId="0" borderId="0" numFmtId="3" xfId="0" applyNumberFormat="1" applyFont="1" applyAlignment="1">
      <alignment horizontal="left" vertical="top"/>
    </xf>
    <xf fontId="13" fillId="0" borderId="0" numFmtId="3" xfId="0" applyNumberFormat="1" applyFont="1" applyAlignment="1">
      <alignment horizontal="left" vertical="top"/>
    </xf>
    <xf fontId="1" fillId="0" borderId="0" numFmtId="3" xfId="0" applyNumberFormat="1" applyFont="1" applyAlignment="1">
      <alignment vertical="center"/>
    </xf>
    <xf fontId="1" fillId="0" borderId="0" numFmtId="10" xfId="0" applyNumberFormat="1" applyFont="1" applyAlignment="1">
      <alignment horizontal="left" vertical="top"/>
    </xf>
    <xf fontId="13" fillId="0" borderId="0" numFmtId="0" xfId="0" applyFont="1" applyAlignment="1">
      <alignment horizontal="left" vertical="top" wrapText="1"/>
    </xf>
    <xf fontId="13" fillId="0" borderId="0" numFmtId="0" xfId="0" applyFont="1" applyAlignment="1">
      <alignment horizontal="left" vertical="top"/>
    </xf>
    <xf fontId="1" fillId="0" borderId="0" numFmtId="0" xfId="0" applyFont="1" applyAlignment="1">
      <alignment horizontal="left"/>
    </xf>
    <xf fontId="15" fillId="0" borderId="0" numFmtId="0" xfId="0" applyFont="1"/>
    <xf fontId="1" fillId="0" borderId="0" numFmtId="0" xfId="0" applyFont="1" applyAlignment="1">
      <alignment horizontal="left" vertical="top" wrapText="1"/>
    </xf>
    <xf fontId="1" fillId="9" borderId="1" numFmtId="0" xfId="0" applyFont="1" applyFill="1" applyBorder="1" applyAlignment="1">
      <alignment horizontal="left" vertical="top" wrapText="1"/>
    </xf>
    <xf fontId="1" fillId="12" borderId="1" numFmtId="0" xfId="0" applyFont="1" applyFill="1" applyBorder="1" applyAlignment="1">
      <alignment horizontal="left" vertical="top" wrapText="1"/>
    </xf>
    <xf fontId="1" fillId="0" borderId="1" numFmtId="0" xfId="0" applyFont="1" applyBorder="1" applyAlignment="1">
      <alignment horizontal="left" vertical="top" wrapText="1"/>
    </xf>
    <xf fontId="5" fillId="13" borderId="1" numFmtId="0" xfId="0" applyFont="1" applyFill="1" applyBorder="1" applyAlignment="1">
      <alignment horizontal="left" vertical="top" wrapText="1"/>
    </xf>
    <xf fontId="5" fillId="9" borderId="1" numFmtId="0" xfId="0" applyFont="1" applyFill="1" applyBorder="1" applyAlignment="1">
      <alignment horizontal="left" vertical="top" wrapText="1"/>
    </xf>
    <xf fontId="1" fillId="14" borderId="1" numFmtId="0" xfId="0" applyFont="1" applyFill="1" applyBorder="1" applyAlignment="1">
      <alignment horizontal="left" vertical="top" wrapText="1"/>
    </xf>
    <xf fontId="1" fillId="14" borderId="21" numFmtId="0" xfId="0" applyFont="1" applyFill="1" applyBorder="1" applyAlignment="1">
      <alignment horizontal="left" vertical="top" wrapText="1"/>
    </xf>
    <xf fontId="16" fillId="0" borderId="0" numFmtId="0" xfId="0" applyFont="1" applyAlignment="1">
      <alignment vertical="top" wrapText="1"/>
    </xf>
    <xf fontId="5" fillId="2" borderId="1" numFmtId="49" xfId="0" applyNumberFormat="1" applyFont="1" applyFill="1" applyBorder="1" applyAlignment="1">
      <alignment horizontal="left" vertical="center" wrapText="1"/>
    </xf>
    <xf fontId="5" fillId="9" borderId="1" numFmtId="3" xfId="0" applyNumberFormat="1" applyFont="1" applyFill="1" applyBorder="1" applyAlignment="1">
      <alignment horizontal="center" vertical="center"/>
    </xf>
    <xf fontId="5" fillId="12" borderId="1" numFmtId="3" xfId="0" applyNumberFormat="1" applyFont="1" applyFill="1" applyBorder="1" applyAlignment="1">
      <alignment horizontal="center" vertical="center"/>
    </xf>
    <xf fontId="5" fillId="2" borderId="1" numFmtId="3" xfId="0" applyNumberFormat="1" applyFont="1" applyFill="1" applyBorder="1" applyAlignment="1">
      <alignment horizontal="center" vertical="center"/>
    </xf>
    <xf fontId="5" fillId="13" borderId="1" numFmtId="3" xfId="0" applyNumberFormat="1" applyFont="1" applyFill="1" applyBorder="1" applyAlignment="1">
      <alignment horizontal="center" vertical="center"/>
    </xf>
    <xf fontId="5" fillId="14" borderId="1" numFmtId="3" xfId="0" applyNumberFormat="1" applyFont="1" applyFill="1" applyBorder="1" applyAlignment="1">
      <alignment horizontal="center" vertical="center"/>
    </xf>
    <xf fontId="17" fillId="0" borderId="0" numFmtId="0" xfId="0" applyFont="1" applyAlignment="1">
      <alignment horizontal="left" vertical="top" wrapText="1"/>
    </xf>
    <xf fontId="18" fillId="0" borderId="22" numFmtId="0" xfId="0" applyFont="1" applyBorder="1" applyAlignment="1">
      <alignment horizontal="left" vertical="center" wrapText="1"/>
    </xf>
    <xf fontId="1" fillId="0" borderId="22" numFmtId="0" xfId="0" applyFont="1" applyBorder="1" applyAlignment="1">
      <alignment horizontal="left" vertical="center" wrapText="1"/>
    </xf>
    <xf fontId="18" fillId="0" borderId="22" numFmtId="0" xfId="0" applyFont="1" applyBorder="1" applyAlignment="1">
      <alignment horizontal="right" vertical="center" wrapText="1"/>
    </xf>
    <xf fontId="19" fillId="0" borderId="0" numFmtId="0" xfId="0" applyFont="1" applyAlignment="1">
      <alignment horizontal="left" vertical="top" wrapText="1"/>
    </xf>
    <xf fontId="16" fillId="0" borderId="0" numFmtId="0" xfId="0" applyFont="1" applyAlignment="1">
      <alignment horizontal="left" vertical="top" wrapText="1"/>
    </xf>
    <xf fontId="17" fillId="0" borderId="0" numFmtId="0" xfId="0" applyFont="1" applyAlignment="1">
      <alignment vertical="top" wrapText="1"/>
    </xf>
    <xf fontId="17" fillId="0" borderId="22" numFmtId="0" xfId="0" applyFont="1" applyBorder="1" applyAlignment="1">
      <alignment vertical="center" wrapText="1"/>
    </xf>
    <xf fontId="1" fillId="9" borderId="1" numFmtId="3" xfId="0" applyNumberFormat="1" applyFont="1" applyFill="1" applyBorder="1" applyAlignment="1">
      <alignment horizontal="center" vertical="center"/>
    </xf>
    <xf fontId="1" fillId="12" borderId="1" numFmtId="3" xfId="0" applyNumberFormat="1" applyFont="1" applyFill="1" applyBorder="1" applyAlignment="1">
      <alignment horizontal="center" vertical="center"/>
    </xf>
    <xf fontId="1" fillId="13" borderId="1" numFmtId="3" xfId="0" applyNumberFormat="1" applyFont="1" applyFill="1" applyBorder="1" applyAlignment="1">
      <alignment horizontal="center" vertical="center"/>
    </xf>
    <xf fontId="1" fillId="14" borderId="1" numFmtId="3" xfId="0" applyNumberFormat="1" applyFont="1" applyFill="1" applyBorder="1" applyAlignment="1">
      <alignment horizontal="center" vertical="center"/>
    </xf>
    <xf fontId="1" fillId="9" borderId="1" numFmtId="0" xfId="0" applyFont="1" applyFill="1" applyBorder="1" applyAlignment="1">
      <alignment horizontal="left" vertical="center"/>
    </xf>
    <xf fontId="1" fillId="9" borderId="1" numFmtId="2" xfId="0" applyNumberFormat="1" applyFont="1" applyFill="1" applyBorder="1" applyAlignment="1">
      <alignment horizontal="center" vertical="center"/>
    </xf>
    <xf fontId="1" fillId="12" borderId="1" numFmtId="2" xfId="0" applyNumberFormat="1" applyFont="1" applyFill="1" applyBorder="1" applyAlignment="1">
      <alignment horizontal="center" vertical="center"/>
    </xf>
    <xf fontId="1" fillId="13" borderId="1" numFmtId="2" xfId="0" applyNumberFormat="1" applyFont="1" applyFill="1" applyBorder="1" applyAlignment="1">
      <alignment horizontal="center" vertical="center"/>
    </xf>
    <xf fontId="1" fillId="14" borderId="1" numFmtId="2" xfId="0" applyNumberFormat="1" applyFont="1" applyFill="1" applyBorder="1" applyAlignment="1">
      <alignment horizontal="center" vertical="center"/>
    </xf>
    <xf fontId="1" fillId="2" borderId="0" numFmtId="4" xfId="0" applyNumberFormat="1" applyFont="1" applyFill="1"/>
    <xf fontId="1" fillId="2" borderId="0" numFmtId="0" xfId="0" applyFont="1" applyFill="1" applyAlignment="1">
      <alignment vertical="top"/>
    </xf>
    <xf fontId="1" fillId="2" borderId="0" numFmtId="0" xfId="0" applyFont="1" applyFill="1"/>
    <xf fontId="1" fillId="15" borderId="1" numFmtId="0" xfId="0" applyFont="1" applyFill="1" applyBorder="1" applyAlignment="1">
      <alignment horizontal="left" vertical="top" wrapText="1"/>
    </xf>
    <xf fontId="1" fillId="16" borderId="1" numFmtId="0" xfId="0" applyFont="1" applyFill="1" applyBorder="1" applyAlignment="1">
      <alignment horizontal="left" vertical="top" wrapText="1"/>
    </xf>
    <xf fontId="1" fillId="17" borderId="1" numFmtId="0" xfId="0" applyFont="1" applyFill="1" applyBorder="1" applyAlignment="1">
      <alignment horizontal="left" vertical="top" wrapText="1"/>
    </xf>
    <xf fontId="5" fillId="15" borderId="1" numFmtId="3" xfId="0" applyNumberFormat="1" applyFont="1" applyFill="1" applyBorder="1" applyAlignment="1">
      <alignment horizontal="center" vertical="center"/>
    </xf>
    <xf fontId="5" fillId="16" borderId="1" numFmtId="3" xfId="0" applyNumberFormat="1" applyFont="1" applyFill="1" applyBorder="1" applyAlignment="1">
      <alignment horizontal="center" vertical="center"/>
    </xf>
    <xf fontId="5" fillId="17" borderId="1" numFmtId="3" xfId="0" applyNumberFormat="1" applyFont="1" applyFill="1" applyBorder="1" applyAlignment="1">
      <alignment horizontal="center" vertical="center"/>
    </xf>
    <xf fontId="11" fillId="2" borderId="1" numFmtId="49" xfId="0" applyNumberFormat="1" applyFont="1" applyFill="1" applyBorder="1" applyAlignment="1">
      <alignment horizontal="left" vertical="center" wrapText="1"/>
    </xf>
    <xf fontId="11" fillId="9" borderId="1" numFmtId="3" xfId="0" applyNumberFormat="1" applyFont="1" applyFill="1" applyBorder="1" applyAlignment="1">
      <alignment horizontal="center" vertical="center"/>
    </xf>
    <xf fontId="1" fillId="15" borderId="1" numFmtId="2" xfId="0" applyNumberFormat="1" applyFont="1" applyFill="1" applyBorder="1" applyAlignment="1">
      <alignment horizontal="center" vertical="center"/>
    </xf>
    <xf fontId="5" fillId="9" borderId="1" numFmtId="2" xfId="0" applyNumberFormat="1" applyFont="1" applyFill="1" applyBorder="1" applyAlignment="1">
      <alignment horizontal="center" vertical="center" wrapText="1"/>
    </xf>
    <xf fontId="1" fillId="16" borderId="1" numFmtId="2" xfId="0" applyNumberFormat="1" applyFont="1" applyFill="1" applyBorder="1" applyAlignment="1">
      <alignment horizontal="center" vertical="center"/>
    </xf>
    <xf fontId="1" fillId="17" borderId="1" numFmtId="2" xfId="0" applyNumberFormat="1" applyFont="1" applyFill="1" applyBorder="1" applyAlignment="1">
      <alignment horizontal="center" vertical="center"/>
    </xf>
    <xf fontId="1" fillId="0" borderId="0" numFmtId="0" xfId="0" applyFont="1" applyAlignment="1">
      <alignment horizontal="left" vertical="center"/>
    </xf>
    <xf fontId="16" fillId="0" borderId="0" numFmtId="3" xfId="0" applyNumberFormat="1" applyFont="1" applyAlignment="1">
      <alignment horizontal="right" vertical="top"/>
    </xf>
    <xf fontId="17" fillId="0" borderId="0" numFmtId="3" xfId="0" applyNumberFormat="1" applyFont="1" applyAlignment="1">
      <alignment horizontal="left" vertical="center" wrapText="1"/>
    </xf>
    <xf fontId="1" fillId="0" borderId="0" numFmtId="3" xfId="0" applyNumberFormat="1" applyFont="1" applyAlignment="1">
      <alignment horizontal="left" vertical="center" wrapText="1"/>
    </xf>
    <xf fontId="17" fillId="0" borderId="0" numFmtId="3" xfId="0" applyNumberFormat="1" applyFont="1" applyAlignment="1">
      <alignment horizontal="right" vertical="center" wrapText="1"/>
    </xf>
    <xf fontId="1" fillId="2" borderId="1" numFmtId="0" xfId="0" applyFont="1" applyFill="1" applyBorder="1" applyAlignment="1">
      <alignment horizontal="left" vertical="top"/>
    </xf>
    <xf fontId="15" fillId="2" borderId="1" numFmtId="0" xfId="0" applyFont="1" applyFill="1" applyBorder="1" applyAlignment="1">
      <alignment horizontal="left" vertical="top" wrapText="1"/>
    </xf>
    <xf fontId="1" fillId="2" borderId="1" numFmtId="0" xfId="0" applyFont="1" applyFill="1" applyBorder="1" applyAlignment="1">
      <alignment horizontal="left" vertical="top" wrapText="1"/>
    </xf>
    <xf fontId="6" fillId="0" borderId="0" numFmtId="0" xfId="0" applyFont="1" applyAlignment="1">
      <alignment wrapText="1"/>
    </xf>
    <xf fontId="4" fillId="5" borderId="0" numFmtId="0" xfId="0" applyFont="1" applyFill="1" applyAlignment="1">
      <alignment horizontal="left" vertical="top" wrapText="1"/>
    </xf>
    <xf fontId="1" fillId="5" borderId="14" numFmtId="0" xfId="0" applyFont="1" applyFill="1" applyBorder="1" applyAlignment="1">
      <alignment horizontal="left" vertical="top" wrapText="1"/>
    </xf>
    <xf fontId="1" fillId="5" borderId="18" numFmtId="0" xfId="0" applyFont="1" applyFill="1" applyBorder="1" applyAlignment="1">
      <alignment vertical="top" wrapText="1"/>
    </xf>
    <xf fontId="1" fillId="11" borderId="14" numFmtId="0" xfId="0" applyFont="1" applyFill="1" applyBorder="1" applyAlignment="1">
      <alignment horizontal="left" vertical="top" wrapText="1"/>
    </xf>
    <xf fontId="1" fillId="9" borderId="14" numFmtId="0" xfId="0" applyFont="1" applyFill="1" applyBorder="1" applyAlignment="1">
      <alignment horizontal="left" vertical="top" wrapText="1"/>
    </xf>
    <xf fontId="1" fillId="0" borderId="14" numFmtId="0" xfId="0" applyFont="1" applyBorder="1" applyAlignment="1">
      <alignment horizontal="left" vertical="top" wrapText="1"/>
    </xf>
    <xf fontId="1" fillId="0" borderId="18" numFmtId="0" xfId="0" applyFont="1" applyBorder="1" applyAlignment="1">
      <alignment vertical="top" wrapText="1"/>
    </xf>
    <xf fontId="1" fillId="11" borderId="14" numFmtId="0" xfId="0" applyFont="1" applyFill="1" applyBorder="1" applyAlignment="1">
      <alignment vertical="top" wrapText="1"/>
    </xf>
    <xf fontId="1" fillId="0" borderId="14" numFmtId="0" xfId="0" applyFont="1" applyBorder="1" applyAlignment="1">
      <alignment wrapText="1"/>
    </xf>
    <xf fontId="1" fillId="11" borderId="18" numFmtId="0" xfId="0" applyFont="1" applyFill="1" applyBorder="1" applyAlignment="1">
      <alignment vertical="top" wrapText="1"/>
    </xf>
    <xf fontId="6" fillId="0" borderId="0" numFmtId="0" xfId="0" applyFont="1" applyAlignment="1">
      <alignment horizontal="left" wrapText="1"/>
    </xf>
    <xf fontId="20" fillId="0" borderId="0" numFmtId="0" xfId="0" applyFont="1" applyAlignment="1">
      <alignment horizontal="left" vertical="top" wrapText="1"/>
    </xf>
    <xf fontId="1" fillId="0" borderId="23" numFmtId="0" xfId="0" applyFont="1" applyBorder="1" applyAlignment="1">
      <alignment horizontal="left" vertical="top" wrapText="1"/>
    </xf>
    <xf fontId="1" fillId="0" borderId="0" numFmtId="0" xfId="0" applyFont="1" applyAlignment="1">
      <alignment vertical="top" wrapText="1"/>
    </xf>
    <xf fontId="5" fillId="9" borderId="14" numFmtId="0" xfId="0" applyFont="1" applyFill="1" applyBorder="1" applyAlignment="1">
      <alignment horizontal="left" vertical="top" wrapText="1"/>
    </xf>
    <xf fontId="5" fillId="9" borderId="14" numFmtId="0" xfId="0" applyFont="1" applyFill="1" applyBorder="1" applyAlignment="1">
      <alignment vertical="top" wrapText="1"/>
    </xf>
    <xf fontId="5" fillId="0" borderId="14" numFmtId="0" xfId="0" applyFont="1" applyBorder="1" applyAlignment="1">
      <alignment wrapText="1"/>
    </xf>
    <xf fontId="5" fillId="0" borderId="14" numFmtId="0" xfId="0" applyFont="1" applyBorder="1" applyAlignment="1">
      <alignment vertical="top" wrapText="1"/>
    </xf>
    <xf fontId="5" fillId="0" borderId="14" numFmtId="0" xfId="0" applyFont="1" applyBorder="1" applyAlignment="1">
      <alignment horizontal="left" vertical="top" wrapText="1"/>
    </xf>
    <xf fontId="21" fillId="9" borderId="14" numFmtId="0" xfId="0" applyFont="1" applyFill="1" applyBorder="1" applyAlignment="1">
      <alignment horizontal="left" vertical="top" wrapText="1"/>
    </xf>
    <xf fontId="22" fillId="9" borderId="14" numFmtId="0" xfId="0" applyFont="1" applyFill="1" applyBorder="1" applyAlignment="1">
      <alignment horizontal="left" vertical="top" wrapText="1"/>
    </xf>
    <xf fontId="20" fillId="0" borderId="14" numFmtId="0" xfId="0" applyFont="1" applyBorder="1" applyAlignment="1">
      <alignment horizontal="left" vertical="top" wrapText="1"/>
    </xf>
    <xf fontId="6" fillId="0" borderId="0" numFmtId="0" xfId="0" applyFont="1" applyAlignment="1">
      <alignment horizontal="left" vertical="top" wrapText="1"/>
    </xf>
    <xf fontId="1" fillId="9" borderId="14" numFmtId="0" xfId="0" applyFont="1" applyFill="1" applyBorder="1" applyAlignment="1">
      <alignment vertical="top" wrapText="1"/>
    </xf>
    <xf fontId="6" fillId="0" borderId="14" numFmtId="0" xfId="0" applyFont="1" applyBorder="1" applyAlignment="1">
      <alignment wrapText="1"/>
    </xf>
    <xf fontId="6" fillId="0" borderId="0" numFmtId="0" xfId="0" applyFont="1" applyAlignment="1">
      <alignment vertical="top" wrapText="1"/>
    </xf>
    <xf fontId="7" fillId="0" borderId="0" numFmtId="0" xfId="0" applyFont="1" applyAlignment="1">
      <alignment wrapText="1"/>
    </xf>
    <xf fontId="21" fillId="9" borderId="18" numFmtId="0" xfId="0" applyFont="1" applyFill="1" applyBorder="1" applyAlignment="1">
      <alignment horizontal="left" vertical="top" wrapText="1"/>
    </xf>
    <xf fontId="21" fillId="9" borderId="20" numFmtId="0" xfId="0" applyFont="1" applyFill="1" applyBorder="1" applyAlignment="1">
      <alignment horizontal="left" vertical="top" wrapText="1"/>
    </xf>
    <xf fontId="21" fillId="9" borderId="19" numFmtId="0" xfId="0" applyFont="1" applyFill="1" applyBorder="1" applyAlignment="1">
      <alignment horizontal="left" vertical="top" wrapText="1"/>
    </xf>
    <xf fontId="5" fillId="11" borderId="23" numFmtId="0" xfId="0" applyFont="1" applyFill="1" applyBorder="1" applyAlignment="1">
      <alignment horizontal="left" vertical="top" wrapText="1"/>
    </xf>
    <xf fontId="5" fillId="11" borderId="0" numFmtId="0" xfId="0" applyFont="1" applyFill="1" applyAlignment="1">
      <alignment horizontal="left" vertical="top" wrapText="1"/>
    </xf>
    <xf fontId="4" fillId="5" borderId="18" numFmtId="0" xfId="0" applyFont="1" applyFill="1" applyBorder="1" applyAlignment="1">
      <alignment horizontal="left" vertical="top" wrapText="1"/>
    </xf>
    <xf fontId="4" fillId="5" borderId="20" numFmtId="0" xfId="0" applyFont="1" applyFill="1" applyBorder="1" applyAlignment="1">
      <alignment horizontal="left" vertical="top" wrapText="1"/>
    </xf>
    <xf fontId="4" fillId="5" borderId="19" numFmtId="0" xfId="0" applyFont="1" applyFill="1" applyBorder="1" applyAlignment="1">
      <alignment horizontal="left" vertical="top" wrapText="1"/>
    </xf>
    <xf fontId="4" fillId="5" borderId="14" numFmtId="0" xfId="0" applyFont="1" applyFill="1" applyBorder="1" applyAlignment="1">
      <alignment horizontal="left" vertical="top" wrapText="1"/>
    </xf>
    <xf fontId="23" fillId="0" borderId="14" numFmtId="0" xfId="0" applyFont="1" applyBorder="1" applyAlignment="1">
      <alignment vertical="top" wrapText="1"/>
    </xf>
    <xf fontId="13" fillId="0" borderId="14" numFmtId="0" xfId="0" applyFont="1" applyBorder="1" applyAlignment="1">
      <alignment horizontal="left" vertical="top" wrapText="1"/>
    </xf>
    <xf fontId="23" fillId="0" borderId="0" numFmtId="0" xfId="0" applyFont="1" applyAlignment="1">
      <alignment vertical="top" wrapText="1"/>
    </xf>
    <xf fontId="23" fillId="0" borderId="0" numFmtId="0" xfId="0" applyFont="1" applyAlignment="1">
      <alignment horizontal="left" vertical="top" wrapText="1"/>
    </xf>
    <xf fontId="20" fillId="0" borderId="0" numFmtId="0" xfId="0" applyFont="1"/>
    <xf fontId="20" fillId="0" borderId="0" numFmtId="0" xfId="0" applyFont="1" applyAlignment="1">
      <alignment horizontal="left" vertical="top"/>
    </xf>
    <xf fontId="20" fillId="9" borderId="0" numFmtId="0" xfId="0" applyFont="1" applyFill="1"/>
    <xf fontId="20" fillId="9" borderId="23" numFmtId="0" xfId="0" applyFont="1" applyFill="1" applyBorder="1" applyAlignment="1">
      <alignment horizontal="left" vertical="top" wrapText="1"/>
    </xf>
    <xf fontId="20" fillId="9" borderId="0" numFmtId="0" xfId="0" applyFont="1" applyFill="1" applyAlignment="1">
      <alignment horizontal="left" vertical="top" wrapText="1"/>
    </xf>
    <xf fontId="13" fillId="9" borderId="0" numFmtId="0" xfId="0" applyFont="1" applyFill="1" applyAlignment="1">
      <alignment horizontal="left" vertical="top" wrapText="1"/>
    </xf>
    <xf fontId="13" fillId="0" borderId="0" numFmtId="0" xfId="0" applyFont="1" applyAlignment="1">
      <alignment horizontal="left" vertical="center"/>
    </xf>
    <xf fontId="24" fillId="0" borderId="0" numFmtId="0" xfId="0" applyFont="1" applyAlignment="1">
      <alignment horizontal="left" vertical="top" wrapText="1"/>
    </xf>
    <xf fontId="24" fillId="9" borderId="0" numFmtId="0" xfId="0" applyFont="1" applyFill="1" applyAlignment="1">
      <alignment horizontal="left" vertical="top" wrapText="1"/>
    </xf>
    <xf fontId="24" fillId="0" borderId="24" numFmtId="0" xfId="0" applyFont="1" applyBorder="1" applyAlignment="1">
      <alignment horizontal="left" vertical="top" wrapText="1"/>
    </xf>
    <xf fontId="20" fillId="9" borderId="14" numFmtId="0" xfId="0" applyFont="1" applyFill="1" applyBorder="1" applyAlignment="1">
      <alignment horizontal="left" vertical="top" wrapText="1"/>
    </xf>
    <xf fontId="5" fillId="11" borderId="14" numFmtId="0" xfId="0" applyFont="1" applyFill="1" applyBorder="1" applyAlignment="1">
      <alignment horizontal="left" vertical="top" wrapText="1"/>
    </xf>
    <xf fontId="5" fillId="9" borderId="15" numFmtId="0" xfId="0" applyFont="1" applyFill="1" applyBorder="1" applyAlignment="1">
      <alignment horizontal="left" vertical="top" wrapText="1"/>
    </xf>
    <xf fontId="16" fillId="0" borderId="14" numFmtId="0" xfId="0" applyFont="1" applyBorder="1" applyAlignment="1">
      <alignment horizontal="left" vertical="top" wrapText="1"/>
    </xf>
    <xf fontId="16" fillId="9" borderId="14" numFmtId="0" xfId="0" applyFont="1" applyFill="1" applyBorder="1" applyAlignment="1">
      <alignment horizontal="left" vertical="top" wrapText="1"/>
    </xf>
    <xf fontId="20" fillId="0" borderId="0" numFmtId="0" xfId="0" applyFont="1" applyAlignment="1">
      <alignment wrapText="1"/>
    </xf>
    <xf fontId="20" fillId="0" borderId="14" numFmtId="0" xfId="0" applyFont="1" applyBorder="1" applyAlignment="1">
      <alignment horizontal="left" vertical="top"/>
    </xf>
    <xf fontId="25" fillId="0" borderId="0" numFmtId="0" xfId="0" applyFont="1"/>
    <xf fontId="25" fillId="9" borderId="16" numFmtId="0" xfId="0" applyFont="1" applyFill="1" applyBorder="1" applyAlignment="1">
      <alignment horizontal="left" vertical="top" wrapText="1"/>
    </xf>
    <xf fontId="25" fillId="9" borderId="25" numFmtId="0" xfId="0" applyFont="1" applyFill="1" applyBorder="1" applyAlignment="1">
      <alignment horizontal="left" vertical="top" wrapText="1"/>
    </xf>
    <xf fontId="25" fillId="9" borderId="17" numFmtId="0" xfId="0" applyFont="1" applyFill="1" applyBorder="1" applyAlignment="1">
      <alignment horizontal="left" vertical="top" wrapText="1"/>
    </xf>
    <xf fontId="25" fillId="0" borderId="14" numFmtId="0" xfId="0" applyFont="1" applyBorder="1" applyAlignment="1">
      <alignment horizontal="left" vertical="top" wrapText="1"/>
    </xf>
    <xf fontId="25" fillId="0" borderId="14" numFmtId="0" xfId="0" applyFont="1" applyBorder="1" applyAlignment="1">
      <alignment horizontal="left" vertical="top"/>
    </xf>
    <xf fontId="20" fillId="9" borderId="26" numFmtId="0" xfId="0" applyFont="1" applyFill="1" applyBorder="1" applyAlignment="1">
      <alignment horizontal="left" vertical="top" wrapText="1"/>
    </xf>
    <xf fontId="20" fillId="9" borderId="0" numFmtId="0" xfId="0" applyFont="1" applyFill="1" applyAlignment="1">
      <alignment horizontal="center" vertical="top" wrapText="1"/>
    </xf>
    <xf fontId="20" fillId="9" borderId="26" numFmtId="0" xfId="0" applyFont="1" applyFill="1" applyBorder="1" applyAlignment="1">
      <alignment horizontal="center" vertical="top" wrapText="1"/>
    </xf>
    <xf fontId="16" fillId="0" borderId="19" numFmtId="0" xfId="0" applyFont="1" applyBorder="1" applyAlignment="1">
      <alignment horizontal="left" vertical="top" wrapText="1"/>
    </xf>
    <xf fontId="16" fillId="11" borderId="19" numFmtId="0" xfId="0" applyFont="1" applyFill="1" applyBorder="1" applyAlignment="1">
      <alignment horizontal="left" vertical="top" wrapText="1"/>
    </xf>
    <xf fontId="16" fillId="18" borderId="14" numFmtId="0" xfId="0" applyFont="1" applyFill="1" applyBorder="1" applyAlignment="1">
      <alignment horizontal="left" vertical="top" wrapText="1"/>
    </xf>
    <xf fontId="16" fillId="11" borderId="14" numFmtId="0" xfId="0" applyFont="1" applyFill="1" applyBorder="1" applyAlignment="1">
      <alignment horizontal="left" vertical="top" wrapText="1"/>
    </xf>
    <xf fontId="1" fillId="0" borderId="0" numFmtId="0" xfId="0" applyFont="1" applyAlignment="1">
      <alignment horizontal="left" wrapText="1"/>
    </xf>
    <xf fontId="1" fillId="0" borderId="14" numFmtId="0" xfId="0" applyFont="1" applyBorder="1" applyAlignment="1">
      <alignment horizontal="left" wrapText="1"/>
    </xf>
    <xf fontId="1" fillId="18" borderId="14" numFmtId="0" xfId="0" applyFont="1" applyFill="1" applyBorder="1" applyAlignment="1">
      <alignment horizontal="left" vertical="top" wrapText="1"/>
    </xf>
    <xf fontId="24" fillId="0" borderId="14" numFmtId="0" xfId="0" applyFont="1" applyBorder="1" applyAlignment="1">
      <alignment horizontal="left" vertical="top" wrapText="1"/>
    </xf>
    <xf fontId="5" fillId="2" borderId="15" numFmtId="0" xfId="0" applyFont="1" applyFill="1" applyBorder="1" applyAlignment="1">
      <alignment vertical="top" wrapText="1"/>
    </xf>
    <xf fontId="1" fillId="0" borderId="15" numFmtId="0" xfId="0" applyFont="1" applyBorder="1" applyAlignment="1">
      <alignment horizontal="left" vertical="top" wrapText="1"/>
    </xf>
    <xf fontId="5" fillId="2" borderId="27" numFmtId="0" xfId="0" applyFont="1" applyFill="1" applyBorder="1" applyAlignment="1">
      <alignment horizontal="left" vertical="top" wrapText="1"/>
    </xf>
    <xf fontId="1" fillId="0" borderId="27" numFmtId="0" xfId="0" applyFont="1" applyBorder="1" applyAlignment="1">
      <alignment horizontal="left" vertical="top" wrapText="1"/>
    </xf>
    <xf fontId="26" fillId="0" borderId="0" numFmtId="0" xfId="0" applyFont="1"/>
    <xf fontId="2" fillId="10" borderId="1" numFmtId="0" xfId="0" applyFont="1" applyFill="1" applyBorder="1" applyAlignment="1">
      <alignment horizontal="center" vertical="top"/>
    </xf>
    <xf fontId="2" fillId="0" borderId="1" numFmtId="0" xfId="0" applyFont="1" applyBorder="1"/>
    <xf fontId="1" fillId="0" borderId="1" numFmtId="0" xfId="0" applyFont="1" applyBorder="1" applyAlignment="1">
      <alignment horizontal="left" vertical="top"/>
    </xf>
    <xf fontId="24" fillId="0" borderId="1" numFmtId="0" xfId="0" applyFont="1" applyBorder="1" applyAlignment="1">
      <alignment horizontal="left" vertical="top"/>
    </xf>
    <xf fontId="5" fillId="0" borderId="1" numFmtId="0" xfId="0" applyFont="1" applyBorder="1" applyAlignment="1">
      <alignment horizontal="left" vertical="top"/>
    </xf>
    <xf fontId="13" fillId="0" borderId="1" numFmtId="0" xfId="0" applyFont="1" applyBorder="1" applyAlignment="1">
      <alignment horizontal="left" vertical="top"/>
    </xf>
    <xf fontId="13" fillId="5" borderId="18" numFmtId="0" xfId="0" applyFont="1" applyFill="1" applyBorder="1" applyAlignment="1">
      <alignment horizontal="left" vertical="top"/>
    </xf>
    <xf fontId="13" fillId="5" borderId="19" numFmtId="0" xfId="0" applyFont="1" applyFill="1" applyBorder="1" applyAlignment="1">
      <alignment horizontal="left" vertical="top"/>
    </xf>
    <xf fontId="13" fillId="5" borderId="14" numFmtId="0" xfId="0" applyFont="1" applyFill="1" applyBorder="1" applyAlignment="1">
      <alignment horizontal="left" vertical="top" wrapText="1"/>
    </xf>
    <xf fontId="13" fillId="5" borderId="18" numFmtId="0" xfId="0" applyFont="1" applyFill="1" applyBorder="1" applyAlignment="1">
      <alignment horizontal="left" vertical="top" wrapText="1"/>
    </xf>
    <xf fontId="13" fillId="5" borderId="19" numFmtId="0" xfId="0" applyFont="1" applyFill="1" applyBorder="1" applyAlignment="1">
      <alignment horizontal="left" vertical="top" wrapText="1"/>
    </xf>
    <xf fontId="1" fillId="9" borderId="0" numFmtId="0" xfId="0" applyFont="1" applyFill="1" applyAlignment="1">
      <alignment horizontal="left" vertical="top"/>
    </xf>
    <xf fontId="13" fillId="5" borderId="14" numFmtId="0" xfId="0" applyFont="1" applyFill="1" applyBorder="1" applyAlignment="1">
      <alignment vertical="top" wrapText="1"/>
    </xf>
    <xf fontId="1" fillId="0" borderId="14" numFmtId="0" xfId="0" applyFont="1" applyBorder="1" applyAlignment="1">
      <alignment vertical="top" wrapText="1"/>
    </xf>
    <xf fontId="11" fillId="5" borderId="14" numFmtId="0" xfId="0" applyFont="1" applyFill="1" applyBorder="1" applyAlignment="1">
      <alignment vertical="top" wrapText="1"/>
    </xf>
    <xf fontId="1" fillId="4" borderId="14" numFmtId="0" xfId="0" applyFont="1" applyFill="1" applyBorder="1" applyAlignment="1">
      <alignment vertical="top" wrapText="1"/>
    </xf>
    <xf fontId="11" fillId="5" borderId="14" numFmtId="0" xfId="0" applyFont="1" applyFill="1" applyBorder="1" applyAlignment="1">
      <alignment wrapText="1"/>
    </xf>
    <xf fontId="1" fillId="4" borderId="15" numFmtId="0" xfId="0" applyFont="1" applyFill="1" applyBorder="1" applyAlignment="1">
      <alignment vertical="top" wrapText="1"/>
    </xf>
    <xf fontId="1" fillId="4" borderId="18" numFmtId="0" xfId="0" applyFont="1" applyFill="1" applyBorder="1" applyAlignment="1">
      <alignment vertical="top" wrapText="1"/>
    </xf>
    <xf fontId="1" fillId="18" borderId="14" numFmtId="0" xfId="0" applyFont="1" applyFill="1" applyBorder="1" applyAlignment="1">
      <alignment vertical="top" wrapText="1"/>
    </xf>
    <xf fontId="24" fillId="0" borderId="14" numFmtId="0" xfId="0" applyFont="1" applyBorder="1" applyAlignment="1">
      <alignment vertical="top" wrapText="1"/>
    </xf>
    <xf fontId="24" fillId="0" borderId="14" numFmtId="0" xfId="0" applyFont="1" applyBorder="1" applyAlignment="1">
      <alignment horizontal="left" vertical="top"/>
    </xf>
    <xf fontId="1" fillId="0" borderId="14" numFmtId="0" xfId="0" applyFont="1" applyBorder="1" applyAlignment="1">
      <alignment horizontal="left" vertical="top"/>
    </xf>
    <xf fontId="13" fillId="5" borderId="0" numFmtId="0" xfId="0" applyFont="1" applyFill="1" applyAlignment="1">
      <alignment horizontal="left" vertical="top" wrapText="1"/>
    </xf>
    <xf fontId="13" fillId="5" borderId="26" numFmtId="0" xfId="0" applyFont="1" applyFill="1" applyBorder="1" applyAlignment="1">
      <alignment horizontal="left" vertical="top" wrapText="1"/>
    </xf>
    <xf fontId="1" fillId="0" borderId="18" numFmtId="0" xfId="0" applyFont="1" applyBorder="1" applyAlignment="1">
      <alignment horizontal="left" vertical="top" wrapText="1"/>
    </xf>
    <xf fontId="1" fillId="0" borderId="20" numFmtId="0" xfId="0" applyFont="1" applyBorder="1" applyAlignment="1">
      <alignment horizontal="left" vertical="top" wrapText="1"/>
    </xf>
    <xf fontId="1" fillId="0" borderId="19" numFmtId="0" xfId="0" applyFont="1" applyBorder="1" applyAlignment="1">
      <alignment horizontal="left" vertical="top"/>
    </xf>
    <xf fontId="1" fillId="18" borderId="0" numFmtId="0" xfId="0" applyFont="1" applyFill="1" applyAlignment="1">
      <alignment horizontal="left" vertical="top" wrapText="1"/>
    </xf>
    <xf fontId="1" fillId="0" borderId="0" numFmtId="3" xfId="0" applyNumberFormat="1" applyFont="1" applyAlignment="1">
      <alignment horizontal="left" vertical="top" wrapText="1"/>
    </xf>
    <xf fontId="1" fillId="5" borderId="14" numFmtId="3" xfId="0" applyNumberFormat="1" applyFont="1" applyFill="1" applyBorder="1" applyAlignment="1">
      <alignment horizontal="left" vertical="top" wrapText="1"/>
    </xf>
    <xf fontId="1" fillId="9" borderId="0" numFmtId="0" xfId="0" applyFont="1" applyFill="1" applyAlignment="1">
      <alignment horizontal="left" vertical="top" wrapText="1"/>
    </xf>
    <xf fontId="1" fillId="9" borderId="14" numFmtId="3" xfId="0" applyNumberFormat="1" applyFont="1" applyFill="1" applyBorder="1" applyAlignment="1">
      <alignment horizontal="left" vertical="top" wrapText="1"/>
    </xf>
    <xf fontId="1" fillId="0" borderId="15" numFmtId="0" xfId="0" applyFont="1" applyBorder="1" applyAlignment="1">
      <alignment vertical="top" wrapText="1"/>
    </xf>
    <xf fontId="1" fillId="0" borderId="27" numFmtId="0" xfId="0" applyFont="1" applyBorder="1" applyAlignment="1">
      <alignment vertical="top" wrapText="1"/>
    </xf>
    <xf fontId="5" fillId="0" borderId="0" numFmtId="0" xfId="0" applyFont="1" applyAlignment="1">
      <alignment horizontal="left" vertical="top"/>
    </xf>
    <xf fontId="5" fillId="9" borderId="0" numFmtId="0" xfId="0" applyFont="1" applyFill="1" applyAlignment="1">
      <alignment horizontal="left" vertical="top"/>
    </xf>
    <xf fontId="11" fillId="0" borderId="0" numFmtId="0" xfId="0" applyFont="1" applyAlignment="1">
      <alignment horizontal="left" vertical="top"/>
    </xf>
    <xf fontId="4" fillId="10" borderId="14" numFmtId="0" xfId="0" applyFont="1" applyFill="1" applyBorder="1" applyAlignment="1">
      <alignment horizontal="left" vertical="top" wrapText="1"/>
    </xf>
    <xf fontId="4" fillId="10" borderId="14" numFmtId="0" xfId="0" applyFont="1" applyFill="1" applyBorder="1" applyAlignment="1">
      <alignment horizontal="left" vertical="top"/>
    </xf>
    <xf fontId="4" fillId="10" borderId="14" numFmtId="0" xfId="0" applyFont="1" applyFill="1" applyBorder="1" applyAlignment="1">
      <alignment horizontal="center" vertical="top" wrapText="1"/>
    </xf>
    <xf fontId="11" fillId="10" borderId="14" numFmtId="0" xfId="0" applyFont="1" applyFill="1" applyBorder="1" applyAlignment="1">
      <alignment horizontal="center" vertical="top" wrapText="1"/>
    </xf>
    <xf fontId="11" fillId="10" borderId="14" numFmtId="0" xfId="0" applyFont="1" applyFill="1" applyBorder="1" applyAlignment="1">
      <alignment horizontal="center" vertical="top"/>
    </xf>
    <xf fontId="11" fillId="10" borderId="18" numFmtId="0" xfId="0" applyFont="1" applyFill="1" applyBorder="1" applyAlignment="1">
      <alignment horizontal="center" vertical="top"/>
    </xf>
    <xf fontId="11" fillId="10" borderId="20" numFmtId="0" xfId="0" applyFont="1" applyFill="1" applyBorder="1" applyAlignment="1">
      <alignment horizontal="center" vertical="top"/>
    </xf>
    <xf fontId="11" fillId="10" borderId="19" numFmtId="0" xfId="0" applyFont="1" applyFill="1" applyBorder="1" applyAlignment="1">
      <alignment horizontal="center" vertical="top"/>
    </xf>
    <xf fontId="5" fillId="5" borderId="0" numFmtId="0" xfId="0" applyFont="1" applyFill="1" applyAlignment="1">
      <alignment horizontal="left" vertical="top"/>
    </xf>
    <xf fontId="11" fillId="5" borderId="18" numFmtId="0" xfId="0" applyFont="1" applyFill="1" applyBorder="1" applyAlignment="1">
      <alignment horizontal="center" vertical="top" wrapText="1"/>
    </xf>
    <xf fontId="11" fillId="5" borderId="20" numFmtId="0" xfId="0" applyFont="1" applyFill="1" applyBorder="1" applyAlignment="1">
      <alignment horizontal="center" vertical="top" wrapText="1"/>
    </xf>
    <xf fontId="11" fillId="5" borderId="19" numFmtId="0" xfId="0" applyFont="1" applyFill="1" applyBorder="1" applyAlignment="1">
      <alignment horizontal="center" vertical="top" wrapText="1"/>
    </xf>
    <xf fontId="27" fillId="0" borderId="14" numFmtId="0" xfId="0" applyFont="1" applyBorder="1" applyAlignment="1">
      <alignment horizontal="center"/>
    </xf>
    <xf fontId="5" fillId="19" borderId="14" numFmtId="0" xfId="0" applyFont="1" applyFill="1" applyBorder="1" applyAlignment="1">
      <alignment horizontal="left" vertical="top" wrapText="1"/>
    </xf>
    <xf fontId="5" fillId="9" borderId="14" numFmtId="0" xfId="0" applyFont="1" applyFill="1" applyBorder="1" applyAlignment="1">
      <alignment horizontal="center" vertical="top" wrapText="1"/>
    </xf>
    <xf fontId="27" fillId="0" borderId="14" numFmtId="0" xfId="0" applyFont="1" applyBorder="1" applyAlignment="1">
      <alignment horizontal="center" wrapText="1"/>
    </xf>
    <xf fontId="27" fillId="0" borderId="18" numFmtId="0" xfId="0" applyFont="1" applyBorder="1" applyAlignment="1">
      <alignment horizontal="center" wrapText="1"/>
    </xf>
    <xf fontId="27" fillId="0" borderId="19" numFmtId="0" xfId="0" applyFont="1" applyBorder="1" applyAlignment="1">
      <alignment horizontal="center" wrapText="1"/>
    </xf>
    <xf fontId="5" fillId="0" borderId="14" numFmtId="0" xfId="0" applyFont="1" applyBorder="1" applyAlignment="1">
      <alignment horizontal="left" vertical="top"/>
    </xf>
    <xf fontId="5" fillId="18" borderId="14" numFmtId="0" xfId="0" applyFont="1" applyFill="1" applyBorder="1" applyAlignment="1">
      <alignment horizontal="left" vertical="top" wrapText="1"/>
    </xf>
    <xf fontId="5" fillId="18" borderId="14" numFmtId="0" xfId="0" applyFont="1" applyFill="1" applyBorder="1" applyAlignment="1">
      <alignment horizontal="left" vertical="top"/>
    </xf>
    <xf fontId="5" fillId="19" borderId="14" numFmtId="3" xfId="0" applyNumberFormat="1" applyFont="1" applyFill="1" applyBorder="1" applyAlignment="1">
      <alignment horizontal="left" vertical="top" wrapText="1"/>
    </xf>
    <xf fontId="5" fillId="18" borderId="14" numFmtId="3" xfId="0" applyNumberFormat="1" applyFont="1" applyFill="1" applyBorder="1" applyAlignment="1">
      <alignment horizontal="left" vertical="top" wrapText="1"/>
    </xf>
    <xf fontId="5" fillId="0" borderId="14" numFmtId="3" xfId="0" applyNumberFormat="1" applyFont="1" applyBorder="1" applyAlignment="1">
      <alignment horizontal="left" vertical="top" wrapText="1"/>
    </xf>
    <xf fontId="5" fillId="0" borderId="16" numFmtId="0" xfId="0" applyFont="1" applyBorder="1" applyAlignment="1">
      <alignment horizontal="left" vertical="top" wrapText="1"/>
    </xf>
    <xf fontId="5" fillId="0" borderId="17" numFmtId="0" xfId="0" applyFont="1" applyBorder="1" applyAlignment="1">
      <alignment horizontal="left" vertical="top" wrapText="1"/>
    </xf>
    <xf fontId="5" fillId="0" borderId="18" numFmtId="0" xfId="0" applyFont="1" applyBorder="1" applyAlignment="1">
      <alignment horizontal="left" vertical="top" wrapText="1"/>
    </xf>
    <xf fontId="5" fillId="0" borderId="19" numFmtId="0" xfId="0" applyFont="1" applyBorder="1" applyAlignment="1">
      <alignment horizontal="left" vertical="top" wrapText="1"/>
    </xf>
    <xf fontId="11" fillId="9" borderId="15" numFmtId="0" xfId="0" applyFont="1" applyFill="1" applyBorder="1" applyAlignment="1">
      <alignment horizontal="center" textRotation="90" vertical="center" wrapText="1"/>
    </xf>
    <xf fontId="5" fillId="9" borderId="18" numFmtId="0" xfId="0" applyFont="1" applyFill="1" applyBorder="1" applyAlignment="1">
      <alignment horizontal="left" vertical="top" wrapText="1"/>
    </xf>
    <xf fontId="5" fillId="9" borderId="20" numFmtId="0" xfId="0" applyFont="1" applyFill="1" applyBorder="1" applyAlignment="1">
      <alignment horizontal="left" vertical="top" wrapText="1"/>
    </xf>
    <xf fontId="5" fillId="9" borderId="19" numFmtId="0" xfId="0" applyFont="1" applyFill="1" applyBorder="1" applyAlignment="1">
      <alignment horizontal="left" vertical="top" wrapText="1"/>
    </xf>
    <xf fontId="5" fillId="9" borderId="14" numFmtId="164" xfId="0" applyNumberFormat="1" applyFont="1" applyFill="1" applyBorder="1" applyAlignment="1">
      <alignment horizontal="left" vertical="top" wrapText="1"/>
    </xf>
    <xf fontId="5" fillId="9" borderId="14" numFmtId="0" xfId="0" applyFont="1" applyFill="1" applyBorder="1" applyAlignment="1">
      <alignment horizontal="left" vertical="top"/>
    </xf>
    <xf fontId="5" fillId="0" borderId="14" numFmtId="164" xfId="0" applyNumberFormat="1" applyFont="1" applyBorder="1" applyAlignment="1">
      <alignment horizontal="left" vertical="top"/>
    </xf>
    <xf fontId="28" fillId="9" borderId="14" numFmtId="0" xfId="0" applyFont="1" applyFill="1" applyBorder="1" applyAlignment="1">
      <alignment horizontal="left" vertical="top" wrapText="1"/>
    </xf>
    <xf fontId="5" fillId="9" borderId="14" numFmtId="3" xfId="0" applyNumberFormat="1" applyFont="1" applyFill="1" applyBorder="1" applyAlignment="1">
      <alignment horizontal="left" vertical="top" wrapText="1"/>
    </xf>
    <xf fontId="5" fillId="0" borderId="20" numFmtId="0" xfId="0" applyFont="1" applyBorder="1" applyAlignment="1">
      <alignment horizontal="left" vertical="top" wrapText="1"/>
    </xf>
    <xf fontId="29" fillId="0" borderId="14" numFmtId="0" xfId="0" applyFont="1" applyBorder="1" applyAlignment="1">
      <alignment horizontal="left" vertical="top" wrapText="1"/>
    </xf>
    <xf fontId="11" fillId="5" borderId="0" numFmtId="0" xfId="0" applyFont="1" applyFill="1" applyAlignment="1">
      <alignment horizontal="left" vertical="top"/>
    </xf>
    <xf fontId="11" fillId="5" borderId="14" numFmtId="0" xfId="0" applyFont="1" applyFill="1" applyBorder="1" applyAlignment="1">
      <alignment horizontal="left" vertical="top"/>
    </xf>
    <xf fontId="11" fillId="5" borderId="18" numFmtId="0" xfId="0" applyFont="1" applyFill="1" applyBorder="1" applyAlignment="1">
      <alignment horizontal="left" vertical="top" wrapText="1"/>
    </xf>
    <xf fontId="11" fillId="5" borderId="20" numFmtId="0" xfId="0" applyFont="1" applyFill="1" applyBorder="1" applyAlignment="1">
      <alignment horizontal="left" vertical="top" wrapText="1"/>
    </xf>
    <xf fontId="11" fillId="5" borderId="19" numFmtId="0" xfId="0" applyFont="1" applyFill="1" applyBorder="1" applyAlignment="1">
      <alignment horizontal="left" vertical="top" wrapText="1"/>
    </xf>
    <xf fontId="5" fillId="0" borderId="18" numFmtId="0" xfId="0" applyFont="1" applyBorder="1" applyAlignment="1">
      <alignment horizontal="left" vertical="top"/>
    </xf>
    <xf fontId="5" fillId="0" borderId="20" numFmtId="0" xfId="0" applyFont="1" applyBorder="1" applyAlignment="1">
      <alignment horizontal="left" vertical="top"/>
    </xf>
    <xf fontId="5" fillId="0" borderId="19" numFmtId="0" xfId="0" applyFont="1" applyBorder="1" applyAlignment="1">
      <alignment horizontal="left" vertical="top"/>
    </xf>
    <xf fontId="5" fillId="0" borderId="15" numFmtId="0" xfId="0" applyFont="1" applyBorder="1" applyAlignment="1">
      <alignment horizontal="left" vertical="top"/>
    </xf>
    <xf fontId="5" fillId="0" borderId="15" numFmtId="0" xfId="0" applyFont="1" applyBorder="1" applyAlignment="1">
      <alignment horizontal="left" vertical="top" wrapText="1"/>
    </xf>
    <xf fontId="7" fillId="0" borderId="0" numFmtId="0" xfId="0" applyFont="1" applyAlignment="1">
      <alignment horizontal="left" vertical="top"/>
    </xf>
    <xf fontId="6" fillId="0" borderId="14" numFmtId="0" xfId="0" applyFont="1" applyBorder="1" applyAlignment="1">
      <alignment horizontal="left" vertical="top" wrapText="1"/>
    </xf>
    <xf fontId="6" fillId="0" borderId="14" numFmtId="0" xfId="0" applyFont="1" applyBorder="1" applyAlignment="1">
      <alignment horizontal="left" vertical="top"/>
    </xf>
    <xf fontId="6" fillId="0" borderId="18" numFmtId="0" xfId="0" applyFont="1" applyBorder="1" applyAlignment="1">
      <alignment horizontal="left" vertical="top"/>
    </xf>
    <xf fontId="6" fillId="0" borderId="20" numFmtId="0" xfId="0" applyFont="1" applyBorder="1" applyAlignment="1">
      <alignment horizontal="left" vertical="top"/>
    </xf>
    <xf fontId="6" fillId="0" borderId="19" numFmtId="0" xfId="0" applyFont="1" applyBorder="1" applyAlignment="1">
      <alignment horizontal="left" vertical="top"/>
    </xf>
    <xf fontId="6" fillId="0" borderId="18" numFmtId="0" xfId="0" applyFont="1" applyBorder="1" applyAlignment="1">
      <alignment horizontal="left" vertical="top" wrapText="1"/>
    </xf>
    <xf fontId="6" fillId="0" borderId="20" numFmtId="0" xfId="0" applyFont="1" applyBorder="1" applyAlignment="1">
      <alignment horizontal="left" vertical="top" wrapText="1"/>
    </xf>
    <xf fontId="5" fillId="9" borderId="0" numFmtId="0" xfId="0" applyFont="1" applyFill="1" applyAlignment="1">
      <alignment horizontal="left" vertical="top" wrapText="1"/>
    </xf>
    <xf fontId="1" fillId="12" borderId="14" numFmtId="0" xfId="0" applyFont="1" applyFill="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2.xml"/><Relationship  Id="rId11" Type="http://schemas.openxmlformats.org/officeDocument/2006/relationships/worksheet" Target="worksheets/sheet10.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9.xml"/><Relationship  Id="rId15" Type="http://schemas.openxmlformats.org/officeDocument/2006/relationships/worksheet" Target="worksheets/sheet14.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6" Type="http://schemas.openxmlformats.org/officeDocument/2006/relationships/theme" Target="theme/theme1.xml"/><Relationship  Id="rId12" Type="http://schemas.openxmlformats.org/officeDocument/2006/relationships/worksheet" Target="worksheets/sheet1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s>
</file>

<file path=xl/drawings/_rels/drawing3.xml.rels><?xml version="1.0" encoding="UTF-8" standalone="yes"?><Relationships xmlns="http://schemas.openxmlformats.org/package/2006/relationships"><Relationship Id="rId1" Type="http://schemas.openxmlformats.org/officeDocument/2006/relationships/image" Target="../media/image11.jpg"/><Relationship Id="rId2" Type="http://schemas.openxmlformats.org/officeDocument/2006/relationships/image" Target="../media/image12.png"/><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7" Type="http://schemas.openxmlformats.org/officeDocument/2006/relationships/image" Target="../media/image17.png"/><Relationship Id="rId8" Type="http://schemas.openxmlformats.org/officeDocument/2006/relationships/image" Target="../media/image18.png"/><Relationship Id="rId9" Type="http://schemas.openxmlformats.org/officeDocument/2006/relationships/image" Target="../media/image19.png"/><Relationship Id="rId10" Type="http://schemas.openxmlformats.org/officeDocument/2006/relationships/image" Target="../media/image20.png"/><Relationship Id="rId11" Type="http://schemas.openxmlformats.org/officeDocument/2006/relationships/image" Target="../media/image21.png"/></Relationships>
</file>

<file path=xl/drawings/_rels/drawing4.xml.rels><?xml version="1.0" encoding="UTF-8" standalone="yes"?><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Relationship Id="rId8" Type="http://schemas.openxmlformats.org/officeDocument/2006/relationships/image" Target="../media/image29.png"/><Relationship Id="rId9" Type="http://schemas.openxmlformats.org/officeDocument/2006/relationships/image" Target="../media/image30.png"/><Relationship Id="rId10" Type="http://schemas.openxmlformats.org/officeDocument/2006/relationships/image" Target="../media/image31.png"/><Relationship Id="rId11" Type="http://schemas.openxmlformats.org/officeDocument/2006/relationships/image" Target="../media/image32.png"/></Relationships>
</file>

<file path=xl/drawings/_rels/drawing5.xml.rels><?xml version="1.0" encoding="UTF-8" standalone="yes"?><Relationships xmlns="http://schemas.openxmlformats.org/package/2006/relationships"></Relationships>
</file>

<file path=xl/drawings/_rels/drawing6.xml.rels><?xml version="1.0" encoding="UTF-8" standalone="yes"?><Relationships xmlns="http://schemas.openxmlformats.org/package/2006/relationships"><Relationship Id="rId1" Type="http://schemas.openxmlformats.org/officeDocument/2006/relationships/image" Target="../media/image1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14</xdr:col>
      <xdr:colOff>0</xdr:colOff>
      <xdr:row>31</xdr:row>
      <xdr:rowOff>0</xdr:rowOff>
    </xdr:from>
    <xdr:ext cx="95242" cy="95242"/>
    <xdr:pic>
      <xdr:nvPicPr>
        <xdr:cNvPr id="345228141" name="" hidden="0"/>
        <xdr:cNvPicPr>
          <a:picLocks noChangeAspect="1"/>
        </xdr:cNvPicPr>
      </xdr:nvPicPr>
      <xdr:blipFill>
        <a:blip r:embed="rId1"/>
        <a:stretch/>
      </xdr:blipFill>
      <xdr:spPr bwMode="auto">
        <a:xfrm>
          <a:off x="7437119" y="7277099"/>
          <a:ext cx="95242" cy="9524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37282</xdr:colOff>
      <xdr:row>72</xdr:row>
      <xdr:rowOff>128508</xdr:rowOff>
    </xdr:from>
    <xdr:ext cx="6982481" cy="3319540"/>
    <xdr:pic>
      <xdr:nvPicPr>
        <xdr:cNvPr id="474695184" name="" hidden="0"/>
        <xdr:cNvPicPr>
          <a:picLocks noChangeAspect="1"/>
        </xdr:cNvPicPr>
      </xdr:nvPicPr>
      <xdr:blipFill>
        <a:blip r:embed="rId1"/>
        <a:stretch/>
      </xdr:blipFill>
      <xdr:spPr bwMode="auto">
        <a:xfrm flipH="0" flipV="0">
          <a:off x="37282" y="39238158"/>
          <a:ext cx="6982481" cy="3319540"/>
        </a:xfrm>
        <a:prstGeom prst="rect">
          <a:avLst/>
        </a:prstGeom>
      </xdr:spPr>
    </xdr:pic>
    <xdr:clientData/>
  </xdr:oneCellAnchor>
  <xdr:oneCellAnchor>
    <xdr:from>
      <xdr:col>0</xdr:col>
      <xdr:colOff>52553</xdr:colOff>
      <xdr:row>80</xdr:row>
      <xdr:rowOff>254100</xdr:rowOff>
    </xdr:from>
    <xdr:ext cx="7047510" cy="2965345"/>
    <xdr:pic>
      <xdr:nvPicPr>
        <xdr:cNvPr id="838201925" name="" hidden="0"/>
        <xdr:cNvPicPr>
          <a:picLocks noChangeAspect="1"/>
        </xdr:cNvPicPr>
      </xdr:nvPicPr>
      <xdr:blipFill>
        <a:blip r:embed="rId2"/>
        <a:stretch/>
      </xdr:blipFill>
      <xdr:spPr bwMode="auto">
        <a:xfrm flipH="0" flipV="0">
          <a:off x="52553" y="42697503"/>
          <a:ext cx="7047510" cy="2965345"/>
        </a:xfrm>
        <a:prstGeom prst="rect">
          <a:avLst/>
        </a:prstGeom>
      </xdr:spPr>
    </xdr:pic>
    <xdr:clientData/>
  </xdr:oneCellAnchor>
  <xdr:oneCellAnchor>
    <xdr:from>
      <xdr:col>0</xdr:col>
      <xdr:colOff>63394</xdr:colOff>
      <xdr:row>91</xdr:row>
      <xdr:rowOff>104774</xdr:rowOff>
    </xdr:from>
    <xdr:ext cx="7000217" cy="3327972"/>
    <xdr:pic>
      <xdr:nvPicPr>
        <xdr:cNvPr id="1357721550" name="" hidden="0"/>
        <xdr:cNvPicPr>
          <a:picLocks noChangeAspect="1"/>
        </xdr:cNvPicPr>
      </xdr:nvPicPr>
      <xdr:blipFill>
        <a:blip r:embed="rId3"/>
        <a:stretch/>
      </xdr:blipFill>
      <xdr:spPr bwMode="auto">
        <a:xfrm flipH="0" flipV="0">
          <a:off x="63394" y="45805724"/>
          <a:ext cx="7000218" cy="3327972"/>
        </a:xfrm>
        <a:prstGeom prst="rect">
          <a:avLst/>
        </a:prstGeom>
      </xdr:spPr>
    </xdr:pic>
    <xdr:clientData/>
  </xdr:oneCellAnchor>
  <xdr:oneCellAnchor>
    <xdr:from>
      <xdr:col>0</xdr:col>
      <xdr:colOff>37282</xdr:colOff>
      <xdr:row>110</xdr:row>
      <xdr:rowOff>114299</xdr:rowOff>
    </xdr:from>
    <xdr:ext cx="7052441" cy="3352797"/>
    <xdr:pic>
      <xdr:nvPicPr>
        <xdr:cNvPr id="1632952890" name="" hidden="0"/>
        <xdr:cNvPicPr>
          <a:picLocks noChangeAspect="1"/>
        </xdr:cNvPicPr>
      </xdr:nvPicPr>
      <xdr:blipFill>
        <a:blip r:embed="rId4"/>
        <a:stretch/>
      </xdr:blipFill>
      <xdr:spPr bwMode="auto">
        <a:xfrm flipH="0" flipV="0">
          <a:off x="37282" y="49253774"/>
          <a:ext cx="7052441" cy="3352799"/>
        </a:xfrm>
        <a:prstGeom prst="rect">
          <a:avLst/>
        </a:prstGeom>
      </xdr:spPr>
    </xdr:pic>
    <xdr:clientData/>
  </xdr:oneCellAnchor>
  <xdr:oneCellAnchor>
    <xdr:from>
      <xdr:col>0</xdr:col>
      <xdr:colOff>47622</xdr:colOff>
      <xdr:row>130</xdr:row>
      <xdr:rowOff>104774</xdr:rowOff>
    </xdr:from>
    <xdr:ext cx="7052441" cy="3352797"/>
    <xdr:pic>
      <xdr:nvPicPr>
        <xdr:cNvPr id="650968115" name="" hidden="0"/>
        <xdr:cNvPicPr>
          <a:picLocks noChangeAspect="1"/>
        </xdr:cNvPicPr>
      </xdr:nvPicPr>
      <xdr:blipFill>
        <a:blip r:embed="rId5"/>
        <a:stretch/>
      </xdr:blipFill>
      <xdr:spPr bwMode="auto">
        <a:xfrm flipH="0" flipV="0">
          <a:off x="47622" y="52863749"/>
          <a:ext cx="7052441" cy="3352799"/>
        </a:xfrm>
        <a:prstGeom prst="rect">
          <a:avLst/>
        </a:prstGeom>
      </xdr:spPr>
    </xdr:pic>
    <xdr:clientData/>
  </xdr:oneCellAnchor>
  <xdr:oneCellAnchor>
    <xdr:from>
      <xdr:col>0</xdr:col>
      <xdr:colOff>47622</xdr:colOff>
      <xdr:row>150</xdr:row>
      <xdr:rowOff>28574</xdr:rowOff>
    </xdr:from>
    <xdr:ext cx="7052441" cy="3352800"/>
    <xdr:pic>
      <xdr:nvPicPr>
        <xdr:cNvPr id="49072800" name="" hidden="0"/>
        <xdr:cNvPicPr>
          <a:picLocks noChangeAspect="1"/>
        </xdr:cNvPicPr>
      </xdr:nvPicPr>
      <xdr:blipFill>
        <a:blip r:embed="rId6"/>
        <a:stretch/>
      </xdr:blipFill>
      <xdr:spPr bwMode="auto">
        <a:xfrm flipH="0" flipV="0">
          <a:off x="47622" y="56407049"/>
          <a:ext cx="7052442" cy="3352800"/>
        </a:xfrm>
        <a:prstGeom prst="rect">
          <a:avLst/>
        </a:prstGeom>
      </xdr:spPr>
    </xdr:pic>
    <xdr:clientData/>
  </xdr:oneCellAnchor>
  <xdr:oneCellAnchor>
    <xdr:from>
      <xdr:col>0</xdr:col>
      <xdr:colOff>37282</xdr:colOff>
      <xdr:row>169</xdr:row>
      <xdr:rowOff>47623</xdr:rowOff>
    </xdr:from>
    <xdr:ext cx="7018608" cy="3336714"/>
    <xdr:pic>
      <xdr:nvPicPr>
        <xdr:cNvPr id="59998339" name="" hidden="0"/>
        <xdr:cNvPicPr>
          <a:picLocks noChangeAspect="1"/>
        </xdr:cNvPicPr>
      </xdr:nvPicPr>
      <xdr:blipFill>
        <a:blip r:embed="rId7"/>
        <a:stretch/>
      </xdr:blipFill>
      <xdr:spPr bwMode="auto">
        <a:xfrm flipH="0" flipV="0">
          <a:off x="37282" y="59864624"/>
          <a:ext cx="7018608" cy="3336715"/>
        </a:xfrm>
        <a:prstGeom prst="rect">
          <a:avLst/>
        </a:prstGeom>
      </xdr:spPr>
    </xdr:pic>
    <xdr:clientData/>
  </xdr:oneCellAnchor>
  <xdr:oneCellAnchor>
    <xdr:from>
      <xdr:col>0</xdr:col>
      <xdr:colOff>37282</xdr:colOff>
      <xdr:row>188</xdr:row>
      <xdr:rowOff>12490</xdr:rowOff>
    </xdr:from>
    <xdr:ext cx="7030265" cy="3342258"/>
    <xdr:pic>
      <xdr:nvPicPr>
        <xdr:cNvPr id="273550024" name="" hidden="0"/>
        <xdr:cNvPicPr>
          <a:picLocks noChangeAspect="1"/>
        </xdr:cNvPicPr>
      </xdr:nvPicPr>
      <xdr:blipFill>
        <a:blip r:embed="rId8"/>
        <a:stretch/>
      </xdr:blipFill>
      <xdr:spPr bwMode="auto">
        <a:xfrm flipH="0" flipV="0">
          <a:off x="37282" y="63268015"/>
          <a:ext cx="7030266" cy="3342258"/>
        </a:xfrm>
        <a:prstGeom prst="rect">
          <a:avLst/>
        </a:prstGeom>
      </xdr:spPr>
    </xdr:pic>
    <xdr:clientData/>
  </xdr:oneCellAnchor>
  <xdr:oneCellAnchor>
    <xdr:from>
      <xdr:col>0</xdr:col>
      <xdr:colOff>37282</xdr:colOff>
      <xdr:row>207</xdr:row>
      <xdr:rowOff>70526</xdr:rowOff>
    </xdr:from>
    <xdr:ext cx="7030265" cy="2958090"/>
    <xdr:pic>
      <xdr:nvPicPr>
        <xdr:cNvPr id="384786814" name="" hidden="0"/>
        <xdr:cNvPicPr>
          <a:picLocks noChangeAspect="1"/>
        </xdr:cNvPicPr>
      </xdr:nvPicPr>
      <xdr:blipFill>
        <a:blip r:embed="rId9"/>
        <a:stretch/>
      </xdr:blipFill>
      <xdr:spPr bwMode="auto">
        <a:xfrm flipH="0" flipV="0">
          <a:off x="37282" y="66764576"/>
          <a:ext cx="7030266" cy="295809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3</xdr:col>
      <xdr:colOff>42547</xdr:colOff>
      <xdr:row>1</xdr:row>
      <xdr:rowOff>2314572</xdr:rowOff>
    </xdr:from>
    <xdr:ext cx="1853666" cy="1857372"/>
    <xdr:pic>
      <xdr:nvPicPr>
        <xdr:cNvPr id="1440937955" name="" hidden="0"/>
        <xdr:cNvPicPr>
          <a:picLocks noChangeAspect="1"/>
        </xdr:cNvPicPr>
      </xdr:nvPicPr>
      <xdr:blipFill>
        <a:blip r:embed="rId1"/>
        <a:stretch/>
      </xdr:blipFill>
      <xdr:spPr bwMode="auto">
        <a:xfrm flipH="0" flipV="0">
          <a:off x="4414522" y="2638422"/>
          <a:ext cx="1853667" cy="1857373"/>
        </a:xfrm>
        <a:prstGeom prst="rect">
          <a:avLst/>
        </a:prstGeom>
      </xdr:spPr>
    </xdr:pic>
    <xdr:clientData/>
  </xdr:oneCellAnchor>
  <xdr:twoCellAnchor editAs="twoCell">
    <xdr:from>
      <xdr:col>5</xdr:col>
      <xdr:colOff>91156</xdr:colOff>
      <xdr:row>4</xdr:row>
      <xdr:rowOff>1695448</xdr:rowOff>
    </xdr:from>
    <xdr:to>
      <xdr:col>5</xdr:col>
      <xdr:colOff>1875590</xdr:colOff>
      <xdr:row>4</xdr:row>
      <xdr:rowOff>3222097</xdr:rowOff>
    </xdr:to>
    <xdr:pic>
      <xdr:nvPicPr>
        <xdr:cNvPr id="388740441" name="" hidden="0"/>
        <xdr:cNvPicPr>
          <a:picLocks noChangeAspect="1"/>
        </xdr:cNvPicPr>
      </xdr:nvPicPr>
      <xdr:blipFill>
        <a:blip r:embed="rId2"/>
        <a:stretch/>
      </xdr:blipFill>
      <xdr:spPr bwMode="auto">
        <a:xfrm rot="0" flipH="0" flipV="0">
          <a:off x="9463756" y="10734673"/>
          <a:ext cx="1784434" cy="1526649"/>
        </a:xfrm>
        <a:prstGeom prst="rect">
          <a:avLst/>
        </a:prstGeom>
      </xdr:spPr>
    </xdr:pic>
    <xdr:clientData/>
  </xdr:twoCellAnchor>
  <xdr:twoCellAnchor editAs="twoCell">
    <xdr:from>
      <xdr:col>5</xdr:col>
      <xdr:colOff>91156</xdr:colOff>
      <xdr:row>4</xdr:row>
      <xdr:rowOff>3476622</xdr:rowOff>
    </xdr:from>
    <xdr:to>
      <xdr:col>5</xdr:col>
      <xdr:colOff>1983951</xdr:colOff>
      <xdr:row>4</xdr:row>
      <xdr:rowOff>5087640</xdr:rowOff>
    </xdr:to>
    <xdr:pic>
      <xdr:nvPicPr>
        <xdr:cNvPr id="1230232652" name="" hidden="0"/>
        <xdr:cNvPicPr>
          <a:picLocks noChangeAspect="1"/>
        </xdr:cNvPicPr>
      </xdr:nvPicPr>
      <xdr:blipFill>
        <a:blip r:embed="rId3"/>
        <a:stretch/>
      </xdr:blipFill>
      <xdr:spPr bwMode="auto">
        <a:xfrm rot="0" flipH="0" flipV="0">
          <a:off x="9463756" y="12515847"/>
          <a:ext cx="1892795" cy="1611018"/>
        </a:xfrm>
        <a:prstGeom prst="rect">
          <a:avLst/>
        </a:prstGeom>
      </xdr:spPr>
    </xdr:pic>
    <xdr:clientData/>
  </xdr:twoCellAnchor>
  <xdr:twoCellAnchor editAs="twoCell">
    <xdr:from>
      <xdr:col>4</xdr:col>
      <xdr:colOff>47623</xdr:colOff>
      <xdr:row>4</xdr:row>
      <xdr:rowOff>4122780</xdr:rowOff>
    </xdr:from>
    <xdr:to>
      <xdr:col>4</xdr:col>
      <xdr:colOff>2133598</xdr:colOff>
      <xdr:row>4</xdr:row>
      <xdr:rowOff>5163846</xdr:rowOff>
    </xdr:to>
    <xdr:pic>
      <xdr:nvPicPr>
        <xdr:cNvPr id="488150493" name="" hidden="0"/>
        <xdr:cNvPicPr>
          <a:picLocks noChangeAspect="1"/>
        </xdr:cNvPicPr>
      </xdr:nvPicPr>
      <xdr:blipFill>
        <a:blip r:embed="rId4"/>
        <a:stretch/>
      </xdr:blipFill>
      <xdr:spPr bwMode="auto">
        <a:xfrm rot="0" flipH="0" flipV="0">
          <a:off x="6734174" y="13162005"/>
          <a:ext cx="2085974" cy="1041066"/>
        </a:xfrm>
        <a:prstGeom prst="rect">
          <a:avLst/>
        </a:prstGeom>
      </xdr:spPr>
    </xdr:pic>
    <xdr:clientData/>
  </xdr:twoCellAnchor>
  <xdr:twoCellAnchor editAs="twoCell">
    <xdr:from>
      <xdr:col>3</xdr:col>
      <xdr:colOff>42545</xdr:colOff>
      <xdr:row>5</xdr:row>
      <xdr:rowOff>3400422</xdr:rowOff>
    </xdr:from>
    <xdr:to>
      <xdr:col>3</xdr:col>
      <xdr:colOff>1672135</xdr:colOff>
      <xdr:row>5</xdr:row>
      <xdr:rowOff>5019671</xdr:rowOff>
    </xdr:to>
    <xdr:pic>
      <xdr:nvPicPr>
        <xdr:cNvPr id="1291629028" name="" hidden="0"/>
        <xdr:cNvPicPr>
          <a:picLocks noChangeAspect="1"/>
        </xdr:cNvPicPr>
      </xdr:nvPicPr>
      <xdr:blipFill>
        <a:blip r:embed="rId5"/>
        <a:stretch/>
      </xdr:blipFill>
      <xdr:spPr bwMode="auto">
        <a:xfrm rot="0" flipH="0" flipV="0">
          <a:off x="4185920" y="12439647"/>
          <a:ext cx="1629590" cy="1619249"/>
        </a:xfrm>
        <a:prstGeom prst="rect">
          <a:avLst/>
        </a:prstGeom>
      </xdr:spPr>
    </xdr:pic>
    <xdr:clientData/>
  </xdr:twoCellAnchor>
  <xdr:oneCellAnchor>
    <xdr:from>
      <xdr:col>4</xdr:col>
      <xdr:colOff>47623</xdr:colOff>
      <xdr:row>9</xdr:row>
      <xdr:rowOff>3007025</xdr:rowOff>
    </xdr:from>
    <xdr:ext cx="1362075" cy="701833"/>
    <xdr:pic>
      <xdr:nvPicPr>
        <xdr:cNvPr id="1315668093" name="" hidden="0"/>
        <xdr:cNvPicPr>
          <a:picLocks noChangeAspect="1"/>
        </xdr:cNvPicPr>
      </xdr:nvPicPr>
      <xdr:blipFill>
        <a:blip r:embed="rId6"/>
        <a:stretch/>
      </xdr:blipFill>
      <xdr:spPr bwMode="auto">
        <a:xfrm flipH="0" flipV="0">
          <a:off x="6905624" y="41135600"/>
          <a:ext cx="1362075" cy="701833"/>
        </a:xfrm>
        <a:prstGeom prst="rect">
          <a:avLst/>
        </a:prstGeom>
      </xdr:spPr>
    </xdr:pic>
    <xdr:clientData/>
  </xdr:oneCellAnchor>
  <xdr:oneCellAnchor>
    <xdr:from>
      <xdr:col>10</xdr:col>
      <xdr:colOff>85723</xdr:colOff>
      <xdr:row>1</xdr:row>
      <xdr:rowOff>49048</xdr:rowOff>
    </xdr:from>
    <xdr:ext cx="4467224" cy="4122894"/>
    <xdr:pic>
      <xdr:nvPicPr>
        <xdr:cNvPr id="551522729" name="" hidden="0"/>
        <xdr:cNvPicPr>
          <a:picLocks noChangeAspect="1"/>
        </xdr:cNvPicPr>
      </xdr:nvPicPr>
      <xdr:blipFill>
        <a:blip r:embed="rId7"/>
        <a:stretch/>
      </xdr:blipFill>
      <xdr:spPr bwMode="auto">
        <a:xfrm flipH="0" flipV="0">
          <a:off x="19773899" y="982498"/>
          <a:ext cx="4467224" cy="4122894"/>
        </a:xfrm>
        <a:prstGeom prst="rect">
          <a:avLst/>
        </a:prstGeom>
      </xdr:spPr>
    </xdr:pic>
    <xdr:clientData/>
  </xdr:oneCellAnchor>
  <xdr:oneCellAnchor>
    <xdr:from>
      <xdr:col>10</xdr:col>
      <xdr:colOff>85723</xdr:colOff>
      <xdr:row>7</xdr:row>
      <xdr:rowOff>53682</xdr:rowOff>
    </xdr:from>
    <xdr:ext cx="4713610" cy="4061117"/>
    <xdr:pic>
      <xdr:nvPicPr>
        <xdr:cNvPr id="2035898406" name="" hidden="0"/>
        <xdr:cNvPicPr>
          <a:picLocks noChangeAspect="1"/>
        </xdr:cNvPicPr>
      </xdr:nvPicPr>
      <xdr:blipFill>
        <a:blip r:embed="rId8"/>
        <a:stretch/>
      </xdr:blipFill>
      <xdr:spPr bwMode="auto">
        <a:xfrm flipH="0" flipV="0">
          <a:off x="19773899" y="13741106"/>
          <a:ext cx="4713610" cy="4061117"/>
        </a:xfrm>
        <a:prstGeom prst="rect">
          <a:avLst/>
        </a:prstGeom>
      </xdr:spPr>
    </xdr:pic>
    <xdr:clientData/>
  </xdr:oneCellAnchor>
  <xdr:oneCellAnchor>
    <xdr:from>
      <xdr:col>10</xdr:col>
      <xdr:colOff>85723</xdr:colOff>
      <xdr:row>10</xdr:row>
      <xdr:rowOff>47623</xdr:rowOff>
    </xdr:from>
    <xdr:ext cx="3115120" cy="3660864"/>
    <xdr:pic>
      <xdr:nvPicPr>
        <xdr:cNvPr id="173924578" name="" hidden="0"/>
        <xdr:cNvPicPr>
          <a:picLocks noChangeAspect="1"/>
        </xdr:cNvPicPr>
      </xdr:nvPicPr>
      <xdr:blipFill>
        <a:blip r:embed="rId9"/>
        <a:stretch/>
      </xdr:blipFill>
      <xdr:spPr bwMode="auto">
        <a:xfrm flipH="0" flipV="0">
          <a:off x="19773899" y="23783924"/>
          <a:ext cx="3115120" cy="3660864"/>
        </a:xfrm>
        <a:prstGeom prst="rect">
          <a:avLst/>
        </a:prstGeom>
      </xdr:spPr>
    </xdr:pic>
    <xdr:clientData/>
  </xdr:oneCellAnchor>
  <xdr:oneCellAnchor>
    <xdr:from>
      <xdr:col>10</xdr:col>
      <xdr:colOff>132717</xdr:colOff>
      <xdr:row>3</xdr:row>
      <xdr:rowOff>133349</xdr:rowOff>
    </xdr:from>
    <xdr:ext cx="4619624" cy="2968457"/>
    <xdr:pic>
      <xdr:nvPicPr>
        <xdr:cNvPr id="1852635583" name="" hidden="0"/>
        <xdr:cNvPicPr>
          <a:picLocks noChangeAspect="1"/>
        </xdr:cNvPicPr>
      </xdr:nvPicPr>
      <xdr:blipFill>
        <a:blip r:embed="rId10"/>
        <a:stretch/>
      </xdr:blipFill>
      <xdr:spPr bwMode="auto">
        <a:xfrm flipH="0" flipV="0">
          <a:off x="19820892" y="5324474"/>
          <a:ext cx="4619624" cy="2968457"/>
        </a:xfrm>
        <a:prstGeom prst="rect">
          <a:avLst/>
        </a:prstGeom>
      </xdr:spPr>
    </xdr:pic>
    <xdr:clientData/>
  </xdr:oneCellAnchor>
  <xdr:oneCellAnchor>
    <xdr:from>
      <xdr:col>10</xdr:col>
      <xdr:colOff>85723</xdr:colOff>
      <xdr:row>9</xdr:row>
      <xdr:rowOff>75566</xdr:rowOff>
    </xdr:from>
    <xdr:ext cx="4740984" cy="4267832"/>
    <xdr:pic>
      <xdr:nvPicPr>
        <xdr:cNvPr id="21459947" name="" hidden="0"/>
        <xdr:cNvPicPr>
          <a:picLocks noChangeAspect="1"/>
        </xdr:cNvPicPr>
      </xdr:nvPicPr>
      <xdr:blipFill>
        <a:blip r:embed="rId11"/>
        <a:stretch/>
      </xdr:blipFill>
      <xdr:spPr bwMode="auto">
        <a:xfrm flipH="0" flipV="0">
          <a:off x="19773899" y="18877916"/>
          <a:ext cx="4740985" cy="426783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4</xdr:col>
      <xdr:colOff>9524</xdr:colOff>
      <xdr:row>6</xdr:row>
      <xdr:rowOff>51601</xdr:rowOff>
    </xdr:from>
    <xdr:ext cx="3028949" cy="1843873"/>
    <xdr:pic>
      <xdr:nvPicPr>
        <xdr:cNvPr id="571337330" name="" hidden="0"/>
        <xdr:cNvPicPr>
          <a:picLocks noChangeAspect="1"/>
        </xdr:cNvPicPr>
      </xdr:nvPicPr>
      <xdr:blipFill>
        <a:blip r:embed="rId1"/>
        <a:stretch/>
      </xdr:blipFill>
      <xdr:spPr bwMode="auto">
        <a:xfrm flipH="0" flipV="0">
          <a:off x="6086474" y="10281451"/>
          <a:ext cx="3028950" cy="1843873"/>
        </a:xfrm>
        <a:prstGeom prst="rect">
          <a:avLst/>
        </a:prstGeom>
      </xdr:spPr>
    </xdr:pic>
    <xdr:clientData/>
  </xdr:oneCellAnchor>
  <xdr:oneCellAnchor>
    <xdr:from>
      <xdr:col>4</xdr:col>
      <xdr:colOff>9524</xdr:colOff>
      <xdr:row>3</xdr:row>
      <xdr:rowOff>1914524</xdr:rowOff>
    </xdr:from>
    <xdr:ext cx="3095624" cy="1896069"/>
    <xdr:pic>
      <xdr:nvPicPr>
        <xdr:cNvPr id="3265489" name="" hidden="0"/>
        <xdr:cNvPicPr>
          <a:picLocks noChangeAspect="1"/>
        </xdr:cNvPicPr>
      </xdr:nvPicPr>
      <xdr:blipFill>
        <a:blip r:embed="rId2"/>
        <a:stretch/>
      </xdr:blipFill>
      <xdr:spPr bwMode="auto">
        <a:xfrm flipH="0" flipV="0">
          <a:off x="6086474" y="6400798"/>
          <a:ext cx="3095624" cy="1896069"/>
        </a:xfrm>
        <a:prstGeom prst="rect">
          <a:avLst/>
        </a:prstGeom>
      </xdr:spPr>
    </xdr:pic>
    <xdr:clientData/>
  </xdr:oneCellAnchor>
  <xdr:oneCellAnchor>
    <xdr:from>
      <xdr:col>4</xdr:col>
      <xdr:colOff>22224</xdr:colOff>
      <xdr:row>1</xdr:row>
      <xdr:rowOff>15239</xdr:rowOff>
    </xdr:from>
    <xdr:ext cx="3070224" cy="1842132"/>
    <xdr:pic>
      <xdr:nvPicPr>
        <xdr:cNvPr id="1167323670" name="" hidden="0"/>
        <xdr:cNvPicPr>
          <a:picLocks noChangeAspect="1"/>
        </xdr:cNvPicPr>
      </xdr:nvPicPr>
      <xdr:blipFill>
        <a:blip r:embed="rId3"/>
        <a:stretch/>
      </xdr:blipFill>
      <xdr:spPr bwMode="auto">
        <a:xfrm flipH="0" flipV="0">
          <a:off x="6099174" y="672464"/>
          <a:ext cx="3070224" cy="1842134"/>
        </a:xfrm>
        <a:prstGeom prst="rect">
          <a:avLst/>
        </a:prstGeom>
      </xdr:spPr>
    </xdr:pic>
    <xdr:clientData/>
  </xdr:oneCellAnchor>
  <xdr:oneCellAnchor>
    <xdr:from>
      <xdr:col>5</xdr:col>
      <xdr:colOff>55864</xdr:colOff>
      <xdr:row>1</xdr:row>
      <xdr:rowOff>13656</xdr:rowOff>
    </xdr:from>
    <xdr:ext cx="2487309" cy="1843718"/>
    <xdr:pic>
      <xdr:nvPicPr>
        <xdr:cNvPr id="132994060" name="" hidden="0"/>
        <xdr:cNvPicPr>
          <a:picLocks noChangeAspect="1"/>
        </xdr:cNvPicPr>
      </xdr:nvPicPr>
      <xdr:blipFill>
        <a:blip r:embed="rId4"/>
        <a:stretch/>
      </xdr:blipFill>
      <xdr:spPr bwMode="auto">
        <a:xfrm flipH="0" flipV="0">
          <a:off x="9266539" y="670881"/>
          <a:ext cx="2487309" cy="1843718"/>
        </a:xfrm>
        <a:prstGeom prst="rect">
          <a:avLst/>
        </a:prstGeom>
      </xdr:spPr>
    </xdr:pic>
    <xdr:clientData/>
  </xdr:oneCellAnchor>
  <xdr:oneCellAnchor>
    <xdr:from>
      <xdr:col>9</xdr:col>
      <xdr:colOff>104774</xdr:colOff>
      <xdr:row>1</xdr:row>
      <xdr:rowOff>26491</xdr:rowOff>
    </xdr:from>
    <xdr:ext cx="2117086" cy="1818048"/>
    <xdr:pic>
      <xdr:nvPicPr>
        <xdr:cNvPr id="887599532" name="" hidden="0"/>
        <xdr:cNvPicPr>
          <a:picLocks noChangeAspect="1"/>
        </xdr:cNvPicPr>
      </xdr:nvPicPr>
      <xdr:blipFill>
        <a:blip r:embed="rId5"/>
        <a:stretch/>
      </xdr:blipFill>
      <xdr:spPr bwMode="auto">
        <a:xfrm flipH="0" flipV="0">
          <a:off x="11753849" y="683716"/>
          <a:ext cx="2117086" cy="1818048"/>
        </a:xfrm>
        <a:prstGeom prst="rect">
          <a:avLst/>
        </a:prstGeom>
      </xdr:spPr>
    </xdr:pic>
    <xdr:clientData/>
  </xdr:oneCellAnchor>
  <xdr:oneCellAnchor>
    <xdr:from>
      <xdr:col>4</xdr:col>
      <xdr:colOff>22224</xdr:colOff>
      <xdr:row>2</xdr:row>
      <xdr:rowOff>1914524</xdr:rowOff>
    </xdr:from>
    <xdr:ext cx="3070224" cy="1888188"/>
    <xdr:pic>
      <xdr:nvPicPr>
        <xdr:cNvPr id="1882003231" name="" hidden="0"/>
        <xdr:cNvPicPr>
          <a:picLocks noChangeAspect="1"/>
        </xdr:cNvPicPr>
      </xdr:nvPicPr>
      <xdr:blipFill>
        <a:blip r:embed="rId6"/>
        <a:stretch/>
      </xdr:blipFill>
      <xdr:spPr bwMode="auto">
        <a:xfrm flipH="0" flipV="0">
          <a:off x="6099174" y="4486274"/>
          <a:ext cx="3070224" cy="1888188"/>
        </a:xfrm>
        <a:prstGeom prst="rect">
          <a:avLst/>
        </a:prstGeom>
      </xdr:spPr>
    </xdr:pic>
    <xdr:clientData/>
  </xdr:oneCellAnchor>
  <xdr:oneCellAnchor>
    <xdr:from>
      <xdr:col>5</xdr:col>
      <xdr:colOff>55864</xdr:colOff>
      <xdr:row>2</xdr:row>
      <xdr:rowOff>1914524</xdr:rowOff>
    </xdr:from>
    <xdr:ext cx="2586559" cy="1888188"/>
    <xdr:pic>
      <xdr:nvPicPr>
        <xdr:cNvPr id="707181804" name="" hidden="0"/>
        <xdr:cNvPicPr>
          <a:picLocks noChangeAspect="1"/>
        </xdr:cNvPicPr>
      </xdr:nvPicPr>
      <xdr:blipFill>
        <a:blip r:embed="rId7"/>
        <a:stretch/>
      </xdr:blipFill>
      <xdr:spPr bwMode="auto">
        <a:xfrm flipH="0" flipV="0">
          <a:off x="9266539" y="4486274"/>
          <a:ext cx="2586559" cy="1888188"/>
        </a:xfrm>
        <a:prstGeom prst="rect">
          <a:avLst/>
        </a:prstGeom>
      </xdr:spPr>
    </xdr:pic>
    <xdr:clientData/>
  </xdr:oneCellAnchor>
  <xdr:oneCellAnchor>
    <xdr:from>
      <xdr:col>10</xdr:col>
      <xdr:colOff>6401</xdr:colOff>
      <xdr:row>2</xdr:row>
      <xdr:rowOff>1914524</xdr:rowOff>
    </xdr:from>
    <xdr:ext cx="4127187" cy="1888188"/>
    <xdr:pic>
      <xdr:nvPicPr>
        <xdr:cNvPr id="1227935745" name="" hidden="0"/>
        <xdr:cNvPicPr>
          <a:picLocks noChangeAspect="1"/>
        </xdr:cNvPicPr>
      </xdr:nvPicPr>
      <xdr:blipFill>
        <a:blip r:embed="rId8"/>
        <a:stretch/>
      </xdr:blipFill>
      <xdr:spPr bwMode="auto">
        <a:xfrm flipH="0" flipV="0">
          <a:off x="12265076" y="4486274"/>
          <a:ext cx="4127187" cy="1888188"/>
        </a:xfrm>
        <a:prstGeom prst="rect">
          <a:avLst/>
        </a:prstGeom>
      </xdr:spPr>
    </xdr:pic>
    <xdr:clientData/>
  </xdr:oneCellAnchor>
  <xdr:oneCellAnchor>
    <xdr:from>
      <xdr:col>5</xdr:col>
      <xdr:colOff>55864</xdr:colOff>
      <xdr:row>2</xdr:row>
      <xdr:rowOff>45568</xdr:rowOff>
    </xdr:from>
    <xdr:ext cx="2430159" cy="1807431"/>
    <xdr:pic>
      <xdr:nvPicPr>
        <xdr:cNvPr id="842796993" name="" hidden="0"/>
        <xdr:cNvPicPr>
          <a:picLocks noChangeAspect="1"/>
        </xdr:cNvPicPr>
      </xdr:nvPicPr>
      <xdr:blipFill>
        <a:blip r:embed="rId9"/>
        <a:stretch/>
      </xdr:blipFill>
      <xdr:spPr bwMode="auto">
        <a:xfrm flipH="0" flipV="0">
          <a:off x="9266539" y="2617319"/>
          <a:ext cx="2430159" cy="1807431"/>
        </a:xfrm>
        <a:prstGeom prst="rect">
          <a:avLst/>
        </a:prstGeom>
      </xdr:spPr>
    </xdr:pic>
    <xdr:clientData/>
  </xdr:oneCellAnchor>
  <xdr:oneCellAnchor>
    <xdr:from>
      <xdr:col>5</xdr:col>
      <xdr:colOff>55864</xdr:colOff>
      <xdr:row>3</xdr:row>
      <xdr:rowOff>1914524</xdr:rowOff>
    </xdr:from>
    <xdr:ext cx="2586559" cy="1881721"/>
    <xdr:pic>
      <xdr:nvPicPr>
        <xdr:cNvPr id="1247193250" name="" hidden="0"/>
        <xdr:cNvPicPr>
          <a:picLocks noChangeAspect="1"/>
        </xdr:cNvPicPr>
      </xdr:nvPicPr>
      <xdr:blipFill>
        <a:blip r:embed="rId10"/>
        <a:stretch/>
      </xdr:blipFill>
      <xdr:spPr bwMode="auto">
        <a:xfrm flipH="0" flipV="0">
          <a:off x="9266539" y="6400798"/>
          <a:ext cx="2586559" cy="1881721"/>
        </a:xfrm>
        <a:prstGeom prst="rect">
          <a:avLst/>
        </a:prstGeom>
      </xdr:spPr>
    </xdr:pic>
    <xdr:clientData/>
  </xdr:oneCellAnchor>
  <xdr:oneCellAnchor>
    <xdr:from>
      <xdr:col>5</xdr:col>
      <xdr:colOff>55864</xdr:colOff>
      <xdr:row>5</xdr:row>
      <xdr:rowOff>400049</xdr:rowOff>
    </xdr:from>
    <xdr:ext cx="2430159" cy="1859072"/>
    <xdr:pic>
      <xdr:nvPicPr>
        <xdr:cNvPr id="1511947137" name="" hidden="0"/>
        <xdr:cNvPicPr>
          <a:picLocks noChangeAspect="1"/>
        </xdr:cNvPicPr>
      </xdr:nvPicPr>
      <xdr:blipFill>
        <a:blip r:embed="rId11"/>
        <a:stretch/>
      </xdr:blipFill>
      <xdr:spPr bwMode="auto">
        <a:xfrm flipH="0" flipV="0">
          <a:off x="9266539" y="8534399"/>
          <a:ext cx="2430159" cy="185907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56</xdr:col>
      <xdr:colOff>466724</xdr:colOff>
      <xdr:row>12</xdr:row>
      <xdr:rowOff>371473</xdr:rowOff>
    </xdr:from>
    <xdr:to>
      <xdr:col>60</xdr:col>
      <xdr:colOff>509587</xdr:colOff>
      <xdr:row>16</xdr:row>
      <xdr:rowOff>400049</xdr:rowOff>
    </xdr:to>
    <xdr:grpSp>
      <xdr:nvGrpSpPr>
        <xdr:cNvPr id="0" name=""/>
        <xdr:cNvGrpSpPr/>
      </xdr:nvGrpSpPr>
      <xdr:grpSpPr bwMode="auto">
        <a:xfrm flipH="0" flipV="0">
          <a:off x="34585274" y="2962274"/>
          <a:ext cx="2738437" cy="3038473"/>
          <a:chOff x="0" y="0"/>
          <a:chExt cx="2738437" cy="3038473"/>
        </a:xfrm>
      </xdr:grpSpPr>
      <xdr:cxnSp>
        <xdr:nvCxnSpPr>
          <xdr:cNvPr id="0" name="" hidden="0"/>
          <xdr:cNvCxnSpPr>
            <a:cxnSpLocks/>
          </xdr:cNvCxnSpPr>
          <xdr:nvPr isPhoto="0" userDrawn="0"/>
        </xdr:nvCxnSpPr>
        <xdr:spPr bwMode="auto">
          <a:xfrm flipH="0" flipV="0">
            <a:off x="0" y="0"/>
            <a:ext cx="2738437"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0" name="" hidden="0"/>
          <xdr:cNvCxnSpPr>
            <a:cxnSpLocks/>
          </xdr:cNvCxnSpPr>
          <xdr:nvPr isPhoto="0" userDrawn="0"/>
        </xdr:nvCxnSpPr>
        <xdr:spPr bwMode="auto">
          <a:xfrm flipH="0" flipV="0">
            <a:off x="347661" y="1495424"/>
            <a:ext cx="2185987"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56</xdr:col>
      <xdr:colOff>523873</xdr:colOff>
      <xdr:row>17</xdr:row>
      <xdr:rowOff>390524</xdr:rowOff>
    </xdr:from>
    <xdr:to>
      <xdr:col>61</xdr:col>
      <xdr:colOff>319087</xdr:colOff>
      <xdr:row>21</xdr:row>
      <xdr:rowOff>504824</xdr:rowOff>
    </xdr:to>
    <xdr:grpSp>
      <xdr:nvGrpSpPr>
        <xdr:cNvPr id="0" name=""/>
        <xdr:cNvGrpSpPr/>
      </xdr:nvGrpSpPr>
      <xdr:grpSpPr bwMode="auto">
        <a:xfrm flipH="0" flipV="0">
          <a:off x="34642424" y="6848474"/>
          <a:ext cx="3100387" cy="3038473"/>
          <a:chOff x="0" y="0"/>
          <a:chExt cx="3100387" cy="3038473"/>
        </a:xfrm>
      </xdr:grpSpPr>
      <xdr:cxnSp>
        <xdr:nvCxnSpPr>
          <xdr:cNvPr id="1281456335" name="" hidden="0"/>
          <xdr:cNvCxnSpPr>
            <a:cxnSpLocks/>
          </xdr:cNvCxnSpPr>
          <xdr:nvPr isPhoto="0" userDrawn="0"/>
        </xdr:nvCxnSpPr>
        <xdr:spPr bwMode="auto">
          <a:xfrm flipH="0" flipV="0">
            <a:off x="0" y="0"/>
            <a:ext cx="3100387"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178470568" name="" hidden="0"/>
          <xdr:cNvCxnSpPr>
            <a:cxnSpLocks/>
          </xdr:cNvCxnSpPr>
          <xdr:nvPr isPhoto="0" userDrawn="0"/>
        </xdr:nvCxnSpPr>
        <xdr:spPr bwMode="auto">
          <a:xfrm flipH="0" flipV="0">
            <a:off x="393614" y="1495424"/>
            <a:ext cx="2474917"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56</xdr:col>
      <xdr:colOff>742949</xdr:colOff>
      <xdr:row>24</xdr:row>
      <xdr:rowOff>361948</xdr:rowOff>
    </xdr:from>
    <xdr:to>
      <xdr:col>61</xdr:col>
      <xdr:colOff>400049</xdr:colOff>
      <xdr:row>28</xdr:row>
      <xdr:rowOff>495299</xdr:rowOff>
    </xdr:to>
    <xdr:grpSp>
      <xdr:nvGrpSpPr>
        <xdr:cNvPr id="0" name=""/>
        <xdr:cNvGrpSpPr/>
      </xdr:nvGrpSpPr>
      <xdr:grpSpPr bwMode="auto">
        <a:xfrm flipH="0" flipV="0">
          <a:off x="34861499" y="10906124"/>
          <a:ext cx="2962274" cy="3038473"/>
          <a:chOff x="0" y="0"/>
          <a:chExt cx="2962274" cy="3038473"/>
        </a:xfrm>
      </xdr:grpSpPr>
      <xdr:cxnSp>
        <xdr:nvCxnSpPr>
          <xdr:cNvPr id="674549265" name="" hidden="0"/>
          <xdr:cNvCxnSpPr>
            <a:cxnSpLocks/>
          </xdr:cNvCxnSpPr>
          <xdr:nvPr isPhoto="0" userDrawn="0"/>
        </xdr:nvCxnSpPr>
        <xdr:spPr bwMode="auto">
          <a:xfrm flipH="0" flipV="0">
            <a:off x="0" y="0"/>
            <a:ext cx="2962274"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785272332" name="" hidden="0"/>
          <xdr:cNvCxnSpPr>
            <a:cxnSpLocks/>
          </xdr:cNvCxnSpPr>
          <xdr:nvPr isPhoto="0" userDrawn="0"/>
        </xdr:nvCxnSpPr>
        <xdr:spPr bwMode="auto">
          <a:xfrm flipH="0" flipV="0">
            <a:off x="376080" y="1495424"/>
            <a:ext cx="2364667"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56</xdr:col>
      <xdr:colOff>816516</xdr:colOff>
      <xdr:row>29</xdr:row>
      <xdr:rowOff>120032</xdr:rowOff>
    </xdr:from>
    <xdr:to>
      <xdr:col>61</xdr:col>
      <xdr:colOff>352424</xdr:colOff>
      <xdr:row>33</xdr:row>
      <xdr:rowOff>596282</xdr:rowOff>
    </xdr:to>
    <xdr:grpSp>
      <xdr:nvGrpSpPr>
        <xdr:cNvPr id="0" name=""/>
        <xdr:cNvGrpSpPr/>
      </xdr:nvGrpSpPr>
      <xdr:grpSpPr bwMode="auto">
        <a:xfrm flipH="0" flipV="0">
          <a:off x="34935066" y="14283707"/>
          <a:ext cx="2841083" cy="2914650"/>
          <a:chOff x="0" y="0"/>
          <a:chExt cx="2841083" cy="2914650"/>
        </a:xfrm>
      </xdr:grpSpPr>
      <xdr:cxnSp>
        <xdr:nvCxnSpPr>
          <xdr:cNvPr id="125326520" name="" hidden="0"/>
          <xdr:cNvCxnSpPr>
            <a:cxnSpLocks/>
          </xdr:cNvCxnSpPr>
          <xdr:nvPr isPhoto="0" userDrawn="0"/>
        </xdr:nvCxnSpPr>
        <xdr:spPr bwMode="auto">
          <a:xfrm flipH="0" flipV="0">
            <a:off x="0" y="0"/>
            <a:ext cx="2841083" cy="2914650"/>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2027231896" name="" hidden="0"/>
          <xdr:cNvCxnSpPr>
            <a:cxnSpLocks/>
          </xdr:cNvCxnSpPr>
          <xdr:nvPr isPhoto="0" userDrawn="0"/>
        </xdr:nvCxnSpPr>
        <xdr:spPr bwMode="auto">
          <a:xfrm flipH="0" flipV="0">
            <a:off x="360694" y="1434482"/>
            <a:ext cx="2267925"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56</xdr:col>
      <xdr:colOff>347662</xdr:colOff>
      <xdr:row>60</xdr:row>
      <xdr:rowOff>123824</xdr:rowOff>
    </xdr:from>
    <xdr:to>
      <xdr:col>59</xdr:col>
      <xdr:colOff>581024</xdr:colOff>
      <xdr:row>69</xdr:row>
      <xdr:rowOff>57149</xdr:rowOff>
    </xdr:to>
    <xdr:grpSp>
      <xdr:nvGrpSpPr>
        <xdr:cNvPr id="0" name=""/>
        <xdr:cNvGrpSpPr/>
      </xdr:nvGrpSpPr>
      <xdr:grpSpPr bwMode="auto">
        <a:xfrm flipH="0" flipV="0">
          <a:off x="34466212" y="29165549"/>
          <a:ext cx="2319337" cy="1562099"/>
          <a:chOff x="0" y="0"/>
          <a:chExt cx="2319337" cy="1562099"/>
        </a:xfrm>
      </xdr:grpSpPr>
      <xdr:cxnSp>
        <xdr:nvCxnSpPr>
          <xdr:cNvPr id="891641301" name="" hidden="0"/>
          <xdr:cNvCxnSpPr>
            <a:cxnSpLocks/>
          </xdr:cNvCxnSpPr>
          <xdr:nvPr isPhoto="0" userDrawn="0"/>
        </xdr:nvCxnSpPr>
        <xdr:spPr bwMode="auto">
          <a:xfrm flipH="0" flipV="0">
            <a:off x="0" y="0"/>
            <a:ext cx="2319337" cy="1562099"/>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888096091" name="" hidden="0"/>
          <xdr:cNvCxnSpPr>
            <a:cxnSpLocks/>
          </xdr:cNvCxnSpPr>
          <xdr:nvPr isPhoto="0" userDrawn="0"/>
        </xdr:nvCxnSpPr>
        <xdr:spPr bwMode="auto">
          <a:xfrm flipH="0" flipV="0">
            <a:off x="294454" y="768807"/>
            <a:ext cx="1851436"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68</xdr:col>
      <xdr:colOff>266699</xdr:colOff>
      <xdr:row>12</xdr:row>
      <xdr:rowOff>352424</xdr:rowOff>
    </xdr:from>
    <xdr:to>
      <xdr:col>72</xdr:col>
      <xdr:colOff>566736</xdr:colOff>
      <xdr:row>16</xdr:row>
      <xdr:rowOff>380998</xdr:rowOff>
    </xdr:to>
    <xdr:grpSp>
      <xdr:nvGrpSpPr>
        <xdr:cNvPr id="0" name=""/>
        <xdr:cNvGrpSpPr/>
      </xdr:nvGrpSpPr>
      <xdr:grpSpPr bwMode="auto">
        <a:xfrm flipH="0" flipV="0">
          <a:off x="42129073" y="2809874"/>
          <a:ext cx="2738436" cy="3038473"/>
          <a:chOff x="0" y="0"/>
          <a:chExt cx="2738436" cy="3038473"/>
        </a:xfrm>
      </xdr:grpSpPr>
      <xdr:cxnSp>
        <xdr:nvCxnSpPr>
          <xdr:cNvPr id="921314325" name="" hidden="0"/>
          <xdr:cNvCxnSpPr>
            <a:cxnSpLocks/>
          </xdr:cNvCxnSpPr>
          <xdr:nvPr isPhoto="0" userDrawn="0"/>
        </xdr:nvCxnSpPr>
        <xdr:spPr bwMode="auto">
          <a:xfrm flipH="0" flipV="0">
            <a:off x="0" y="0"/>
            <a:ext cx="2738436"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739379088" name="" hidden="0"/>
          <xdr:cNvCxnSpPr>
            <a:cxnSpLocks/>
          </xdr:cNvCxnSpPr>
          <xdr:nvPr isPhoto="0" userDrawn="0"/>
        </xdr:nvCxnSpPr>
        <xdr:spPr bwMode="auto">
          <a:xfrm flipH="0" flipV="0">
            <a:off x="347661" y="1495424"/>
            <a:ext cx="2185986"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68</xdr:col>
      <xdr:colOff>285749</xdr:colOff>
      <xdr:row>17</xdr:row>
      <xdr:rowOff>152399</xdr:rowOff>
    </xdr:from>
    <xdr:to>
      <xdr:col>72</xdr:col>
      <xdr:colOff>585786</xdr:colOff>
      <xdr:row>21</xdr:row>
      <xdr:rowOff>266699</xdr:rowOff>
    </xdr:to>
    <xdr:grpSp>
      <xdr:nvGrpSpPr>
        <xdr:cNvPr id="0" name=""/>
        <xdr:cNvGrpSpPr/>
      </xdr:nvGrpSpPr>
      <xdr:grpSpPr bwMode="auto">
        <a:xfrm flipH="0" flipV="0">
          <a:off x="42148124" y="6476999"/>
          <a:ext cx="2738436" cy="3038473"/>
          <a:chOff x="0" y="0"/>
          <a:chExt cx="2738436" cy="3038473"/>
        </a:xfrm>
      </xdr:grpSpPr>
      <xdr:cxnSp>
        <xdr:nvCxnSpPr>
          <xdr:cNvPr id="153650507" name="" hidden="0"/>
          <xdr:cNvCxnSpPr>
            <a:cxnSpLocks/>
          </xdr:cNvCxnSpPr>
          <xdr:nvPr isPhoto="0" userDrawn="0"/>
        </xdr:nvCxnSpPr>
        <xdr:spPr bwMode="auto">
          <a:xfrm flipH="0" flipV="0">
            <a:off x="0" y="0"/>
            <a:ext cx="2738436"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693767097" name="" hidden="0"/>
          <xdr:cNvCxnSpPr>
            <a:cxnSpLocks/>
          </xdr:cNvCxnSpPr>
          <xdr:nvPr isPhoto="0" userDrawn="0"/>
        </xdr:nvCxnSpPr>
        <xdr:spPr bwMode="auto">
          <a:xfrm flipH="0" flipV="0">
            <a:off x="347661" y="1495424"/>
            <a:ext cx="2185986"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67</xdr:col>
      <xdr:colOff>866774</xdr:colOff>
      <xdr:row>24</xdr:row>
      <xdr:rowOff>481982</xdr:rowOff>
    </xdr:from>
    <xdr:to>
      <xdr:col>72</xdr:col>
      <xdr:colOff>300036</xdr:colOff>
      <xdr:row>28</xdr:row>
      <xdr:rowOff>615332</xdr:rowOff>
    </xdr:to>
    <xdr:grpSp>
      <xdr:nvGrpSpPr>
        <xdr:cNvPr id="0" name=""/>
        <xdr:cNvGrpSpPr/>
      </xdr:nvGrpSpPr>
      <xdr:grpSpPr bwMode="auto">
        <a:xfrm flipH="0" flipV="0">
          <a:off x="41862374" y="10892807"/>
          <a:ext cx="2738436" cy="3038473"/>
          <a:chOff x="0" y="0"/>
          <a:chExt cx="2738436" cy="3038473"/>
        </a:xfrm>
      </xdr:grpSpPr>
      <xdr:cxnSp>
        <xdr:nvCxnSpPr>
          <xdr:cNvPr id="960767360" name="" hidden="0"/>
          <xdr:cNvCxnSpPr>
            <a:cxnSpLocks/>
          </xdr:cNvCxnSpPr>
          <xdr:nvPr isPhoto="0" userDrawn="0"/>
        </xdr:nvCxnSpPr>
        <xdr:spPr bwMode="auto">
          <a:xfrm flipH="0" flipV="0">
            <a:off x="0" y="0"/>
            <a:ext cx="2738436" cy="303847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523119054" name="" hidden="0"/>
          <xdr:cNvCxnSpPr>
            <a:cxnSpLocks/>
          </xdr:cNvCxnSpPr>
          <xdr:nvPr isPhoto="0" userDrawn="0"/>
        </xdr:nvCxnSpPr>
        <xdr:spPr bwMode="auto">
          <a:xfrm flipH="0" flipV="0">
            <a:off x="347661" y="1495424"/>
            <a:ext cx="2185986"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68</xdr:col>
      <xdr:colOff>40480</xdr:colOff>
      <xdr:row>29</xdr:row>
      <xdr:rowOff>85723</xdr:rowOff>
    </xdr:from>
    <xdr:to>
      <xdr:col>72</xdr:col>
      <xdr:colOff>340516</xdr:colOff>
      <xdr:row>33</xdr:row>
      <xdr:rowOff>596282</xdr:rowOff>
    </xdr:to>
    <xdr:grpSp>
      <xdr:nvGrpSpPr>
        <xdr:cNvPr id="0" name=""/>
        <xdr:cNvGrpSpPr/>
      </xdr:nvGrpSpPr>
      <xdr:grpSpPr bwMode="auto">
        <a:xfrm flipH="0" flipV="0">
          <a:off x="41902855" y="14116049"/>
          <a:ext cx="2738436" cy="2948957"/>
          <a:chOff x="0" y="0"/>
          <a:chExt cx="2738436" cy="2948957"/>
        </a:xfrm>
      </xdr:grpSpPr>
      <xdr:cxnSp>
        <xdr:nvCxnSpPr>
          <xdr:cNvPr id="1907363521" name="" hidden="0"/>
          <xdr:cNvCxnSpPr>
            <a:cxnSpLocks/>
          </xdr:cNvCxnSpPr>
          <xdr:nvPr isPhoto="0" userDrawn="0"/>
        </xdr:nvCxnSpPr>
        <xdr:spPr bwMode="auto">
          <a:xfrm flipH="0" flipV="0">
            <a:off x="0" y="0"/>
            <a:ext cx="2738436" cy="2948957"/>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133946335" name="" hidden="0"/>
          <xdr:cNvCxnSpPr>
            <a:cxnSpLocks/>
          </xdr:cNvCxnSpPr>
          <xdr:nvPr isPhoto="0" userDrawn="0"/>
        </xdr:nvCxnSpPr>
        <xdr:spPr bwMode="auto">
          <a:xfrm flipH="0" flipV="0">
            <a:off x="347661" y="1451367"/>
            <a:ext cx="2185986"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67</xdr:col>
      <xdr:colOff>142874</xdr:colOff>
      <xdr:row>60</xdr:row>
      <xdr:rowOff>104774</xdr:rowOff>
    </xdr:from>
    <xdr:to>
      <xdr:col>70</xdr:col>
      <xdr:colOff>376236</xdr:colOff>
      <xdr:row>69</xdr:row>
      <xdr:rowOff>38099</xdr:rowOff>
    </xdr:to>
    <xdr:grpSp>
      <xdr:nvGrpSpPr>
        <xdr:cNvPr id="0" name=""/>
        <xdr:cNvGrpSpPr/>
      </xdr:nvGrpSpPr>
      <xdr:grpSpPr bwMode="auto">
        <a:xfrm flipH="0" flipV="0">
          <a:off x="41138474" y="29013149"/>
          <a:ext cx="2319336" cy="1562099"/>
          <a:chOff x="0" y="0"/>
          <a:chExt cx="2319336" cy="1562099"/>
        </a:xfrm>
      </xdr:grpSpPr>
      <xdr:cxnSp>
        <xdr:nvCxnSpPr>
          <xdr:cNvPr id="1791848934" name="" hidden="0"/>
          <xdr:cNvCxnSpPr>
            <a:cxnSpLocks/>
          </xdr:cNvCxnSpPr>
          <xdr:nvPr isPhoto="0" userDrawn="0"/>
        </xdr:nvCxnSpPr>
        <xdr:spPr bwMode="auto">
          <a:xfrm flipH="0" flipV="0">
            <a:off x="0" y="0"/>
            <a:ext cx="2319336" cy="1562099"/>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294016834" name="" hidden="0"/>
          <xdr:cNvCxnSpPr>
            <a:cxnSpLocks/>
          </xdr:cNvCxnSpPr>
          <xdr:nvPr isPhoto="0" userDrawn="0"/>
        </xdr:nvCxnSpPr>
        <xdr:spPr bwMode="auto">
          <a:xfrm flipH="0" flipV="0">
            <a:off x="294453" y="768807"/>
            <a:ext cx="1851435"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79</xdr:col>
      <xdr:colOff>609599</xdr:colOff>
      <xdr:row>41</xdr:row>
      <xdr:rowOff>314323</xdr:rowOff>
    </xdr:from>
    <xdr:to>
      <xdr:col>85</xdr:col>
      <xdr:colOff>123824</xdr:colOff>
      <xdr:row>45</xdr:row>
      <xdr:rowOff>409574</xdr:rowOff>
    </xdr:to>
    <xdr:grpSp>
      <xdr:nvGrpSpPr>
        <xdr:cNvPr id="0" name=""/>
        <xdr:cNvGrpSpPr/>
      </xdr:nvGrpSpPr>
      <xdr:grpSpPr bwMode="auto">
        <a:xfrm flipH="0" flipV="0">
          <a:off x="49434749" y="21621749"/>
          <a:ext cx="3171825" cy="2876549"/>
          <a:chOff x="0" y="0"/>
          <a:chExt cx="3171825" cy="2876549"/>
        </a:xfrm>
      </xdr:grpSpPr>
      <xdr:cxnSp>
        <xdr:nvCxnSpPr>
          <xdr:cNvPr id="948356720" name="" hidden="0"/>
          <xdr:cNvCxnSpPr>
            <a:cxnSpLocks/>
          </xdr:cNvCxnSpPr>
          <xdr:nvPr isPhoto="0" userDrawn="0"/>
        </xdr:nvCxnSpPr>
        <xdr:spPr bwMode="auto">
          <a:xfrm flipH="0" flipV="0">
            <a:off x="0" y="0"/>
            <a:ext cx="3171825" cy="2876549"/>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747417522" name="" hidden="0"/>
          <xdr:cNvCxnSpPr>
            <a:cxnSpLocks/>
          </xdr:cNvCxnSpPr>
          <xdr:nvPr isPhoto="0" userDrawn="0"/>
        </xdr:nvCxnSpPr>
        <xdr:spPr bwMode="auto">
          <a:xfrm flipH="0" flipV="0">
            <a:off x="402682" y="1415729"/>
            <a:ext cx="2531943"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80</xdr:col>
      <xdr:colOff>609599</xdr:colOff>
      <xdr:row>53</xdr:row>
      <xdr:rowOff>76199</xdr:rowOff>
    </xdr:from>
    <xdr:to>
      <xdr:col>84</xdr:col>
      <xdr:colOff>490536</xdr:colOff>
      <xdr:row>57</xdr:row>
      <xdr:rowOff>133349</xdr:rowOff>
    </xdr:to>
    <xdr:grpSp>
      <xdr:nvGrpSpPr>
        <xdr:cNvPr id="0" name=""/>
        <xdr:cNvGrpSpPr/>
      </xdr:nvGrpSpPr>
      <xdr:grpSpPr bwMode="auto">
        <a:xfrm flipH="0" flipV="0">
          <a:off x="50044349" y="26850974"/>
          <a:ext cx="2319336" cy="1390649"/>
          <a:chOff x="0" y="0"/>
          <a:chExt cx="2319336" cy="1390649"/>
        </a:xfrm>
      </xdr:grpSpPr>
      <xdr:cxnSp>
        <xdr:nvCxnSpPr>
          <xdr:cNvPr id="1198386845" name="" hidden="0"/>
          <xdr:cNvCxnSpPr>
            <a:cxnSpLocks/>
          </xdr:cNvCxnSpPr>
          <xdr:nvPr isPhoto="0" userDrawn="0"/>
        </xdr:nvCxnSpPr>
        <xdr:spPr bwMode="auto">
          <a:xfrm flipH="0" flipV="0">
            <a:off x="0" y="0"/>
            <a:ext cx="2319336" cy="1390649"/>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873287263" name="" hidden="0"/>
          <xdr:cNvCxnSpPr>
            <a:cxnSpLocks/>
          </xdr:cNvCxnSpPr>
          <xdr:nvPr isPhoto="0" userDrawn="0"/>
        </xdr:nvCxnSpPr>
        <xdr:spPr bwMode="auto">
          <a:xfrm flipH="0" flipV="0">
            <a:off x="294453" y="684425"/>
            <a:ext cx="1851435"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84</xdr:col>
      <xdr:colOff>317089</xdr:colOff>
      <xdr:row>65</xdr:row>
      <xdr:rowOff>59867</xdr:rowOff>
    </xdr:from>
    <xdr:to>
      <xdr:col>86</xdr:col>
      <xdr:colOff>555214</xdr:colOff>
      <xdr:row>69</xdr:row>
      <xdr:rowOff>50342</xdr:rowOff>
    </xdr:to>
    <xdr:grpSp>
      <xdr:nvGrpSpPr>
        <xdr:cNvPr id="0" name=""/>
        <xdr:cNvGrpSpPr/>
      </xdr:nvGrpSpPr>
      <xdr:grpSpPr bwMode="auto">
        <a:xfrm flipH="0" flipV="0">
          <a:off x="52190239" y="29873117"/>
          <a:ext cx="1457325" cy="714375"/>
          <a:chOff x="0" y="0"/>
          <a:chExt cx="1457325" cy="714375"/>
        </a:xfrm>
      </xdr:grpSpPr>
      <xdr:cxnSp>
        <xdr:nvCxnSpPr>
          <xdr:cNvPr id="293549010" name="" hidden="0"/>
          <xdr:cNvCxnSpPr>
            <a:cxnSpLocks/>
          </xdr:cNvCxnSpPr>
          <xdr:nvPr isPhoto="0" userDrawn="0"/>
        </xdr:nvCxnSpPr>
        <xdr:spPr bwMode="auto">
          <a:xfrm flipH="0" flipV="0">
            <a:off x="0" y="0"/>
            <a:ext cx="1457325" cy="714375"/>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880178262" name="" hidden="0"/>
          <xdr:cNvCxnSpPr>
            <a:cxnSpLocks/>
          </xdr:cNvCxnSpPr>
          <xdr:nvPr isPhoto="0" userDrawn="0"/>
        </xdr:nvCxnSpPr>
        <xdr:spPr bwMode="auto">
          <a:xfrm flipH="0" flipV="0">
            <a:off x="185016" y="351588"/>
            <a:ext cx="1163325"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12</xdr:col>
      <xdr:colOff>606246</xdr:colOff>
      <xdr:row>65</xdr:row>
      <xdr:rowOff>63956</xdr:rowOff>
    </xdr:from>
    <xdr:to>
      <xdr:col>15</xdr:col>
      <xdr:colOff>209549</xdr:colOff>
      <xdr:row>69</xdr:row>
      <xdr:rowOff>57149</xdr:rowOff>
    </xdr:to>
    <xdr:grpSp>
      <xdr:nvGrpSpPr>
        <xdr:cNvPr id="0" name=""/>
        <xdr:cNvGrpSpPr/>
      </xdr:nvGrpSpPr>
      <xdr:grpSpPr bwMode="auto">
        <a:xfrm flipH="0" flipV="0">
          <a:off x="7102296" y="29877206"/>
          <a:ext cx="1879778" cy="717093"/>
          <a:chOff x="0" y="0"/>
          <a:chExt cx="1879778" cy="717093"/>
        </a:xfrm>
      </xdr:grpSpPr>
      <xdr:cxnSp>
        <xdr:nvCxnSpPr>
          <xdr:cNvPr id="1118562583" name="" hidden="0"/>
          <xdr:cNvCxnSpPr>
            <a:cxnSpLocks/>
          </xdr:cNvCxnSpPr>
          <xdr:nvPr isPhoto="0" userDrawn="0"/>
        </xdr:nvCxnSpPr>
        <xdr:spPr bwMode="auto">
          <a:xfrm flipH="0" flipV="0">
            <a:off x="0" y="0"/>
            <a:ext cx="1879778" cy="71709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523637657" name="" hidden="0"/>
          <xdr:cNvCxnSpPr>
            <a:cxnSpLocks/>
          </xdr:cNvCxnSpPr>
          <xdr:nvPr isPhoto="0" userDrawn="0"/>
        </xdr:nvCxnSpPr>
        <xdr:spPr bwMode="auto">
          <a:xfrm flipH="0" flipV="0">
            <a:off x="238649" y="352926"/>
            <a:ext cx="1500553"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twoCellAnchor editAs="twoCell">
    <xdr:from>
      <xdr:col>50</xdr:col>
      <xdr:colOff>380998</xdr:colOff>
      <xdr:row>65</xdr:row>
      <xdr:rowOff>85723</xdr:rowOff>
    </xdr:from>
    <xdr:to>
      <xdr:col>53</xdr:col>
      <xdr:colOff>438149</xdr:colOff>
      <xdr:row>69</xdr:row>
      <xdr:rowOff>57149</xdr:rowOff>
    </xdr:to>
    <xdr:grpSp>
      <xdr:nvGrpSpPr>
        <xdr:cNvPr id="0" name=""/>
        <xdr:cNvGrpSpPr/>
      </xdr:nvGrpSpPr>
      <xdr:grpSpPr bwMode="auto">
        <a:xfrm flipH="0" flipV="0">
          <a:off x="30908624" y="29898974"/>
          <a:ext cx="1885950" cy="695323"/>
          <a:chOff x="0" y="0"/>
          <a:chExt cx="1885950" cy="695323"/>
        </a:xfrm>
      </xdr:grpSpPr>
      <xdr:cxnSp>
        <xdr:nvCxnSpPr>
          <xdr:cNvPr id="1228119572" name="" hidden="0"/>
          <xdr:cNvCxnSpPr>
            <a:cxnSpLocks/>
          </xdr:cNvCxnSpPr>
          <xdr:nvPr isPhoto="0" userDrawn="0"/>
        </xdr:nvCxnSpPr>
        <xdr:spPr bwMode="auto">
          <a:xfrm flipH="0" flipV="0">
            <a:off x="0" y="0"/>
            <a:ext cx="1885950" cy="695323"/>
          </a:xfrm>
          <a:prstGeom prst="bentConnector5">
            <a:avLst>
              <a:gd name="adj1" fmla="val 50000"/>
              <a:gd name="adj2" fmla="val 50000"/>
              <a:gd name="adj3" fmla="val 50000"/>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cxnSp>
        <xdr:nvCxnSpPr>
          <xdr:cNvPr id="1912821232" name="" hidden="0"/>
          <xdr:cNvCxnSpPr>
            <a:cxnSpLocks/>
          </xdr:cNvCxnSpPr>
          <xdr:nvPr isPhoto="0" userDrawn="0"/>
        </xdr:nvCxnSpPr>
        <xdr:spPr bwMode="auto">
          <a:xfrm flipH="0" flipV="0">
            <a:off x="239432" y="342212"/>
            <a:ext cx="1505479" cy="0"/>
          </a:xfrm>
          <a:prstGeom prst="line">
            <a:avLst/>
          </a:prstGeom>
          <a:ln w="19049" cap="flat" cmpd="sng" algn="ctr">
            <a:solidFill>
              <a:schemeClr val="accent1">
                <a:lumMod val="50000"/>
              </a:schemeClr>
            </a:solidFill>
            <a:prstDash val="solid"/>
            <a:miter/>
          </a:ln>
        </xdr:spPr>
        <xdr:style>
          <a:lnRef idx="1">
            <a:schemeClr val="accent1">
              <a:shade val="50000"/>
            </a:schemeClr>
          </a:lnRef>
          <a:fillRef idx="0">
            <a:schemeClr val="accent1"/>
          </a:fillRef>
          <a:effectRef idx="0">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5</xdr:col>
      <xdr:colOff>76199</xdr:colOff>
      <xdr:row>8</xdr:row>
      <xdr:rowOff>171449</xdr:rowOff>
    </xdr:from>
    <xdr:ext cx="1359354" cy="1362071"/>
    <xdr:pic>
      <xdr:nvPicPr>
        <xdr:cNvPr id="1116668905" name="" hidden="0"/>
        <xdr:cNvPicPr>
          <a:picLocks noChangeAspect="1"/>
        </xdr:cNvPicPr>
      </xdr:nvPicPr>
      <xdr:blipFill>
        <a:blip r:embed="rId1"/>
        <a:stretch/>
      </xdr:blipFill>
      <xdr:spPr bwMode="auto">
        <a:xfrm flipH="0" flipV="0">
          <a:off x="10286999" y="2457449"/>
          <a:ext cx="1359354" cy="1362071"/>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Наталья Сердюк" id="{2BE3EB72-B0D4-BC2A-5C0B-E1CED2E7E970}" userId="1188254586"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E20" dT="2022-10-04T03:13:19.46Z" personId="{2BE3EB72-B0D4-BC2A-5C0B-E1CED2E7E970}" id="{5AD63510-DC48-2B69-6FB6-F37C8BA21723}" done="0">
    <text xml:space="preserve">среднее значение
</text>
  </threadedComment>
  <threadedComment ref="T42" dT="2022-10-01T17:36:35.82Z" personId="{2BE3EB72-B0D4-BC2A-5C0B-E1CED2E7E970}" id="{62E44831-F9F9-CC36-3C70-97D5981B9EAB}" done="0">
    <text xml:space="preserve">390
</text>
  </threadedComment>
  <threadedComment ref="X97" dT="2022-10-02T07:36:00.23Z" personId="{2BE3EB72-B0D4-BC2A-5C0B-E1CED2E7E970}" id="{962B97CA-769E-7ADD-3287-A8B8E0381CD7}" done="0">
    <text xml:space="preserve">36150
</text>
  </threadedComment>
  <threadedComment ref="X42" dT="2022-10-02T07:26:53.61Z" personId="{2BE3EB72-B0D4-BC2A-5C0B-E1CED2E7E970}" id="{8A280BC7-C53E-1578-715F-3E5A8DD0110A}" done="0">
    <text xml:space="preserve">3160
</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10-16T06:09:32.19Z" personId="{2BE3EB72-B0D4-BC2A-5C0B-E1CED2E7E970}" id="{5256EA11-00A7-EBDC-D93F-E147F62313A3}" done="0">
    <text xml:space="preserve">Ключевое сообщение в коммуникации с потенциальными покупателями. В предложении указаны выгоды бренда или продукта для потребителей.
</text>
  </threadedComment>
  <threadedComment ref="E1" dT="2022-10-16T06:08:20.80Z" personId="{2BE3EB72-B0D4-BC2A-5C0B-E1CED2E7E970}" id="{55F5CF67-3E6E-883B-39E6-30B8AF79E6B0}" done="0">
    <text xml:space="preserve">Фраза, которая содержит суть вашего предложения и объяснение его выгоды для клиента. Отвечает на основные вопросы посетителя сайта здесь и сейчас. Убеждает остаться на сайте, отправить вам заявку, купить ваш продукт. На это у вас есть несколько секунд.
</text>
  </threadedComment>
</ThreadedComments>
</file>

<file path=xl/worksheets/_rels/sheet12.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Relationships xmlns="http://schemas.openxmlformats.org/package/2006/relationships"><Relationship  Id="rId82" Type="http://schemas.openxmlformats.org/officeDocument/2006/relationships/hyperlink" Target="https://spywords.ru/sword.php?region=spb&amp;word=%ED%EB%EF%20%EC%E0%F1%F2%E5%F0" TargetMode="External"/><Relationship  Id="rId81" Type="http://schemas.openxmlformats.org/officeDocument/2006/relationships/hyperlink" Target="https://spywords.ru/sword.php?region=spb&amp;word=%FD%EA%F1%EF%EE%ED%E5%ED%F6%E8%E0%EB%FC%ED%FB%E9%20%EA%EE%F3%F7%E8%ED%E3%20%EC%E8%F5%E0%E8%EB%20%F1%E0%E8%E4%EE%E2" TargetMode="External"/><Relationship  Id="rId75" Type="http://schemas.openxmlformats.org/officeDocument/2006/relationships/hyperlink" Target="https://spywords.ru/sword.php?region=spb&amp;word=%E0%EA%E0%E4%E5%EC%E8%FF%20%FD%EA%F1%EF%EE%ED%E5%ED%F6%E8%E0%EB%FC%ED%EE%E3%EE%20%EA%EE%F3%F7%E8%ED%E3%E0%20%EC%E8%F5%E0%E8%EB%20%F1%E0%E8%E4%EE%E2" TargetMode="External"/><Relationship  Id="rId71" Type="http://schemas.openxmlformats.org/officeDocument/2006/relationships/hyperlink" Target="https://spywords.ru/sword.php?region=spb&amp;word=%FD%EA%F1%EF%EE%ED%E5%ED%F6%E8%E0%EB%FC%ED%FB%E9%20%EA%EE%F3%F7%E8%ED%E3" TargetMode="External"/><Relationship  Id="rId69" Type="http://schemas.openxmlformats.org/officeDocument/2006/relationships/hyperlink" Target="https://spywords.ru/sword.php?region=spb&amp;word=emdr-%F2%E5%F0%E0%EF%E8%FF%20%F7%F2%EE%20%FD%F2%EE" TargetMode="External"/><Relationship  Id="rId68" Type="http://schemas.openxmlformats.org/officeDocument/2006/relationships/hyperlink" Target="https://spywords.ru/sword.php?region=spb&amp;word=%EA%EE%F3%F7%E8%ED%E3%EE%E2%FB%E5%20%E2%EE%EF%F0%EE%F1%FB" TargetMode="External"/><Relationship  Id="rId67" Type="http://schemas.openxmlformats.org/officeDocument/2006/relationships/hyperlink" Target="https://spywords.ru/sword.php?region=spb&amp;word=%F1%E0%E8%E4%EE%E2%20%EC%E8%F5%E0%E8%EB" TargetMode="External"/><Relationship  Id="rId66" Type="http://schemas.openxmlformats.org/officeDocument/2006/relationships/hyperlink" Target="https://spywords.ru/sword.php?region=spb&amp;word=%EF%E0%E2%E5%EB%20%EA%EE%F0%F7%E0%E3%E8%ED%20%EE%F2%E7%FB%E2%FB" TargetMode="External"/><Relationship  Id="rId65" Type="http://schemas.openxmlformats.org/officeDocument/2006/relationships/hyperlink" Target="https://spywords.ru/sword.php?region=spb&amp;word=emdr" TargetMode="External"/><Relationship  Id="rId60" Type="http://schemas.openxmlformats.org/officeDocument/2006/relationships/hyperlink" Target="https://spywords.ru/sword.php?region=msk&amp;word=%EC%E5%F2%E0%F4%EE%F0%E8%F7%E5%F1%EA%E8%E9%20%EA%EE%F3%F7%E8%ED%E3" TargetMode="External"/><Relationship  Id="rId83" Type="http://schemas.openxmlformats.org/officeDocument/2006/relationships/drawing" Target="../drawings/drawing5.xml"/><Relationship  Id="rId59" Type="http://schemas.openxmlformats.org/officeDocument/2006/relationships/hyperlink" Target="https://spywords.ru/sword.php?region=msk&amp;word=%F4%EE%F0%EC%F3%EB%E0%20%E1%E5%EA%F5%E0%F0%E4%E0" TargetMode="External"/><Relationship  Id="rId63" Type="http://schemas.openxmlformats.org/officeDocument/2006/relationships/hyperlink" Target="https://spywords.ru/sword.php?region=msk&amp;word=%FD%EA%F1%EF%EE%ED%E5%ED%F2%E0%20%EA%EE%F3%F7%E8%ED%E3" TargetMode="External"/><Relationship  Id="rId57" Type="http://schemas.openxmlformats.org/officeDocument/2006/relationships/hyperlink" Target="https://spywords.ru/sword.php?region=msk&amp;word=%EF%E0%E2%E5%EB%20%EA%E0%F7%E0%E3%E8%ED%20%EE%F2%E7%FB%E2%FB" TargetMode="External"/><Relationship  Id="rId56" Type="http://schemas.openxmlformats.org/officeDocument/2006/relationships/hyperlink" Target="https://spywords.ru/sword.php?region=msk&amp;word=emdr" TargetMode="External"/><Relationship  Id="rId51" Type="http://schemas.openxmlformats.org/officeDocument/2006/relationships/hyperlink" Target="https://spywords.ru/sword.php?region=msk&amp;word=emdr%20%F2%E5%F0%E0%EF%E8%FF" TargetMode="External"/><Relationship  Id="rId48" Type="http://schemas.openxmlformats.org/officeDocument/2006/relationships/hyperlink" Target="https://spywords.ru/sword.php?region=msk&amp;word=%E0%EA%E0%E4%E5%EC%E8%FF%20%FD%EA%F1%EF%EE%ED%E5%ED%F6%E8%E0%EB%FC%ED%EE%E3%EE%20%EA%EE%F3%F7%E8%ED%E3%E0" TargetMode="External"/><Relationship  Id="rId55" Type="http://schemas.openxmlformats.org/officeDocument/2006/relationships/hyperlink" Target="https://spywords.ru/sword.php?region=msk&amp;word=%E8%F0%E8%ED%E0%20%EC%E8%F5%E0%EB%E8%F6%E8%ED%E0" TargetMode="External"/><Relationship  Id="rId78" Type="http://schemas.openxmlformats.org/officeDocument/2006/relationships/hyperlink" Target="https://spywords.ru/sword.php?region=spb&amp;word=%EC%E5%E6%E4%F3%ED%E0%F0%EE%E4%ED%FB%E9%20%F3%ED%E8%E2%E5%F0%F1%E8%F2%E5%F2%20%EA%EE%F3%F7%E8%ED%E3%E0" TargetMode="External"/><Relationship  Id="rId47" Type="http://schemas.openxmlformats.org/officeDocument/2006/relationships/hyperlink" Target="https://spywords.ru/sword.php?region=msk&amp;word=%EF%E0%E2%E5%EB%20%EA%E0%F7%E0%E3%E8%ED%20%EA%EE%F3%F7" TargetMode="External"/><Relationship  Id="rId45" Type="http://schemas.openxmlformats.org/officeDocument/2006/relationships/hyperlink" Target="https://spywords.ru/sword.php?region=msk&amp;word=%F1%F2%F0%E0%F2%E5%E3%E8%F7%E5%F1%EA%E8%E9%20%EA%EE%F3%F7%E8%ED%E3" TargetMode="External"/><Relationship  Id="rId64" Type="http://schemas.openxmlformats.org/officeDocument/2006/relationships/hyperlink" Target="https://spywords.ru/sword.php?region=msk&amp;word=%E0%EA%E0%E4%E5%EC%E8%FF%20%F1%EE%E2%F0%E5%EC%E5%ED%ED%EE%E3%EE%20%EA%EE%F3%F7%E8%ED%E3%E0" TargetMode="External"/><Relationship  Id="rId44" Type="http://schemas.openxmlformats.org/officeDocument/2006/relationships/hyperlink" Target="https://spywords.ru/sword.php?region=msk&amp;word=%FD%EA%F1%EF%EE%ED%E5%ED%F6%E8%E0%EB%FC%ED%FB%E9%20%EA%EE%F3%F7%E8%ED%E3" TargetMode="External"/><Relationship  Id="rId74" Type="http://schemas.openxmlformats.org/officeDocument/2006/relationships/hyperlink" Target="https://spywords.ru/sword.php?region=spb&amp;word=%EA%E0%EA%20%F1%F2%E0%F2%FC%20%EA%EE%F3%F7%E5%EC%20%F1%20%ED%F3%EB%FF%20%F1%E0%EC%EE%F1%F2%EE%FF%F2%E5%EB%FC%ED%EE" TargetMode="External"/><Relationship  Id="rId70" Type="http://schemas.openxmlformats.org/officeDocument/2006/relationships/hyperlink" Target="https://spywords.ru/sword.php?region=spb&amp;word=%EA%E0%EA%20%F1%F2%E0%F2%FC%20%EA%EE%F3%F7%E5%EC%20%F1%20%ED%F3%EB%FF" TargetMode="External"/><Relationship  Id="rId62" Type="http://schemas.openxmlformats.org/officeDocument/2006/relationships/hyperlink" Target="https://spywords.ru/sword.php?region=msk&amp;word=%EE%20%EA%EE%F3%F7%E8%ED%E3%E5%20%EF%F0%EE%F1%F2%EE" TargetMode="External"/><Relationship  Id="rId43" Type="http://schemas.openxmlformats.org/officeDocument/2006/relationships/hyperlink" Target="https://spywords.ru/sword.php?region=msk&amp;word=%EF%E0%E2%E5%EB%20%EA%EE%F0%F7%E0%E3%E8%ED%20%EA%EE%F3%F7" TargetMode="External"/><Relationship  Id="rId49" Type="http://schemas.openxmlformats.org/officeDocument/2006/relationships/hyperlink" Target="https://spywords.ru/sword.php?region=msk&amp;word=%F8%EA%EE%EB%E0%20%E3%EB%F3%E1%E8%ED%ED%EE%E9%20%F2%F0%E0%ED%F1%F4%EE%F0%EC%E0%F6%E8%E8" TargetMode="External"/><Relationship  Id="rId42" Type="http://schemas.openxmlformats.org/officeDocument/2006/relationships/hyperlink" Target="https://spywords.ru/sword.php?region=msk&amp;word=%EF%F1%E8%F5%EE%E4%E5%EC%E8%FF%20%EE%F2%E7%FB%E2%FB" TargetMode="External"/><Relationship  Id="rId40" Type="http://schemas.openxmlformats.org/officeDocument/2006/relationships/hyperlink" Target="https://psy.edu.ru/program/art-pedagogika-i-art-terapevtiche..." TargetMode="External"/><Relationship  Id="rId79" Type="http://schemas.openxmlformats.org/officeDocument/2006/relationships/hyperlink" Target="https://spywords.ru/sword.php?region=spb&amp;word=%EC%E8%F5%E0%E8%EB%20%F1%E0%E8%E4%EE%E2%20%EA%EE%F3%F7" TargetMode="External"/><Relationship  Id="rId39" Type="http://schemas.openxmlformats.org/officeDocument/2006/relationships/hyperlink" Target="https://5prism.ru/freecoach-yandex/?utm_source=eLama-yandex&amp;..." TargetMode="External"/><Relationship  Id="rId38" Type="http://schemas.openxmlformats.org/officeDocument/2006/relationships/hyperlink" Target="https://psychodemia.ru/miniact?utm_source=advcake&amp;utm_medium..." TargetMode="External"/><Relationship  Id="rId54" Type="http://schemas.openxmlformats.org/officeDocument/2006/relationships/hyperlink" Target="https://spywords.ru/sword.php?region=msk&amp;word=%E1%E8%E7%ED%E5%F1%20%EA%EE%F3%F7%E8%ED%E3" TargetMode="External"/><Relationship  Id="rId41" Type="http://schemas.openxmlformats.org/officeDocument/2006/relationships/hyperlink" Target="https://psy.edu.ru/program/konsultativnaya-psihologiya-effek..." TargetMode="External"/><Relationship  Id="rId36" Type="http://schemas.openxmlformats.org/officeDocument/2006/relationships/hyperlink" Target="https://psy.edu.ru/program/ispolzovanie-metoda-sistemnyh-sem..." TargetMode="External"/><Relationship  Id="rId80" Type="http://schemas.openxmlformats.org/officeDocument/2006/relationships/hyperlink" Target="https://spywords.ru/sword.php?region=spb&amp;word=%EA%EE%F3%F7%E8%ED%E3%EE%E2%FB%E5%20%E2%EE%EF%F0%EE%F1%FB%20%F1%EF%E8%F1%EE%EA" TargetMode="External"/><Relationship  Id="rId35" Type="http://schemas.openxmlformats.org/officeDocument/2006/relationships/hyperlink" Target="https://psy.edu.ru/category?utm_source=yandex_direct&amp;utm_med..." TargetMode="External"/><Relationship  Id="rId34" Type="http://schemas.openxmlformats.org/officeDocument/2006/relationships/hyperlink" Target="https://psy.edu.ru/program/osnovy-prakticheskoj-psihoterapii..." TargetMode="External"/><Relationship  Id="rId33" Type="http://schemas.openxmlformats.org/officeDocument/2006/relationships/hyperlink" Target="https://psychodemia.ru/psychosomatics?utm_source=yandex&amp;utm_..." TargetMode="External"/><Relationship  Id="rId58" Type="http://schemas.openxmlformats.org/officeDocument/2006/relationships/hyperlink" Target="https://spywords.ru/sword.php?region=msk&amp;word=%EC%E8%F5%E0%E8%EB%20%F1%E0%E8%E4%EE%E2%20%EA%EE%F3%F7" TargetMode="External"/><Relationship  Id="rId29" Type="http://schemas.openxmlformats.org/officeDocument/2006/relationships/hyperlink" Target="https://psychodemia.ru/wellnesscoach?utm_source=yandex&amp;utm_m..." TargetMode="External"/><Relationship  Id="rId28" Type="http://schemas.openxmlformats.org/officeDocument/2006/relationships/hyperlink" Target="https://psy.edu.ru/category/?utm_source=yandex_direct&amp;utm_me..." TargetMode="External"/><Relationship  Id="rId27" Type="http://schemas.openxmlformats.org/officeDocument/2006/relationships/hyperlink" Target="https://academy2win.com/vebinar_profcoaching/?utm_source=cub..." TargetMode="External"/><Relationship  Id="rId23" Type="http://schemas.openxmlformats.org/officeDocument/2006/relationships/hyperlink" Target="https://spywords.ru/sword.php?region=spb&amp;word=%EF%EE%E4%F1%EA%E0%E6%E8%F2%E5%20%F5%EE%F0%EE%F8%E5%E3%EE%20%EF%F1%E8%F5%EE%EB%EE%E3%E0%20%E2%20%F1%EF%E1" TargetMode="External"/><Relationship  Id="rId52" Type="http://schemas.openxmlformats.org/officeDocument/2006/relationships/hyperlink" Target="https://spywords.ru/sword.php?region=msk&amp;word=%EF%E0%E2%E5%EB%20%EA%E0%F7%E0%E3%E8%ED%20%EA%EE%F3%F7%E8%ED%E3%20%EF%EB%FE%F1" TargetMode="External"/><Relationship  Id="rId61" Type="http://schemas.openxmlformats.org/officeDocument/2006/relationships/hyperlink" Target="https://spywords.ru/sword.php?region=msk&amp;word=%EA%EB%E8%ED%E8%F7%E5%F1%EA%E8%E9%20%EF%F1%E8%F5%EE%EB%EE%E3" TargetMode="External"/><Relationship  Id="rId76" Type="http://schemas.openxmlformats.org/officeDocument/2006/relationships/hyperlink" Target="https://spywords.ru/sword.php?region=spb&amp;word=%EA%EE%F3%F7%E8%ED%E3%20%E2%EE%EF%F0%EE%F1%FB" TargetMode="External"/><Relationship  Id="rId22" Type="http://schemas.openxmlformats.org/officeDocument/2006/relationships/hyperlink" Target="https://spywords.ru/sword.php?region=spb&amp;word=%EE%E1%F3%F7%E5%ED%E8%E5%20%ED%E0%20%EA%EE%F3%F7%E0%20%F1%EF%E1" TargetMode="External"/><Relationship  Id="rId21" Type="http://schemas.openxmlformats.org/officeDocument/2006/relationships/hyperlink" Target="https://spywords.ru/sword.php?region=spb&amp;word=%EE%E1%F3%F7%E5%ED%E8%E5%20%EA%EE%F3%F7%E8%ED%E3%F3%20%F1%20%F1%E5%F0%F2%E8%F4%E8%EA%E0%F2%EE%EC" TargetMode="External"/><Relationship  Id="rId25" Type="http://schemas.openxmlformats.org/officeDocument/2006/relationships/hyperlink" Target="https://spywords.ru/sword.php?region=spb&amp;word=%F2%F0%E5%ED%E8%ED%E3%20%EB%E8%F7%ED%EE%F1%F2%ED%EE%E3%EE%20%F0%EE%F1%F2%E0%20%E2%20%F1%EF%E1" TargetMode="External"/><Relationship  Id="rId13" Type="http://schemas.openxmlformats.org/officeDocument/2006/relationships/hyperlink" Target="https://spywords.ru/sword.php?region=msk&amp;word=%EF%EE%F1%F2%F3%EF%E8%F2%FC%20%ED%E0%20%EF%F1%E8%F5%EE%EB%EE%E3%E0%20%E2%20%EC%EE%F1%EA%E2%E5" TargetMode="External"/><Relationship  Id="rId50" Type="http://schemas.openxmlformats.org/officeDocument/2006/relationships/hyperlink" Target="https://spywords.ru/sword.php?region=msk&amp;word=%F1%F2%F0%E0%F2%E5%E3%E8%F7%E5%F1%EA%E8%E9%20%EA%EE%F3%F7%E8%ED%E3%20%FD%F2%EE" TargetMode="External"/><Relationship  Id="rId24" Type="http://schemas.openxmlformats.org/officeDocument/2006/relationships/hyperlink" Target="https://spywords.ru/sword.php?region=spb&amp;word=%EF%F1%E8%F5%EE%EB%EE%E3%E8%F7%E5%F1%EA%E8%E5%20%F2%F0%E5%ED%E8%ED%E3%E8%20%F1%EF%E1" TargetMode="External"/><Relationship  Id="rId11" Type="http://schemas.openxmlformats.org/officeDocument/2006/relationships/hyperlink" Target="https://spywords.ru/sword.php?region=msk&amp;word=skillbox%20%E1%E5%F1%EF%EB%E0%F2%ED%FB%E5%20%EA%F3%F0%F1%FB%20%F1%EA%E0%F7%E0%F2%FC" TargetMode="External"/><Relationship  Id="rId17" Type="http://schemas.openxmlformats.org/officeDocument/2006/relationships/hyperlink" Target="https://spywords.ru/sword.php?region=spb&amp;word=icf%20%EA%EE%F3%F7%E8%ED%E3%20%EE%E1%F3%F7%E5%ED%E8%E5" TargetMode="External"/><Relationship  Id="rId10" Type="http://schemas.openxmlformats.org/officeDocument/2006/relationships/hyperlink" Target="https://spywords.ru/sword.php?region=msk&amp;word=%EE%E1%F3%F7%E5%ED%E8%E5%20%EF%F1%E8%F5%EE%EB%EE%E3" TargetMode="External"/><Relationship  Id="rId18" Type="http://schemas.openxmlformats.org/officeDocument/2006/relationships/hyperlink" Target="https://spywords.ru/sword.php?region=spb&amp;word=%EA%EE%F3%F7%E8%ED%E3%20%EE%E1%F3%F7%E5%ED%E8%E5" TargetMode="External"/><Relationship  Id="rId26" Type="http://schemas.openxmlformats.org/officeDocument/2006/relationships/hyperlink" Target="https://5prism.ru/freecoach-dz/?utm_source=digital-zavod-yan..." TargetMode="External"/><Relationship  Id="rId53" Type="http://schemas.openxmlformats.org/officeDocument/2006/relationships/hyperlink" Target="https://spywords.ru/sword.php?region=msk&amp;word=%FD%EA%F1%EF%EE%ED%E5%ED%F6%E8%E0%EB%FC%ED%FB%E9%20%EA%EE%F3%F7" TargetMode="External"/><Relationship  Id="rId15" Type="http://schemas.openxmlformats.org/officeDocument/2006/relationships/hyperlink" Target="https://spywords.ru/sword.php?region=msk&amp;word=%EE%E1%F3%F7%E5%ED%E8%E5%20%EA%EE%F3%F7%E8%ED%E3%F3%20%E2%20%EC%EE%F1%EA%E2%E5%20%F1%20%F1%E5%F0%F2%E8%F4%E8%EA%E0%F2%EE%EC" TargetMode="External"/><Relationship  Id="rId9" Type="http://schemas.openxmlformats.org/officeDocument/2006/relationships/hyperlink" Target="https://spywords.ru/sword.php?region=msk&amp;word=%FD%F0%E8%EA%F1%EE%ED%EE%E2%F1%EA%E8%E9%20%F3%ED%E8%E2%E5%F0%F1%E8%F2%E5%F2%20%EA%EE%F3%F7%E8%ED%E3%E0%20%EC%EE%F1%EA%E2%E0%20%F6%E5%ED%E0" TargetMode="External"/><Relationship  Id="rId20" Type="http://schemas.openxmlformats.org/officeDocument/2006/relationships/hyperlink" Target="https://spywords.ru/sword.php?region=spb&amp;word=%EE%E1%F3%F7%E5%ED%E8%E5%20%EF%F1%E8%F5%EE%EB%EE%E3%E8%E8%20%E2%20%F1%EF%E1" TargetMode="External"/><Relationship  Id="rId8" Type="http://schemas.openxmlformats.org/officeDocument/2006/relationships/hyperlink" Target="https://spywords.ru/sword.php?region=msk&amp;word=%EA%F3%F0%F1%FB%20%EA%EE%F3%F7%E8%ED%E3%E0" TargetMode="External"/><Relationship  Id="rId31" Type="http://schemas.openxmlformats.org/officeDocument/2006/relationships/hyperlink" Target="https://irinaleadercoach.com/11-questions/?utm_source=yandex..." TargetMode="External"/><Relationship  Id="rId19" Type="http://schemas.openxmlformats.org/officeDocument/2006/relationships/hyperlink" Target="https://spywords.ru/sword.php?region=spb&amp;word=%F2%F0%E5%ED%E8%ED%E3%20%F2%F0%E5%ED%E5%F0%EE%E2" TargetMode="External"/><Relationship  Id="rId37" Type="http://schemas.openxmlformats.org/officeDocument/2006/relationships/hyperlink" Target="https://psy.edu.ru/category/?utm_source=yandex&amp;utm_medium=cp..." TargetMode="External"/><Relationship  Id="rId46" Type="http://schemas.openxmlformats.org/officeDocument/2006/relationships/hyperlink" Target="https://spywords.ru/sword.php?region=msk&amp;word=%EE%F0%EA%F2" TargetMode="External"/><Relationship  Id="rId7" Type="http://schemas.openxmlformats.org/officeDocument/2006/relationships/hyperlink" Target="https://spywords.ru/sword.php?region=msk&amp;word=%EE%E1%F3%F7%E5%ED%E8%E5%20%ED%E0%20%EF%F1%E8%F5%EE%EB%EE%E3%E0" TargetMode="External"/><Relationship  Id="rId73" Type="http://schemas.openxmlformats.org/officeDocument/2006/relationships/hyperlink" Target="https://spywords.ru/sword.php?region=spb&amp;word=emdr-%F2%E5%F0%E0%EF%E8%FF" TargetMode="External"/><Relationship  Id="rId14" Type="http://schemas.openxmlformats.org/officeDocument/2006/relationships/hyperlink" Target="https://spywords.ru/sword.php?region=msk&amp;word=%EA%ED%E8%E3%E0%20%EF%EE%20%F1%E0%EC%EE%F0%E0%E7%E2%E8%F2%E8%FE" TargetMode="External"/><Relationship  Id="rId77" Type="http://schemas.openxmlformats.org/officeDocument/2006/relationships/hyperlink" Target="https://spywords.ru/sword.php?region=spb&amp;word=%EF%F1%E8%F5%EE%E4%E5%EC%E8%FF%20%EE%F2%E7%FB%E2%FB" TargetMode="External"/><Relationship  Id="rId6" Type="http://schemas.openxmlformats.org/officeDocument/2006/relationships/hyperlink" Target="https://spywords.ru/sword.php?region=msk&amp;word=executive%20%EA%EE%F3%F7%E8%ED%E3%20%EE%E1%F3%F7%E5%ED%E8%E5" TargetMode="External"/><Relationship  Id="rId5" Type="http://schemas.openxmlformats.org/officeDocument/2006/relationships/hyperlink" Target="https://spywords.ru/sword.php?region=msk&amp;word=%E2%EE%E7%F0%E0%F1%F2%ED%E0%FF%20%EF%F1%E8%F5%EE%EB%EE%E3%E8%FF%20%F3%F7%E5%E1%ED%E8%EA" TargetMode="External"/><Relationship  Id="rId16" Type="http://schemas.openxmlformats.org/officeDocument/2006/relationships/hyperlink" Target="https://spywords.ru/sword.php?region=spb&amp;word=%EE%E1%F3%F7%E5%ED%E8%E5%20%ED%E0%20%EF%F1%E8%F5%EE%EB%EE%E3%E0%20%E2%20%F1%EF%E1" TargetMode="External"/><Relationship  Id="rId4" Type="http://schemas.openxmlformats.org/officeDocument/2006/relationships/hyperlink" Target="https://spywords.ru/sword.php?region=msk&amp;word=%E2%F1%E5%20%EE%20%F5%E0%F0%E0%EA%F2%E5%F0%E5%20%F7%E5%EB%EE%E2%E5%EA%E0%20%EF%F1%E8%F5%EE%EB%EE%E3%E8%FF" TargetMode="External"/><Relationship  Id="rId12" Type="http://schemas.openxmlformats.org/officeDocument/2006/relationships/hyperlink" Target="https://spywords.ru/sword.php?region=msk&amp;word=%EA%EE%F3%F7%20icf%20%EE%E1%F3%F7%E5%ED%E8%E5" TargetMode="External"/><Relationship  Id="rId72" Type="http://schemas.openxmlformats.org/officeDocument/2006/relationships/hyperlink" Target="https://spywords.ru/sword.php?region=spb&amp;word=%EA%E0%EA%20%F1%E4%E5%EB%E0%F2%FC%20%EA%E2%E0%ED%F2%EE%E2%FB%E9%20%F1%EA%E0%F7%EE%EA%20%E2%20%E6%E8%E7%ED%E8" TargetMode="External"/><Relationship  Id="rId32" Type="http://schemas.openxmlformats.org/officeDocument/2006/relationships/hyperlink" Target="https://psy.edu.ru/search?search_text=&#1072;&#1088;&#1090;-&#1090;&#1077;&#1088;&#1072;&#1087;&#1080;&#1103;&amp;utm_source..." TargetMode="External"/><Relationship  Id="rId30" Type="http://schemas.openxmlformats.org/officeDocument/2006/relationships/hyperlink" Target="https://kachagin.ru/okp?utm_source=yandex&amp;utm_medium=cpc&amp;utm..." TargetMode="External"/><Relationship  Id="rId3" Type="http://schemas.openxmlformats.org/officeDocument/2006/relationships/hyperlink" Target="https://spywords.ru/sword.php?region=msk&amp;word=%EC%E5%E6%E4%F3%ED%E0%F0%EE%E4%ED%FB%E9%20%FD%F0%E8%EA%F1%EE%ED%EE%E2%F1%EA%E8%E9%20%F3%ED%E8%E2%E5%F0%F1%E8%F2%E5%F2%20%EA%EE%F3%F7%E8%ED%E3%E0%20%EC%EE%F1%EA%E2%E0" TargetMode="External"/><Relationship  Id="rId2" Type="http://schemas.openxmlformats.org/officeDocument/2006/relationships/hyperlink" Target="https://spywords.ru/sword.php?region=msk&amp;word=%EA%EE%EB%E8%ED%20%F2%E8%EF%EF%E8%ED%E3%20%F0%E0%E4%E8%EA%E0%EB%FC%ED%EE%E5%20%EF%F0%EE%F9%E5%ED%E8%E5" TargetMode="External"/><Relationship  Id="rId1" Type="http://schemas.openxmlformats.org/officeDocument/2006/relationships/hyperlink" Target="https://spywords.ru/sword.php?region=msk&amp;word=%EE%E1%F3%F7%E5%ED%E8%E5%20%ED%E0%20%EF%F1%E8%F5%EE%EB%EE%E3%E0%20%E2%20%EC%EE%F1%EA%E2%E5" TargetMode="External"/></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29" Type="http://schemas.openxmlformats.org/officeDocument/2006/relationships/hyperlink" Target="https://t.me/marketing_for_psychologists" TargetMode="External"/><Relationship  Id="rId28" Type="http://schemas.openxmlformats.org/officeDocument/2006/relationships/hyperlink" Target="https://t.me/iAmbitious" TargetMode="External"/><Relationship  Id="rId27" Type="http://schemas.openxmlformats.org/officeDocument/2006/relationships/hyperlink" Target="https://t.me/WorldWord11" TargetMode="External"/><Relationship  Id="rId23" Type="http://schemas.openxmlformats.org/officeDocument/2006/relationships/hyperlink" Target="https://t.me/psikhologiam" TargetMode="External"/><Relationship  Id="rId22" Type="http://schemas.openxmlformats.org/officeDocument/2006/relationships/hyperlink" Target="https://t.me/+NLl9l7woz0JjMDJi" TargetMode="External"/><Relationship  Id="rId25" Type="http://schemas.openxmlformats.org/officeDocument/2006/relationships/hyperlink" Target="https://t.me/alianaustinenko" TargetMode="External"/><Relationship  Id="rId21" Type="http://schemas.openxmlformats.org/officeDocument/2006/relationships/hyperlink" Target="https://vk.com/psy_humor" TargetMode="External"/><Relationship  Id="rId13" Type="http://schemas.openxmlformats.org/officeDocument/2006/relationships/hyperlink" Target="https://vk.com/moneysecrets" TargetMode="External"/><Relationship  Id="rId24" Type="http://schemas.openxmlformats.org/officeDocument/2006/relationships/hyperlink" Target="https://t.me/healthandcity" TargetMode="External"/><Relationship  Id="rId11" Type="http://schemas.openxmlformats.org/officeDocument/2006/relationships/hyperlink" Target="https://vk.com/broccoli.jrnl" TargetMode="External"/><Relationship  Id="rId18" Type="http://schemas.openxmlformats.org/officeDocument/2006/relationships/hyperlink" Target="https://t.me/smoorfy_official" TargetMode="External"/><Relationship  Id="rId17" Type="http://schemas.openxmlformats.org/officeDocument/2006/relationships/hyperlink" Target="https://vk.com/mybiz2014" TargetMode="External"/><Relationship  Id="rId10" Type="http://schemas.openxmlformats.org/officeDocument/2006/relationships/hyperlink" Target="https://t.me/tinkoffbusiness" TargetMode="External"/><Relationship  Id="rId26" Type="http://schemas.openxmlformats.org/officeDocument/2006/relationships/hyperlink" Target="https://telegros.ru/" TargetMode="External"/><Relationship  Id="rId15" Type="http://schemas.openxmlformats.org/officeDocument/2006/relationships/hyperlink" Target="https://vk.com/ipaccru" TargetMode="External"/><Relationship  Id="rId9" Type="http://schemas.openxmlformats.org/officeDocument/2006/relationships/hyperlink" Target="https://vk.com/pitercoach" TargetMode="External"/><Relationship  Id="rId31" Type="http://schemas.openxmlformats.org/officeDocument/2006/relationships/hyperlink" Target="https://t.me/PsihologiyaChat" TargetMode="External"/><Relationship  Id="rId20" Type="http://schemas.openxmlformats.org/officeDocument/2006/relationships/hyperlink" Target="https://t.me/ymuradyan" TargetMode="External"/><Relationship  Id="rId19" Type="http://schemas.openxmlformats.org/officeDocument/2006/relationships/hyperlink" Target="https://vk.com/club158028940" TargetMode="External"/><Relationship  Id="rId8" Type="http://schemas.openxmlformats.org/officeDocument/2006/relationships/hyperlink" Target="https://t.me/biznes_chat" TargetMode="External"/><Relationship  Id="rId7" Type="http://schemas.openxmlformats.org/officeDocument/2006/relationships/hyperlink" Target="https://vk.com/next" TargetMode="External"/><Relationship  Id="rId14" Type="http://schemas.openxmlformats.org/officeDocument/2006/relationships/hyperlink" Target="https://t.me/PsychologiesRussia" TargetMode="External"/><Relationship  Id="rId6" Type="http://schemas.openxmlformats.org/officeDocument/2006/relationships/hyperlink" Target="https://t.me/freelead" TargetMode="External"/><Relationship  Id="rId5" Type="http://schemas.openxmlformats.org/officeDocument/2006/relationships/hyperlink" Target="https://vk.com/opora_russia" TargetMode="External"/><Relationship  Id="rId4" Type="http://schemas.openxmlformats.org/officeDocument/2006/relationships/hyperlink" Target="https://t.me/coachclub_freeswim" TargetMode="External"/><Relationship  Id="rId16" Type="http://schemas.openxmlformats.org/officeDocument/2006/relationships/hyperlink" Target="https://t.me/psikhologiaq" TargetMode="External"/><Relationship  Id="rId32" Type="http://schemas.openxmlformats.org/officeDocument/2006/relationships/drawing" Target="../drawings/drawing2.xml"/><Relationship  Id="rId12" Type="http://schemas.openxmlformats.org/officeDocument/2006/relationships/hyperlink" Target="https://t.me/birzacouch" TargetMode="External"/><Relationship  Id="rId30" Type="http://schemas.openxmlformats.org/officeDocument/2006/relationships/hyperlink" Target="https://t.me/coachchat" TargetMode="External"/><Relationship  Id="rId3" Type="http://schemas.openxmlformats.org/officeDocument/2006/relationships/hyperlink" Target="https://vk.com/forbs_business" TargetMode="External"/><Relationship  Id="rId2" Type="http://schemas.openxmlformats.org/officeDocument/2006/relationships/hyperlink" Target="https://docs.google.com/forms/d/1y-GrqXcygB5JpTVciQSGlbR4QDjIbejTSmhovjtpOVE/edit#responses" TargetMode="External"/><Relationship  Id="rId1" Type="http://schemas.openxmlformats.org/officeDocument/2006/relationships/hyperlink" Target="https://forms.gle/cQRACh1VY9dc3hhE9" TargetMode="External"/></Relationships>
</file>

<file path=xl/worksheets/_rels/sheet9.xml.rels><?xml version="1.0" encoding="UTF-8" standalone="yes"?><Relationships xmlns="http://schemas.openxmlformats.org/package/2006/relationships"><Relationship  Id="rId4" Type="http://schemas.openxmlformats.org/officeDocument/2006/relationships/vmlDrawing" Target="../drawings/vmlDrawing2.vml"/><Relationship  Id="rId3" Type="http://schemas.openxmlformats.org/officeDocument/2006/relationships/drawing" Target="../drawings/drawing3.x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style="2" width="23.140625"/>
    <col customWidth="1" min="2" max="2" style="1" width="116.28125"/>
    <col customWidth="1" min="3" max="3" style="3" width="49.421875"/>
    <col min="4" max="16384" style="1" width="9.140625"/>
  </cols>
  <sheetData>
    <row r="1" s="2" customFormat="1" ht="25.5">
      <c r="A1" s="4" t="s">
        <v>0</v>
      </c>
      <c r="B1" s="5" t="s">
        <v>1</v>
      </c>
      <c r="C1" s="5" t="s">
        <v>2</v>
      </c>
      <c r="D1" s="2"/>
    </row>
    <row r="2" ht="321.75" customHeight="1">
      <c r="A2" s="6" t="s">
        <v>3</v>
      </c>
      <c r="B2" s="7" t="s">
        <v>4</v>
      </c>
      <c r="C2" s="7" t="s">
        <v>5</v>
      </c>
      <c r="D2" s="1"/>
    </row>
    <row r="3" ht="409.5">
      <c r="A3" s="6" t="s">
        <v>6</v>
      </c>
      <c r="B3" s="8" t="s">
        <v>7</v>
      </c>
      <c r="C3" s="9" t="s">
        <v>8</v>
      </c>
      <c r="D3" s="1"/>
    </row>
    <row r="4" ht="126">
      <c r="A4" s="6" t="s">
        <v>9</v>
      </c>
      <c r="B4" s="8" t="s">
        <v>10</v>
      </c>
      <c r="C4" s="9" t="s">
        <v>11</v>
      </c>
    </row>
    <row r="5" ht="409.5">
      <c r="A5" s="6" t="s">
        <v>12</v>
      </c>
      <c r="B5" s="8" t="s">
        <v>13</v>
      </c>
      <c r="C5" s="9" t="s">
        <v>14</v>
      </c>
    </row>
    <row r="6" ht="399">
      <c r="A6" s="6" t="s">
        <v>15</v>
      </c>
      <c r="B6" s="7" t="s">
        <v>16</v>
      </c>
      <c r="C6" s="9" t="s">
        <v>17</v>
      </c>
    </row>
    <row r="7" ht="147">
      <c r="A7" s="6" t="s">
        <v>18</v>
      </c>
      <c r="B7" s="7" t="s">
        <v>19</v>
      </c>
      <c r="C7" s="9" t="s">
        <v>20</v>
      </c>
    </row>
    <row r="8" ht="115.5">
      <c r="A8" s="6" t="s">
        <v>21</v>
      </c>
      <c r="B8" s="7" t="s">
        <v>22</v>
      </c>
      <c r="C8" s="9" t="s">
        <v>23</v>
      </c>
      <c r="E8" s="1"/>
    </row>
    <row r="9" ht="372.75" customHeight="1">
      <c r="A9" s="6" t="s">
        <v>24</v>
      </c>
      <c r="B9" s="7" t="s">
        <v>25</v>
      </c>
      <c r="C9" s="9" t="s">
        <v>26</v>
      </c>
    </row>
    <row r="10" ht="38.25" customHeight="1">
      <c r="A10" s="6" t="s">
        <v>27</v>
      </c>
      <c r="B10" s="7" t="s">
        <v>28</v>
      </c>
      <c r="C10" s="10"/>
    </row>
    <row r="11" ht="157.5">
      <c r="A11" s="6" t="s">
        <v>29</v>
      </c>
      <c r="B11" s="7" t="s">
        <v>30</v>
      </c>
      <c r="C11" s="10"/>
    </row>
    <row r="12" ht="21">
      <c r="A12" s="2"/>
      <c r="B12" s="11"/>
    </row>
    <row r="13" ht="105">
      <c r="A13" s="2"/>
      <c r="B13" s="11"/>
    </row>
    <row r="14" ht="21">
      <c r="A14" s="2"/>
      <c r="B14" s="12"/>
    </row>
    <row r="15" ht="21">
      <c r="A15" s="2"/>
      <c r="B15" s="11"/>
    </row>
    <row r="16" ht="14.25">
      <c r="A16" s="2"/>
      <c r="B16" s="1"/>
    </row>
    <row r="17" ht="14.25">
      <c r="A17" s="2"/>
      <c r="B17" s="1"/>
    </row>
    <row r="18" ht="14.25">
      <c r="A18" s="2"/>
      <c r="B18" s="1"/>
    </row>
    <row r="19" ht="14.25">
      <c r="A19" s="2"/>
      <c r="B19" s="1"/>
    </row>
    <row r="20" ht="14.25">
      <c r="A20" s="2"/>
      <c r="B20" s="1"/>
    </row>
    <row r="21" ht="14.25">
      <c r="A21" s="2"/>
      <c r="B21" s="1"/>
    </row>
    <row r="22" ht="14.25">
      <c r="A22" s="2"/>
      <c r="B22" s="1"/>
    </row>
    <row r="23" ht="14.25">
      <c r="A23" s="2"/>
      <c r="B23" s="1"/>
    </row>
    <row r="24" ht="14.25">
      <c r="A24" s="2"/>
      <c r="B24" s="1"/>
    </row>
    <row r="25" ht="14.25">
      <c r="A25" s="2"/>
      <c r="B25" s="1"/>
    </row>
    <row r="26" ht="14.25">
      <c r="A26" s="2"/>
      <c r="B26" s="1"/>
    </row>
    <row r="27" ht="14.25">
      <c r="A27" s="2"/>
      <c r="B27" s="1"/>
    </row>
    <row r="28" ht="14.25">
      <c r="A28" s="2"/>
      <c r="B28" s="1"/>
    </row>
    <row r="29" ht="14.25">
      <c r="A29" s="2"/>
      <c r="B29" s="1"/>
    </row>
    <row r="30" ht="14.25">
      <c r="A30" s="2"/>
      <c r="B30" s="1"/>
    </row>
    <row r="31" ht="14.25">
      <c r="A31" s="2"/>
      <c r="B31" s="1"/>
    </row>
    <row r="32" ht="14.25">
      <c r="A32" s="2"/>
      <c r="B32" s="1"/>
    </row>
    <row r="33" ht="14.25">
      <c r="A33" s="2"/>
      <c r="B33" s="1"/>
    </row>
    <row r="34" ht="14.25">
      <c r="A34" s="2"/>
      <c r="B34" s="1"/>
    </row>
    <row r="35" ht="14.25">
      <c r="A35" s="2"/>
      <c r="B35" s="1"/>
    </row>
    <row r="36" ht="14.25">
      <c r="A36" s="2"/>
      <c r="B36" s="1"/>
    </row>
    <row r="37" ht="14.25">
      <c r="A37" s="2"/>
      <c r="B37" s="1"/>
    </row>
    <row r="38" ht="14.25">
      <c r="A38" s="2"/>
      <c r="B38" s="1"/>
    </row>
    <row r="39" ht="14.25">
      <c r="A39" s="2"/>
      <c r="B39" s="1"/>
    </row>
    <row r="40" ht="14.25">
      <c r="A40" s="2"/>
      <c r="B40" s="1"/>
    </row>
    <row r="41" ht="14.25">
      <c r="A41" s="2"/>
      <c r="B41" s="1"/>
    </row>
    <row r="42" ht="14.25">
      <c r="A42" s="2"/>
      <c r="B42" s="1"/>
    </row>
    <row r="43" ht="14.25">
      <c r="A43" s="2"/>
      <c r="B43" s="1"/>
    </row>
    <row r="44" ht="14.25">
      <c r="A44" s="2"/>
      <c r="B44" s="1"/>
    </row>
    <row r="45" ht="14.25">
      <c r="A45" s="2"/>
      <c r="B45" s="1"/>
    </row>
    <row r="46" ht="14.25">
      <c r="A46" s="2"/>
      <c r="B46" s="1"/>
    </row>
    <row r="47" ht="14.25">
      <c r="A47" s="2"/>
      <c r="B47" s="1"/>
    </row>
    <row r="48" ht="14.25">
      <c r="A48" s="2"/>
      <c r="B48" s="1"/>
    </row>
    <row r="49" ht="14.25">
      <c r="A49" s="2"/>
      <c r="B49" s="1"/>
    </row>
    <row r="50" ht="14.25">
      <c r="A50" s="2"/>
      <c r="B50" s="1"/>
    </row>
    <row r="51" ht="14.25">
      <c r="A51" s="2"/>
      <c r="B51" s="1"/>
    </row>
    <row r="52" ht="14.25">
      <c r="A52" s="2"/>
      <c r="B52" s="1"/>
    </row>
    <row r="53" ht="14.25">
      <c r="A53" s="2"/>
      <c r="B53" s="1"/>
    </row>
    <row r="54" ht="14.25">
      <c r="A54" s="2"/>
      <c r="B54" s="1"/>
    </row>
    <row r="55" ht="14.25">
      <c r="A55" s="2"/>
      <c r="B55" s="1"/>
    </row>
    <row r="56" ht="14.25">
      <c r="A56" s="2"/>
      <c r="B56" s="1"/>
    </row>
    <row r="57" ht="14.25">
      <c r="A57" s="2"/>
      <c r="B57" s="1"/>
    </row>
    <row r="58" ht="14.25">
      <c r="A58" s="2"/>
      <c r="B58" s="1"/>
    </row>
    <row r="59" ht="14.25">
      <c r="A59" s="2"/>
      <c r="B59" s="1"/>
    </row>
    <row r="60" ht="14.25">
      <c r="A60" s="2"/>
      <c r="B60" s="1"/>
    </row>
    <row r="61" ht="14.25">
      <c r="A61" s="2"/>
      <c r="B61" s="1"/>
    </row>
    <row r="62" ht="14.25">
      <c r="A62" s="2"/>
      <c r="B62" s="1"/>
    </row>
    <row r="63" ht="14.25">
      <c r="A63" s="2"/>
      <c r="B63" s="1"/>
    </row>
    <row r="64" ht="14.25">
      <c r="A64" s="2"/>
      <c r="B64" s="1"/>
    </row>
    <row r="65" ht="14.25">
      <c r="A65" s="2"/>
      <c r="B65" s="1"/>
    </row>
    <row r="66" ht="14.25">
      <c r="A66" s="2"/>
      <c r="B66" s="1"/>
    </row>
    <row r="67" ht="14.25">
      <c r="A67" s="2"/>
      <c r="B67" s="1"/>
    </row>
    <row r="68" ht="14.25">
      <c r="A68" s="2"/>
      <c r="B68" s="1"/>
    </row>
    <row r="69" ht="14.25">
      <c r="A69" s="2"/>
      <c r="B69" s="1"/>
    </row>
    <row r="70" ht="14.25">
      <c r="A70" s="2"/>
      <c r="B70" s="1"/>
    </row>
    <row r="71" ht="14.25">
      <c r="A71" s="2"/>
      <c r="B71" s="1"/>
    </row>
    <row r="72" ht="14.25">
      <c r="A72" s="2"/>
      <c r="B72" s="1"/>
    </row>
    <row r="73" ht="14.25">
      <c r="A73" s="2"/>
      <c r="B73" s="1"/>
    </row>
    <row r="74" ht="14.25">
      <c r="A74" s="2"/>
      <c r="B74" s="1"/>
    </row>
    <row r="75" ht="14.25">
      <c r="A75" s="2"/>
      <c r="B75" s="1"/>
    </row>
    <row r="76" ht="14.25">
      <c r="A76" s="2"/>
      <c r="B76" s="1"/>
    </row>
    <row r="77" ht="14.25">
      <c r="A77" s="2"/>
      <c r="B77" s="1"/>
    </row>
    <row r="78" ht="14.25">
      <c r="A78" s="2"/>
      <c r="B78" s="1"/>
    </row>
    <row r="79" ht="14.25">
      <c r="A79" s="2"/>
      <c r="B79" s="1"/>
    </row>
    <row r="80" ht="14.25">
      <c r="A80" s="2"/>
      <c r="B80" s="1"/>
    </row>
    <row r="81" ht="14.25">
      <c r="A81" s="2"/>
      <c r="B81" s="1"/>
    </row>
    <row r="82" ht="14.25">
      <c r="A82" s="2"/>
      <c r="B82" s="1"/>
    </row>
    <row r="83" ht="14.25">
      <c r="A83" s="2"/>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1" activeCellId="0" sqref="A1"/>
    </sheetView>
  </sheetViews>
  <sheetFormatPr defaultRowHeight="14.25"/>
  <cols>
    <col bestFit="1" customWidth="1" min="1" max="1" style="1" width="15.28125"/>
    <col bestFit="1" customWidth="1" min="2" max="2" style="1" width="46.421875"/>
    <col bestFit="1" customWidth="1" min="3" max="3" style="1" width="19.57421875"/>
    <col bestFit="1" customWidth="1" min="4" max="4" style="1" width="13.421875"/>
    <col bestFit="1" customWidth="1" min="5" max="5" style="1" width="15.140625"/>
    <col bestFit="1" customWidth="1" min="6" max="6" style="1" width="12.140625"/>
    <col bestFit="1" customWidth="1" min="7" max="7" style="1" width="14.7109375"/>
    <col customWidth="1" min="8" max="8" style="179" width="73.421875"/>
    <col min="9" max="16384" style="1" width="9.140625"/>
  </cols>
  <sheetData>
    <row r="1" s="322" customFormat="1" ht="18.75" customHeight="1">
      <c r="A1" s="323" t="s">
        <v>1305</v>
      </c>
      <c r="B1" s="323"/>
      <c r="C1" s="323"/>
      <c r="D1" s="323"/>
      <c r="E1" s="323"/>
      <c r="F1" s="323"/>
      <c r="G1" s="323"/>
      <c r="H1" s="323"/>
    </row>
    <row r="2" s="2" customFormat="1" ht="14.25">
      <c r="A2" s="324" t="s">
        <v>1306</v>
      </c>
      <c r="B2" s="324" t="s">
        <v>1307</v>
      </c>
      <c r="C2" s="324" t="s">
        <v>1308</v>
      </c>
      <c r="D2" s="324" t="s">
        <v>1309</v>
      </c>
      <c r="E2" s="324" t="s">
        <v>1310</v>
      </c>
      <c r="F2" s="324" t="s">
        <v>1311</v>
      </c>
      <c r="G2" s="324" t="s">
        <v>1312</v>
      </c>
      <c r="H2" s="324" t="s">
        <v>99</v>
      </c>
    </row>
    <row r="3" s="179" customFormat="1" ht="120" customHeight="1">
      <c r="A3" s="325" t="s">
        <v>1313</v>
      </c>
      <c r="B3" s="191" t="s">
        <v>1314</v>
      </c>
      <c r="C3" s="325" t="s">
        <v>1315</v>
      </c>
      <c r="D3" s="325" t="s">
        <v>1316</v>
      </c>
      <c r="E3" s="325" t="s">
        <v>1317</v>
      </c>
      <c r="F3" s="325" t="s">
        <v>1318</v>
      </c>
      <c r="G3" s="325" t="s">
        <v>1319</v>
      </c>
      <c r="H3" s="191" t="s">
        <v>1320</v>
      </c>
    </row>
    <row r="4" s="179" customFormat="1" ht="102" customHeight="1">
      <c r="A4" s="325" t="s">
        <v>1321</v>
      </c>
      <c r="B4" s="191" t="s">
        <v>1322</v>
      </c>
      <c r="C4" s="325" t="s">
        <v>1315</v>
      </c>
      <c r="D4" s="325" t="s">
        <v>1316</v>
      </c>
      <c r="E4" s="325" t="s">
        <v>1323</v>
      </c>
      <c r="F4" s="325" t="s">
        <v>1324</v>
      </c>
      <c r="G4" s="325" t="s">
        <v>1319</v>
      </c>
      <c r="H4" s="191" t="s">
        <v>1325</v>
      </c>
    </row>
    <row r="5" s="179" customFormat="1" ht="153.75" customHeight="1">
      <c r="A5" s="326" t="s">
        <v>321</v>
      </c>
      <c r="B5" s="191" t="s">
        <v>323</v>
      </c>
      <c r="C5" s="325" t="s">
        <v>1326</v>
      </c>
      <c r="D5" s="325" t="s">
        <v>1316</v>
      </c>
      <c r="E5" s="325" t="s">
        <v>1317</v>
      </c>
      <c r="F5" s="325" t="s">
        <v>1327</v>
      </c>
      <c r="G5" s="325" t="s">
        <v>1319</v>
      </c>
      <c r="H5" s="191" t="s">
        <v>1328</v>
      </c>
    </row>
    <row r="6" s="179" customFormat="1" ht="165" customHeight="1">
      <c r="A6" s="327" t="s">
        <v>1329</v>
      </c>
      <c r="B6" s="191" t="s">
        <v>1330</v>
      </c>
      <c r="C6" s="325" t="s">
        <v>1331</v>
      </c>
      <c r="D6" s="325" t="s">
        <v>1316</v>
      </c>
      <c r="E6" s="325" t="s">
        <v>1323</v>
      </c>
      <c r="F6" s="325" t="s">
        <v>1332</v>
      </c>
      <c r="G6" s="325" t="s">
        <v>1319</v>
      </c>
      <c r="H6" s="191" t="s">
        <v>1333</v>
      </c>
      <c r="I6" s="179"/>
    </row>
    <row r="7" s="179" customFormat="1" ht="147">
      <c r="A7" s="327" t="s">
        <v>1334</v>
      </c>
      <c r="B7" s="191" t="s">
        <v>1335</v>
      </c>
      <c r="C7" s="325" t="s">
        <v>1336</v>
      </c>
      <c r="D7" s="325" t="s">
        <v>1316</v>
      </c>
      <c r="E7" s="325" t="s">
        <v>1323</v>
      </c>
      <c r="F7" s="325" t="s">
        <v>1337</v>
      </c>
      <c r="G7" s="325" t="s">
        <v>1319</v>
      </c>
      <c r="H7" s="191" t="s">
        <v>1338</v>
      </c>
      <c r="I7" s="179"/>
    </row>
    <row r="8" s="179" customFormat="1" ht="210">
      <c r="A8" s="327" t="s">
        <v>1339</v>
      </c>
      <c r="B8" s="191" t="s">
        <v>1340</v>
      </c>
      <c r="C8" s="325" t="s">
        <v>1326</v>
      </c>
      <c r="D8" s="325" t="s">
        <v>1316</v>
      </c>
      <c r="E8" s="325" t="s">
        <v>1317</v>
      </c>
      <c r="F8" s="325" t="s">
        <v>1341</v>
      </c>
      <c r="G8" s="325" t="s">
        <v>1319</v>
      </c>
      <c r="H8" s="191" t="s">
        <v>1342</v>
      </c>
      <c r="I8" s="179"/>
    </row>
    <row r="9" s="179" customFormat="1" ht="241.5">
      <c r="A9" s="325" t="s">
        <v>1343</v>
      </c>
      <c r="B9" s="191" t="s">
        <v>1344</v>
      </c>
      <c r="C9" s="325" t="s">
        <v>1345</v>
      </c>
      <c r="D9" s="325" t="s">
        <v>1316</v>
      </c>
      <c r="E9" s="325" t="s">
        <v>1317</v>
      </c>
      <c r="F9" s="325" t="s">
        <v>1346</v>
      </c>
      <c r="G9" s="325" t="s">
        <v>1319</v>
      </c>
      <c r="H9" s="191" t="s">
        <v>1347</v>
      </c>
      <c r="I9" s="179"/>
    </row>
    <row r="10" s="179" customFormat="1" ht="178.5">
      <c r="A10" s="325" t="s">
        <v>1348</v>
      </c>
      <c r="B10" s="191" t="s">
        <v>1349</v>
      </c>
      <c r="C10" s="325" t="s">
        <v>1350</v>
      </c>
      <c r="D10" s="325" t="s">
        <v>1316</v>
      </c>
      <c r="E10" s="325" t="s">
        <v>1317</v>
      </c>
      <c r="F10" s="325" t="s">
        <v>1351</v>
      </c>
      <c r="G10" s="325" t="s">
        <v>1319</v>
      </c>
      <c r="H10" s="191" t="s">
        <v>1352</v>
      </c>
      <c r="I10" s="179"/>
    </row>
    <row r="11" s="179" customFormat="1" ht="220.5">
      <c r="A11" s="325" t="s">
        <v>1353</v>
      </c>
      <c r="B11" s="191" t="s">
        <v>1354</v>
      </c>
      <c r="C11" s="325" t="s">
        <v>1355</v>
      </c>
      <c r="D11" s="325" t="s">
        <v>1356</v>
      </c>
      <c r="E11" s="325" t="s">
        <v>1323</v>
      </c>
      <c r="F11" s="325" t="s">
        <v>1357</v>
      </c>
      <c r="G11" s="325" t="s">
        <v>1319</v>
      </c>
      <c r="H11" s="191" t="s">
        <v>1358</v>
      </c>
      <c r="I11" s="179"/>
    </row>
    <row r="12" s="179" customFormat="1" ht="231.75" customHeight="1">
      <c r="A12" s="326" t="s">
        <v>1359</v>
      </c>
      <c r="B12" s="191" t="s">
        <v>156</v>
      </c>
      <c r="C12" s="325" t="s">
        <v>1326</v>
      </c>
      <c r="D12" s="325" t="s">
        <v>1356</v>
      </c>
      <c r="E12" s="325" t="s">
        <v>1323</v>
      </c>
      <c r="F12" s="325" t="s">
        <v>1360</v>
      </c>
      <c r="G12" s="325" t="s">
        <v>1319</v>
      </c>
      <c r="H12" s="191" t="s">
        <v>1361</v>
      </c>
      <c r="I12" s="179"/>
    </row>
    <row r="13" s="179" customFormat="1" ht="210">
      <c r="A13" s="325" t="s">
        <v>1362</v>
      </c>
      <c r="B13" s="191" t="s">
        <v>1363</v>
      </c>
      <c r="C13" s="325" t="s">
        <v>1364</v>
      </c>
      <c r="D13" s="325" t="s">
        <v>1316</v>
      </c>
      <c r="E13" s="325" t="s">
        <v>1317</v>
      </c>
      <c r="F13" s="325" t="s">
        <v>1365</v>
      </c>
      <c r="G13" s="325" t="s">
        <v>1319</v>
      </c>
      <c r="H13" s="191" t="s">
        <v>1366</v>
      </c>
      <c r="I13" s="179"/>
    </row>
    <row r="14" s="179" customFormat="1" ht="220.5">
      <c r="A14" s="327" t="s">
        <v>1367</v>
      </c>
      <c r="B14" s="191" t="s">
        <v>1368</v>
      </c>
      <c r="C14" s="325" t="s">
        <v>1369</v>
      </c>
      <c r="D14" s="325" t="s">
        <v>1316</v>
      </c>
      <c r="E14" s="325" t="s">
        <v>1317</v>
      </c>
      <c r="F14" s="325" t="s">
        <v>1332</v>
      </c>
      <c r="G14" s="325" t="s">
        <v>1319</v>
      </c>
      <c r="H14" s="191" t="s">
        <v>1370</v>
      </c>
      <c r="I14" s="179"/>
    </row>
    <row r="15" s="179" customFormat="1" ht="157.5">
      <c r="A15" s="325" t="s">
        <v>1371</v>
      </c>
      <c r="B15" s="191" t="s">
        <v>1372</v>
      </c>
      <c r="C15" s="325" t="s">
        <v>1315</v>
      </c>
      <c r="D15" s="325" t="s">
        <v>1316</v>
      </c>
      <c r="E15" s="325" t="s">
        <v>1323</v>
      </c>
      <c r="F15" s="325" t="s">
        <v>1373</v>
      </c>
      <c r="G15" s="325" t="s">
        <v>1319</v>
      </c>
      <c r="H15" s="191" t="s">
        <v>1374</v>
      </c>
      <c r="I15" s="179"/>
    </row>
    <row r="16" s="179" customFormat="1" ht="147">
      <c r="A16" s="326" t="s">
        <v>313</v>
      </c>
      <c r="B16" s="191" t="s">
        <v>315</v>
      </c>
      <c r="C16" s="325" t="s">
        <v>1315</v>
      </c>
      <c r="D16" s="325" t="s">
        <v>1316</v>
      </c>
      <c r="E16" s="325" t="s">
        <v>1317</v>
      </c>
      <c r="F16" s="325" t="s">
        <v>1375</v>
      </c>
      <c r="G16" s="325" t="s">
        <v>1319</v>
      </c>
      <c r="H16" s="191" t="s">
        <v>1376</v>
      </c>
      <c r="I16" s="179"/>
    </row>
    <row r="17" s="179" customFormat="1" ht="178.5">
      <c r="A17" s="326" t="s">
        <v>308</v>
      </c>
      <c r="B17" s="191" t="s">
        <v>310</v>
      </c>
      <c r="C17" s="325" t="s">
        <v>1315</v>
      </c>
      <c r="D17" s="325" t="s">
        <v>1316</v>
      </c>
      <c r="E17" s="325" t="s">
        <v>1323</v>
      </c>
      <c r="F17" s="325" t="s">
        <v>1377</v>
      </c>
      <c r="G17" s="325" t="s">
        <v>1319</v>
      </c>
      <c r="H17" s="191" t="s">
        <v>1378</v>
      </c>
    </row>
    <row r="18" s="179" customFormat="1" ht="39" customHeight="1">
      <c r="A18" s="328" t="s">
        <v>29</v>
      </c>
      <c r="B18" s="191" t="s">
        <v>1379</v>
      </c>
      <c r="C18" s="325"/>
      <c r="D18" s="325"/>
      <c r="E18" s="325"/>
      <c r="F18" s="325"/>
      <c r="G18" s="325"/>
      <c r="H18" s="325"/>
    </row>
  </sheetData>
  <mergeCells count="2">
    <mergeCell ref="A1:H1"/>
    <mergeCell ref="B18:H18"/>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F1" zoomScale="100" workbookViewId="0">
      <pane ySplit="1" topLeftCell="A2" activePane="bottomLeft" state="frozen"/>
      <selection activeCell="A1" activeCellId="0" sqref="A1"/>
    </sheetView>
  </sheetViews>
  <sheetFormatPr defaultRowHeight="14.25"/>
  <cols>
    <col customWidth="1" min="1" max="2" style="179" width="11.7109375"/>
    <col customWidth="1" min="3" max="3" style="179" width="38.57421875"/>
    <col customWidth="1" min="4" max="4" style="179" width="28.140625"/>
    <col customWidth="1" min="5" max="5" style="179" width="33.8515625"/>
    <col customWidth="1" min="6" max="6" style="179" width="31.00390625"/>
    <col customWidth="1" min="7" max="7" style="179" width="33.57421875"/>
    <col customWidth="1" min="8" max="12" style="179" width="33.421875"/>
    <col min="13" max="16384" style="179" width="9.140625"/>
  </cols>
  <sheetData>
    <row r="1" s="185" customFormat="1" ht="52.5">
      <c r="A1" s="329" t="s">
        <v>1380</v>
      </c>
      <c r="B1" s="330"/>
      <c r="C1" s="331" t="s">
        <v>101</v>
      </c>
      <c r="D1" s="331" t="s">
        <v>1381</v>
      </c>
      <c r="E1" s="331" t="s">
        <v>160</v>
      </c>
      <c r="F1" s="331" t="s">
        <v>1382</v>
      </c>
      <c r="G1" s="331" t="s">
        <v>1383</v>
      </c>
      <c r="H1" s="331" t="s">
        <v>1384</v>
      </c>
      <c r="I1" s="332" t="s">
        <v>1385</v>
      </c>
      <c r="J1" s="333"/>
      <c r="K1" s="331" t="s">
        <v>1386</v>
      </c>
      <c r="L1" s="331"/>
    </row>
    <row r="2" s="334" customFormat="1" ht="409.5" customHeight="1">
      <c r="A2" s="329" t="s">
        <v>96</v>
      </c>
      <c r="B2" s="330"/>
      <c r="C2" s="248" t="s">
        <v>1387</v>
      </c>
      <c r="D2" s="248" t="s">
        <v>1388</v>
      </c>
      <c r="E2" s="248" t="s">
        <v>1389</v>
      </c>
      <c r="F2" s="248" t="s">
        <v>1390</v>
      </c>
      <c r="G2" s="248" t="s">
        <v>1391</v>
      </c>
      <c r="H2" s="248" t="s">
        <v>1392</v>
      </c>
      <c r="I2" s="248" t="s">
        <v>1393</v>
      </c>
      <c r="J2" s="248" t="s">
        <v>1394</v>
      </c>
      <c r="K2" s="248" t="s">
        <v>1395</v>
      </c>
      <c r="L2" s="248" t="s">
        <v>1396</v>
      </c>
    </row>
    <row r="3" ht="63">
      <c r="A3" s="335" t="s">
        <v>1397</v>
      </c>
      <c r="B3" s="335" t="s">
        <v>1398</v>
      </c>
      <c r="C3" s="336" t="s">
        <v>1399</v>
      </c>
      <c r="D3" s="336" t="s">
        <v>1400</v>
      </c>
      <c r="E3" s="336" t="s">
        <v>1401</v>
      </c>
      <c r="F3" s="336" t="s">
        <v>1402</v>
      </c>
      <c r="G3" s="336" t="s">
        <v>1403</v>
      </c>
      <c r="H3" s="336" t="s">
        <v>1404</v>
      </c>
      <c r="I3" s="336" t="s">
        <v>1405</v>
      </c>
      <c r="J3" s="336" t="s">
        <v>1406</v>
      </c>
      <c r="K3" s="336" t="s">
        <v>1407</v>
      </c>
      <c r="L3" s="336" t="s">
        <v>1408</v>
      </c>
    </row>
    <row r="4" ht="63">
      <c r="A4" s="335"/>
      <c r="B4" s="337" t="s">
        <v>1409</v>
      </c>
      <c r="C4" s="336" t="s">
        <v>1410</v>
      </c>
      <c r="D4" s="336" t="s">
        <v>1411</v>
      </c>
      <c r="E4" s="336" t="s">
        <v>1412</v>
      </c>
      <c r="F4" s="336" t="s">
        <v>1413</v>
      </c>
      <c r="G4" s="336" t="s">
        <v>1414</v>
      </c>
      <c r="H4" s="336" t="s">
        <v>1415</v>
      </c>
      <c r="I4" s="336" t="s">
        <v>1416</v>
      </c>
      <c r="J4" s="336" t="s">
        <v>1417</v>
      </c>
      <c r="K4" s="336" t="s">
        <v>1418</v>
      </c>
      <c r="L4" s="336" t="s">
        <v>1419</v>
      </c>
    </row>
    <row r="5" ht="31.5">
      <c r="A5" s="335"/>
      <c r="B5" s="337" t="s">
        <v>1420</v>
      </c>
      <c r="C5" s="338" t="s">
        <v>1421</v>
      </c>
      <c r="D5" s="338" t="s">
        <v>1422</v>
      </c>
      <c r="E5" s="249" t="s">
        <v>1423</v>
      </c>
      <c r="F5" s="249" t="s">
        <v>1424</v>
      </c>
      <c r="G5" s="249" t="s">
        <v>1425</v>
      </c>
      <c r="H5" s="249" t="s">
        <v>1426</v>
      </c>
      <c r="I5" s="338" t="s">
        <v>1427</v>
      </c>
      <c r="J5" s="338" t="s">
        <v>1428</v>
      </c>
      <c r="K5" s="338" t="s">
        <v>1429</v>
      </c>
      <c r="L5" s="338" t="s">
        <v>1430</v>
      </c>
    </row>
    <row r="6" ht="283.5">
      <c r="A6" s="339"/>
      <c r="B6" s="337" t="s">
        <v>1431</v>
      </c>
      <c r="C6" s="338" t="s">
        <v>1432</v>
      </c>
      <c r="D6" s="338" t="s">
        <v>1433</v>
      </c>
      <c r="E6" s="338" t="s">
        <v>1434</v>
      </c>
      <c r="F6" s="338" t="s">
        <v>1435</v>
      </c>
      <c r="G6" s="338" t="s">
        <v>1436</v>
      </c>
      <c r="H6" s="338" t="s">
        <v>1437</v>
      </c>
      <c r="I6" s="338" t="s">
        <v>1438</v>
      </c>
      <c r="J6" s="338" t="s">
        <v>1439</v>
      </c>
      <c r="K6" s="338" t="s">
        <v>1440</v>
      </c>
      <c r="L6" s="340" t="s">
        <v>1441</v>
      </c>
    </row>
    <row r="7" ht="73.5">
      <c r="A7" s="339"/>
      <c r="B7" s="337" t="s">
        <v>1442</v>
      </c>
      <c r="C7" s="338" t="s">
        <v>1443</v>
      </c>
      <c r="D7" s="338" t="s">
        <v>1444</v>
      </c>
      <c r="E7" s="338" t="s">
        <v>1445</v>
      </c>
      <c r="F7" s="338" t="s">
        <v>1446</v>
      </c>
      <c r="G7" s="338" t="s">
        <v>1447</v>
      </c>
      <c r="H7" s="338" t="s">
        <v>1448</v>
      </c>
      <c r="I7" s="338" t="s">
        <v>1449</v>
      </c>
      <c r="J7" s="341" t="s">
        <v>1450</v>
      </c>
      <c r="K7" s="341" t="s">
        <v>1451</v>
      </c>
      <c r="L7" s="338" t="s">
        <v>1452</v>
      </c>
    </row>
    <row r="8" ht="62.25" customHeight="1">
      <c r="A8" s="339"/>
      <c r="B8" s="337" t="s">
        <v>1453</v>
      </c>
      <c r="C8" s="342" t="s">
        <v>1454</v>
      </c>
      <c r="D8" s="267" t="s">
        <v>1455</v>
      </c>
      <c r="E8" s="338" t="s">
        <v>1456</v>
      </c>
      <c r="F8" s="338" t="s">
        <v>1457</v>
      </c>
      <c r="G8" s="342" t="s">
        <v>1458</v>
      </c>
      <c r="H8" s="342" t="s">
        <v>1459</v>
      </c>
      <c r="I8" s="342" t="s">
        <v>1460</v>
      </c>
      <c r="J8" s="267" t="s">
        <v>1461</v>
      </c>
      <c r="K8" s="342" t="s">
        <v>1462</v>
      </c>
      <c r="L8" s="249" t="s">
        <v>1463</v>
      </c>
    </row>
    <row r="9" ht="94.5">
      <c r="A9" s="331" t="s">
        <v>1464</v>
      </c>
      <c r="B9" s="331" t="s">
        <v>1465</v>
      </c>
      <c r="C9" s="249" t="s">
        <v>1466</v>
      </c>
      <c r="D9" s="317" t="s">
        <v>1467</v>
      </c>
      <c r="E9" s="249" t="s">
        <v>1468</v>
      </c>
      <c r="F9" s="249" t="s">
        <v>1469</v>
      </c>
      <c r="G9" s="249" t="s">
        <v>1470</v>
      </c>
      <c r="H9" s="249" t="s">
        <v>1471</v>
      </c>
      <c r="I9" s="343" t="s">
        <v>1467</v>
      </c>
      <c r="J9" s="343" t="s">
        <v>1467</v>
      </c>
      <c r="K9" s="343" t="s">
        <v>1467</v>
      </c>
      <c r="L9" s="343" t="s">
        <v>1467</v>
      </c>
    </row>
    <row r="10" ht="210">
      <c r="A10" s="331"/>
      <c r="B10" s="331" t="s">
        <v>1472</v>
      </c>
      <c r="C10" s="249" t="s">
        <v>1473</v>
      </c>
      <c r="D10" s="317"/>
      <c r="E10" s="249" t="s">
        <v>1474</v>
      </c>
      <c r="F10" s="249" t="s">
        <v>1475</v>
      </c>
      <c r="G10" s="249" t="s">
        <v>1476</v>
      </c>
      <c r="H10" s="344" t="s">
        <v>1467</v>
      </c>
      <c r="I10" s="343" t="s">
        <v>1477</v>
      </c>
      <c r="J10" s="343" t="s">
        <v>1467</v>
      </c>
      <c r="K10" s="345" t="s">
        <v>1467</v>
      </c>
      <c r="L10" s="345" t="s">
        <v>1467</v>
      </c>
    </row>
    <row r="11" ht="378">
      <c r="A11" s="346" t="s">
        <v>1478</v>
      </c>
      <c r="B11" s="347"/>
      <c r="C11" s="249" t="s">
        <v>1479</v>
      </c>
      <c r="D11" s="249" t="s">
        <v>1480</v>
      </c>
      <c r="E11" s="249" t="s">
        <v>1481</v>
      </c>
      <c r="F11" s="249" t="s">
        <v>1482</v>
      </c>
      <c r="G11" s="249" t="s">
        <v>1483</v>
      </c>
      <c r="H11" s="316" t="s">
        <v>1484</v>
      </c>
      <c r="I11" s="348" t="s">
        <v>1485</v>
      </c>
      <c r="J11" s="349"/>
      <c r="K11" s="348" t="s">
        <v>1486</v>
      </c>
      <c r="L11" s="350"/>
    </row>
    <row r="12" ht="294">
      <c r="A12" s="331" t="s">
        <v>1487</v>
      </c>
      <c r="B12" s="331"/>
      <c r="C12" s="188" t="s">
        <v>1488</v>
      </c>
      <c r="D12" s="188" t="s">
        <v>1489</v>
      </c>
      <c r="E12" s="188" t="s">
        <v>1490</v>
      </c>
      <c r="F12" s="188" t="s">
        <v>1491</v>
      </c>
      <c r="G12" s="188" t="s">
        <v>1492</v>
      </c>
      <c r="H12" s="351" t="s">
        <v>1493</v>
      </c>
      <c r="I12" s="188" t="s">
        <v>1494</v>
      </c>
      <c r="J12" s="188" t="s">
        <v>1495</v>
      </c>
      <c r="K12" s="188" t="s">
        <v>1496</v>
      </c>
      <c r="L12" s="188" t="s">
        <v>1497</v>
      </c>
    </row>
    <row r="13" ht="146.25" customHeight="1">
      <c r="A13" s="188" t="s">
        <v>1498</v>
      </c>
      <c r="B13" s="179"/>
      <c r="C13" s="179"/>
      <c r="D13" s="179"/>
      <c r="E13" s="179"/>
      <c r="F13" s="179"/>
      <c r="G13" s="179"/>
      <c r="H13" s="179"/>
      <c r="I13" s="179"/>
      <c r="J13" s="179"/>
      <c r="K13" s="179"/>
    </row>
  </sheetData>
  <mergeCells count="12">
    <mergeCell ref="A1:B1"/>
    <mergeCell ref="I1:J1"/>
    <mergeCell ref="K1:L1"/>
    <mergeCell ref="A2:B2"/>
    <mergeCell ref="A3:A8"/>
    <mergeCell ref="A9:A10"/>
    <mergeCell ref="D9:D10"/>
    <mergeCell ref="A11:B11"/>
    <mergeCell ref="I11:J11"/>
    <mergeCell ref="K11:L11"/>
    <mergeCell ref="A12:B12"/>
    <mergeCell ref="A13:F13"/>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7" zoomScale="100" workbookViewId="0">
      <selection activeCell="A1" activeCellId="0" sqref="A1"/>
    </sheetView>
  </sheetViews>
  <sheetFormatPr defaultRowHeight="14.25"/>
  <cols>
    <col customWidth="1" min="1" max="1" style="188" width="36.57421875"/>
    <col customWidth="1" min="2" max="2" style="352" width="17.7109375"/>
    <col customWidth="1" min="3" max="3" style="352" width="16.8515625"/>
    <col customWidth="1" min="4" max="4" style="188" width="20.00390625"/>
    <col customWidth="1" min="5" max="5" style="188" width="47.00390625"/>
    <col min="6" max="16384" style="188" width="9.140625"/>
  </cols>
  <sheetData>
    <row r="1" ht="37.5" customHeight="1">
      <c r="A1" s="245" t="s">
        <v>1380</v>
      </c>
      <c r="B1" s="353" t="s">
        <v>1499</v>
      </c>
      <c r="C1" s="353" t="s">
        <v>1500</v>
      </c>
      <c r="D1" s="245" t="s">
        <v>1501</v>
      </c>
      <c r="E1" s="245" t="s">
        <v>1502</v>
      </c>
      <c r="F1" s="188"/>
    </row>
    <row r="2" s="354" customFormat="1" ht="150.75" customHeight="1">
      <c r="A2" s="248" t="s">
        <v>1503</v>
      </c>
      <c r="B2" s="355" t="s">
        <v>1504</v>
      </c>
      <c r="C2" s="355" t="s">
        <v>1505</v>
      </c>
      <c r="D2" s="248" t="s">
        <v>1506</v>
      </c>
      <c r="E2" s="248"/>
      <c r="F2" s="354"/>
      <c r="L2" s="354"/>
      <c r="P2" s="354"/>
    </row>
    <row r="3" ht="150.75" customHeight="1">
      <c r="A3" s="249" t="s">
        <v>1507</v>
      </c>
      <c r="B3" s="171" t="s">
        <v>1508</v>
      </c>
      <c r="C3" s="171">
        <v>0</v>
      </c>
      <c r="D3" s="249" t="s">
        <v>1509</v>
      </c>
      <c r="E3" s="249" t="s">
        <v>1467</v>
      </c>
      <c r="F3" s="188"/>
    </row>
    <row r="4" ht="150.75" customHeight="1">
      <c r="A4" s="249" t="s">
        <v>1510</v>
      </c>
      <c r="B4" s="171" t="s">
        <v>1511</v>
      </c>
      <c r="C4" s="171" t="s">
        <v>1512</v>
      </c>
      <c r="D4" s="249" t="s">
        <v>1513</v>
      </c>
      <c r="E4" s="249"/>
      <c r="F4" s="188"/>
      <c r="K4" s="188"/>
    </row>
    <row r="5" ht="150.75" customHeight="1">
      <c r="A5" s="249" t="s">
        <v>1514</v>
      </c>
      <c r="B5" s="171" t="s">
        <v>1515</v>
      </c>
      <c r="C5" s="171" t="s">
        <v>1516</v>
      </c>
      <c r="D5" s="249" t="s">
        <v>1517</v>
      </c>
      <c r="E5" s="249"/>
      <c r="F5" s="188"/>
      <c r="H5" s="188"/>
    </row>
    <row r="6" ht="31.5">
      <c r="A6" s="249" t="s">
        <v>1518</v>
      </c>
      <c r="B6" s="171" t="s">
        <v>1519</v>
      </c>
      <c r="C6" s="171">
        <v>0</v>
      </c>
      <c r="D6" s="249" t="s">
        <v>1520</v>
      </c>
      <c r="E6" s="249" t="s">
        <v>1467</v>
      </c>
      <c r="F6" s="188"/>
    </row>
    <row r="7" ht="150.75" customHeight="1">
      <c r="A7" s="249" t="s">
        <v>1521</v>
      </c>
      <c r="B7" s="171" t="s">
        <v>1522</v>
      </c>
      <c r="C7" s="171">
        <v>0</v>
      </c>
      <c r="D7" s="249" t="s">
        <v>1523</v>
      </c>
      <c r="E7" s="249"/>
      <c r="F7" s="188"/>
    </row>
    <row r="8" ht="42">
      <c r="A8" s="356" t="s">
        <v>1524</v>
      </c>
      <c r="B8" s="171" t="s">
        <v>1525</v>
      </c>
      <c r="C8" s="171">
        <v>0</v>
      </c>
      <c r="D8" s="249" t="s">
        <v>1526</v>
      </c>
      <c r="E8" s="249" t="s">
        <v>1467</v>
      </c>
    </row>
    <row r="9" ht="31.5">
      <c r="A9" s="357" t="s">
        <v>1527</v>
      </c>
      <c r="B9" s="171" t="s">
        <v>1528</v>
      </c>
      <c r="C9" s="171">
        <v>0</v>
      </c>
      <c r="D9" s="249" t="s">
        <v>1529</v>
      </c>
      <c r="E9" s="249" t="s">
        <v>1467</v>
      </c>
    </row>
    <row r="10" ht="31.5">
      <c r="A10" s="356" t="s">
        <v>1530</v>
      </c>
      <c r="B10" s="171">
        <v>0</v>
      </c>
      <c r="C10" s="171">
        <v>0</v>
      </c>
      <c r="D10" s="249" t="s">
        <v>1531</v>
      </c>
      <c r="E10" s="249" t="s">
        <v>1467</v>
      </c>
    </row>
    <row r="11">
      <c r="A11" s="357" t="s">
        <v>1532</v>
      </c>
      <c r="B11" s="171">
        <v>0</v>
      </c>
      <c r="C11" s="171">
        <v>0</v>
      </c>
      <c r="D11" s="249">
        <v>0</v>
      </c>
      <c r="E11" s="249" t="s">
        <v>1467</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O1" zoomScale="100" workbookViewId="0">
      <pane ySplit="1" topLeftCell="A2" activePane="bottomLeft" state="frozen"/>
      <selection activeCell="A1" activeCellId="0" sqref="A1"/>
    </sheetView>
  </sheetViews>
  <sheetFormatPr defaultRowHeight="14.25"/>
  <cols>
    <col bestFit="1" customWidth="1" min="1" max="1" style="358" width="4.7109375"/>
    <col bestFit="1" customWidth="1" min="2" max="2" style="358" width="13.421875"/>
    <col customWidth="1" min="3" max="3" style="358" width="7.8515625"/>
    <col bestFit="1" min="4" max="4" style="358" width="9.8515625"/>
    <col bestFit="1" customWidth="1" min="5" max="5" style="358" width="5.8515625"/>
    <col bestFit="1" min="6" max="6" style="358" width="9.00390625"/>
    <col bestFit="1" min="7" max="7" style="358" width="9.421875"/>
    <col bestFit="1" min="8" max="8" style="358" width="7.57421875"/>
    <col customWidth="1" min="9" max="9" style="358" width="8.00390625"/>
    <col bestFit="1" min="10" max="10" style="358" width="7.57421875"/>
    <col bestFit="1" customWidth="1" min="11" max="11" style="358" width="9.7109375"/>
    <col customWidth="1" min="12" max="12" style="359" width="4.421875"/>
    <col customWidth="1" min="13" max="13" style="358" width="15.8515625"/>
    <col min="14" max="21" style="358" width="9.140625"/>
    <col customWidth="1" min="22" max="22" style="358" width="10.421875"/>
    <col customWidth="1" min="23" max="23" style="358" width="5.140625"/>
    <col customWidth="1" min="24" max="24" style="358" width="14.7109375"/>
    <col min="25" max="32" style="358" width="9.140625"/>
    <col bestFit="1" customWidth="1" min="33" max="33" style="358" width="11.00390625"/>
    <col customWidth="1" min="34" max="34" style="358" width="5.7109375"/>
    <col bestFit="1" customWidth="1" min="35" max="35" style="358" width="13.00390625"/>
    <col min="36" max="43" style="358" width="9.140625"/>
    <col customWidth="1" min="44" max="44" style="358" width="9.7109375"/>
    <col customWidth="1" min="45" max="45" style="358" width="5.8515625"/>
    <col bestFit="1" customWidth="1" min="46" max="46" style="358" width="13.00390625"/>
    <col min="47" max="54" style="358" width="9.140625"/>
    <col bestFit="1" customWidth="1" min="55" max="55" style="358" width="11.00390625"/>
    <col customWidth="1" min="56" max="56" style="358" width="6.28125"/>
    <col bestFit="1" customWidth="1" min="57" max="57" style="358" width="13.00390625"/>
    <col min="58" max="65" style="358" width="9.140625"/>
    <col bestFit="1" customWidth="1" min="66" max="66" style="358" width="11.00390625"/>
    <col customWidth="1" min="67" max="67" style="358" width="6.00390625"/>
    <col bestFit="1" customWidth="1" min="68" max="68" style="358" width="13.00390625"/>
    <col min="69" max="76" style="358" width="9.140625"/>
    <col bestFit="1" customWidth="1" min="77" max="77" style="358" width="11.00390625"/>
    <col customWidth="1" min="78" max="78" style="358" width="6.140625"/>
    <col customWidth="1" min="79" max="79" style="358" width="14.140625"/>
    <col min="80" max="87" style="358" width="9.140625"/>
    <col bestFit="1" customWidth="1" min="88" max="88" style="358" width="11.00390625"/>
    <col min="89" max="16384" style="358" width="9.140625"/>
  </cols>
  <sheetData>
    <row r="1" s="360" customFormat="1" ht="23.25" customHeight="1">
      <c r="A1" s="361" t="s">
        <v>1533</v>
      </c>
      <c r="B1" s="361"/>
      <c r="C1" s="361"/>
      <c r="D1" s="361"/>
      <c r="E1" s="361"/>
      <c r="F1" s="361"/>
      <c r="G1" s="361"/>
      <c r="H1" s="361"/>
      <c r="I1" s="361"/>
      <c r="J1" s="361"/>
      <c r="K1" s="361"/>
      <c r="L1" s="362" t="s">
        <v>1534</v>
      </c>
      <c r="M1" s="362"/>
      <c r="N1" s="362"/>
      <c r="O1" s="362"/>
      <c r="P1" s="362"/>
      <c r="Q1" s="362"/>
      <c r="R1" s="362"/>
      <c r="S1" s="362"/>
      <c r="T1" s="362"/>
      <c r="U1" s="362"/>
      <c r="V1" s="362"/>
      <c r="W1" s="363" t="s">
        <v>1535</v>
      </c>
      <c r="X1" s="363"/>
      <c r="Y1" s="363"/>
      <c r="Z1" s="363"/>
      <c r="AA1" s="363"/>
      <c r="AB1" s="363"/>
      <c r="AC1" s="363"/>
      <c r="AD1" s="363"/>
      <c r="AE1" s="363"/>
      <c r="AF1" s="363"/>
      <c r="AG1" s="363"/>
      <c r="AH1" s="364" t="s">
        <v>1536</v>
      </c>
      <c r="AI1" s="364"/>
      <c r="AJ1" s="364"/>
      <c r="AK1" s="364"/>
      <c r="AL1" s="364"/>
      <c r="AM1" s="364"/>
      <c r="AN1" s="364"/>
      <c r="AO1" s="364"/>
      <c r="AP1" s="364"/>
      <c r="AQ1" s="364"/>
      <c r="AR1" s="364"/>
      <c r="AS1" s="365" t="s">
        <v>1537</v>
      </c>
      <c r="AT1" s="365"/>
      <c r="AU1" s="365"/>
      <c r="AV1" s="365"/>
      <c r="AW1" s="365"/>
      <c r="AX1" s="365"/>
      <c r="AY1" s="365"/>
      <c r="AZ1" s="365"/>
      <c r="BA1" s="365"/>
      <c r="BB1" s="365"/>
      <c r="BC1" s="365"/>
      <c r="BD1" s="364" t="s">
        <v>1521</v>
      </c>
      <c r="BE1" s="364"/>
      <c r="BF1" s="364"/>
      <c r="BG1" s="364"/>
      <c r="BH1" s="364"/>
      <c r="BI1" s="364"/>
      <c r="BJ1" s="364"/>
      <c r="BK1" s="364"/>
      <c r="BL1" s="364"/>
      <c r="BM1" s="364"/>
      <c r="BN1" s="364"/>
      <c r="BO1" s="365" t="s">
        <v>1538</v>
      </c>
      <c r="BP1" s="365"/>
      <c r="BQ1" s="365"/>
      <c r="BR1" s="365"/>
      <c r="BS1" s="365"/>
      <c r="BT1" s="365"/>
      <c r="BU1" s="365"/>
      <c r="BV1" s="365"/>
      <c r="BW1" s="365"/>
      <c r="BX1" s="365"/>
      <c r="BY1" s="365"/>
      <c r="BZ1" s="366" t="s">
        <v>1539</v>
      </c>
      <c r="CA1" s="367"/>
      <c r="CB1" s="367"/>
      <c r="CC1" s="367"/>
      <c r="CD1" s="367"/>
      <c r="CE1" s="367"/>
      <c r="CF1" s="367"/>
      <c r="CG1" s="367"/>
      <c r="CH1" s="367"/>
      <c r="CI1" s="367"/>
      <c r="CJ1" s="368"/>
    </row>
    <row r="2" s="369" customFormat="1" ht="14.25">
      <c r="A2" s="104" t="s">
        <v>1540</v>
      </c>
      <c r="B2" s="104"/>
      <c r="C2" s="104"/>
      <c r="D2" s="104"/>
      <c r="E2" s="104"/>
      <c r="F2" s="104"/>
      <c r="G2" s="104"/>
      <c r="H2" s="104"/>
      <c r="I2" s="104"/>
      <c r="J2" s="104"/>
      <c r="K2" s="104"/>
      <c r="L2" s="104" t="s">
        <v>1540</v>
      </c>
      <c r="M2" s="104"/>
      <c r="N2" s="104"/>
      <c r="O2" s="104"/>
      <c r="P2" s="104"/>
      <c r="Q2" s="104"/>
      <c r="R2" s="104"/>
      <c r="S2" s="104"/>
      <c r="T2" s="104"/>
      <c r="U2" s="104"/>
      <c r="V2" s="104"/>
      <c r="W2" s="104" t="s">
        <v>1540</v>
      </c>
      <c r="X2" s="104"/>
      <c r="Y2" s="104"/>
      <c r="Z2" s="104"/>
      <c r="AA2" s="104"/>
      <c r="AB2" s="104"/>
      <c r="AC2" s="104"/>
      <c r="AD2" s="104"/>
      <c r="AE2" s="104"/>
      <c r="AF2" s="104"/>
      <c r="AG2" s="104"/>
      <c r="AH2" s="104" t="s">
        <v>1540</v>
      </c>
      <c r="AI2" s="104"/>
      <c r="AJ2" s="104"/>
      <c r="AK2" s="104"/>
      <c r="AL2" s="104"/>
      <c r="AM2" s="104"/>
      <c r="AN2" s="104"/>
      <c r="AO2" s="104"/>
      <c r="AP2" s="104"/>
      <c r="AQ2" s="104"/>
      <c r="AR2" s="104"/>
      <c r="AS2" s="104" t="s">
        <v>1540</v>
      </c>
      <c r="AT2" s="104"/>
      <c r="AU2" s="104"/>
      <c r="AV2" s="104"/>
      <c r="AW2" s="104"/>
      <c r="AX2" s="104"/>
      <c r="AY2" s="104"/>
      <c r="AZ2" s="104"/>
      <c r="BA2" s="104"/>
      <c r="BB2" s="104"/>
      <c r="BC2" s="104"/>
      <c r="BD2" s="104" t="s">
        <v>1540</v>
      </c>
      <c r="BE2" s="104"/>
      <c r="BF2" s="104"/>
      <c r="BG2" s="104"/>
      <c r="BH2" s="104"/>
      <c r="BI2" s="104"/>
      <c r="BJ2" s="104"/>
      <c r="BK2" s="104"/>
      <c r="BL2" s="104"/>
      <c r="BM2" s="104"/>
      <c r="BN2" s="104"/>
      <c r="BO2" s="104" t="s">
        <v>1540</v>
      </c>
      <c r="BP2" s="104"/>
      <c r="BQ2" s="104"/>
      <c r="BR2" s="104"/>
      <c r="BS2" s="104"/>
      <c r="BT2" s="104"/>
      <c r="BU2" s="104"/>
      <c r="BV2" s="104"/>
      <c r="BW2" s="104"/>
      <c r="BX2" s="104"/>
      <c r="BY2" s="104"/>
      <c r="BZ2" s="370" t="s">
        <v>1540</v>
      </c>
      <c r="CA2" s="371"/>
      <c r="CB2" s="371"/>
      <c r="CC2" s="371"/>
      <c r="CD2" s="371"/>
      <c r="CE2" s="371"/>
      <c r="CF2" s="371"/>
      <c r="CG2" s="371"/>
      <c r="CH2" s="371"/>
      <c r="CI2" s="371"/>
      <c r="CJ2" s="372"/>
    </row>
    <row r="3" s="12" customFormat="1" ht="21">
      <c r="A3" s="373"/>
      <c r="B3" s="373"/>
      <c r="C3" s="262" t="s">
        <v>1541</v>
      </c>
      <c r="D3" s="262" t="s">
        <v>1542</v>
      </c>
      <c r="E3" s="262" t="s">
        <v>1543</v>
      </c>
      <c r="F3" s="262" t="s">
        <v>1544</v>
      </c>
      <c r="G3" s="374" t="s">
        <v>1545</v>
      </c>
      <c r="H3" s="262" t="s">
        <v>1546</v>
      </c>
      <c r="I3" s="374" t="s">
        <v>1547</v>
      </c>
      <c r="J3" s="374" t="s">
        <v>1548</v>
      </c>
      <c r="K3" s="262" t="s">
        <v>1549</v>
      </c>
      <c r="L3" s="375"/>
      <c r="M3" s="375"/>
      <c r="N3" s="262" t="s">
        <v>1541</v>
      </c>
      <c r="O3" s="262" t="s">
        <v>1542</v>
      </c>
      <c r="P3" s="262" t="s">
        <v>1543</v>
      </c>
      <c r="Q3" s="262" t="s">
        <v>1544</v>
      </c>
      <c r="R3" s="374" t="s">
        <v>1545</v>
      </c>
      <c r="S3" s="262" t="s">
        <v>1546</v>
      </c>
      <c r="T3" s="374" t="s">
        <v>1547</v>
      </c>
      <c r="U3" s="374" t="s">
        <v>1548</v>
      </c>
      <c r="V3" s="262" t="s">
        <v>1549</v>
      </c>
      <c r="W3" s="373"/>
      <c r="X3" s="373"/>
      <c r="Y3" s="262" t="s">
        <v>1541</v>
      </c>
      <c r="Z3" s="262" t="s">
        <v>1542</v>
      </c>
      <c r="AA3" s="262" t="s">
        <v>1543</v>
      </c>
      <c r="AB3" s="262" t="s">
        <v>1544</v>
      </c>
      <c r="AC3" s="374" t="s">
        <v>1545</v>
      </c>
      <c r="AD3" s="262" t="s">
        <v>1546</v>
      </c>
      <c r="AE3" s="374" t="s">
        <v>1547</v>
      </c>
      <c r="AF3" s="374" t="s">
        <v>1548</v>
      </c>
      <c r="AG3" s="262" t="s">
        <v>1549</v>
      </c>
      <c r="AH3" s="373"/>
      <c r="AI3" s="373"/>
      <c r="AJ3" s="262" t="s">
        <v>1541</v>
      </c>
      <c r="AK3" s="262" t="s">
        <v>1542</v>
      </c>
      <c r="AL3" s="262" t="s">
        <v>1543</v>
      </c>
      <c r="AM3" s="262" t="s">
        <v>1544</v>
      </c>
      <c r="AN3" s="374" t="s">
        <v>1545</v>
      </c>
      <c r="AO3" s="262" t="s">
        <v>1546</v>
      </c>
      <c r="AP3" s="374" t="s">
        <v>1547</v>
      </c>
      <c r="AQ3" s="374" t="s">
        <v>1548</v>
      </c>
      <c r="AR3" s="262" t="s">
        <v>1549</v>
      </c>
      <c r="AS3" s="373"/>
      <c r="AT3" s="373"/>
      <c r="AU3" s="262" t="s">
        <v>1541</v>
      </c>
      <c r="AV3" s="262" t="s">
        <v>1542</v>
      </c>
      <c r="AW3" s="262" t="s">
        <v>1543</v>
      </c>
      <c r="AX3" s="262" t="s">
        <v>1544</v>
      </c>
      <c r="AY3" s="374" t="s">
        <v>1545</v>
      </c>
      <c r="AZ3" s="262" t="s">
        <v>1546</v>
      </c>
      <c r="BA3" s="262" t="s">
        <v>1547</v>
      </c>
      <c r="BB3" s="262" t="s">
        <v>1548</v>
      </c>
      <c r="BC3" s="262" t="s">
        <v>1549</v>
      </c>
      <c r="BD3" s="376"/>
      <c r="BE3" s="376"/>
      <c r="BF3" s="262" t="s">
        <v>1541</v>
      </c>
      <c r="BG3" s="262" t="s">
        <v>1542</v>
      </c>
      <c r="BH3" s="262" t="s">
        <v>1543</v>
      </c>
      <c r="BI3" s="262" t="s">
        <v>1544</v>
      </c>
      <c r="BJ3" s="262" t="s">
        <v>1545</v>
      </c>
      <c r="BK3" s="262" t="s">
        <v>1546</v>
      </c>
      <c r="BL3" s="374" t="s">
        <v>1547</v>
      </c>
      <c r="BM3" s="374" t="s">
        <v>1548</v>
      </c>
      <c r="BN3" s="262" t="s">
        <v>1549</v>
      </c>
      <c r="BO3" s="376"/>
      <c r="BP3" s="376"/>
      <c r="BQ3" s="262" t="s">
        <v>1541</v>
      </c>
      <c r="BR3" s="262" t="s">
        <v>1542</v>
      </c>
      <c r="BS3" s="262" t="s">
        <v>1543</v>
      </c>
      <c r="BT3" s="262" t="s">
        <v>1544</v>
      </c>
      <c r="BU3" s="374" t="s">
        <v>1545</v>
      </c>
      <c r="BV3" s="262" t="s">
        <v>1546</v>
      </c>
      <c r="BW3" s="374" t="s">
        <v>1547</v>
      </c>
      <c r="BX3" s="374" t="s">
        <v>1548</v>
      </c>
      <c r="BY3" s="262" t="s">
        <v>1549</v>
      </c>
      <c r="BZ3" s="377"/>
      <c r="CA3" s="378"/>
      <c r="CB3" s="262" t="s">
        <v>1541</v>
      </c>
      <c r="CC3" s="262" t="s">
        <v>1542</v>
      </c>
      <c r="CD3" s="262" t="s">
        <v>1543</v>
      </c>
      <c r="CE3" s="262" t="s">
        <v>1544</v>
      </c>
      <c r="CF3" s="374" t="s">
        <v>1545</v>
      </c>
      <c r="CG3" s="262" t="s">
        <v>1546</v>
      </c>
      <c r="CH3" s="374" t="s">
        <v>1547</v>
      </c>
      <c r="CI3" s="374" t="s">
        <v>1548</v>
      </c>
      <c r="CJ3" s="262" t="s">
        <v>1549</v>
      </c>
    </row>
    <row r="4" ht="14.25">
      <c r="A4" s="258" t="s">
        <v>1550</v>
      </c>
      <c r="B4" s="258"/>
      <c r="C4" s="379" t="s">
        <v>1138</v>
      </c>
      <c r="D4" s="380">
        <v>160</v>
      </c>
      <c r="E4" s="380">
        <v>160</v>
      </c>
      <c r="F4" s="380" t="s">
        <v>1551</v>
      </c>
      <c r="G4" s="374">
        <v>208</v>
      </c>
      <c r="H4" s="380">
        <v>1029</v>
      </c>
      <c r="I4" s="374">
        <v>392</v>
      </c>
      <c r="J4" s="374">
        <v>163</v>
      </c>
      <c r="K4" s="380">
        <v>130</v>
      </c>
      <c r="L4" s="262" t="s">
        <v>1550</v>
      </c>
      <c r="M4" s="262"/>
      <c r="N4" s="379" t="s">
        <v>1138</v>
      </c>
      <c r="O4" s="380">
        <v>14</v>
      </c>
      <c r="P4" s="380">
        <v>14</v>
      </c>
      <c r="Q4" s="380" t="s">
        <v>1552</v>
      </c>
      <c r="R4" s="374">
        <v>19</v>
      </c>
      <c r="S4" s="380">
        <v>85</v>
      </c>
      <c r="T4" s="374">
        <v>16</v>
      </c>
      <c r="U4" s="374">
        <v>7</v>
      </c>
      <c r="V4" s="380">
        <v>30</v>
      </c>
      <c r="W4" s="262" t="s">
        <v>1550</v>
      </c>
      <c r="X4" s="262"/>
      <c r="Y4" s="381" t="s">
        <v>1138</v>
      </c>
      <c r="Z4" s="380">
        <v>841</v>
      </c>
      <c r="AA4" s="380">
        <v>841</v>
      </c>
      <c r="AB4" s="380" t="s">
        <v>1553</v>
      </c>
      <c r="AC4" s="382">
        <v>1804</v>
      </c>
      <c r="AD4" s="383">
        <v>8520</v>
      </c>
      <c r="AE4" s="374">
        <v>2342</v>
      </c>
      <c r="AF4" s="382">
        <v>2223</v>
      </c>
      <c r="AG4" s="380">
        <v>352</v>
      </c>
      <c r="AH4" s="262" t="s">
        <v>1550</v>
      </c>
      <c r="AI4" s="262"/>
      <c r="AJ4" s="379" t="s">
        <v>1138</v>
      </c>
      <c r="AK4" s="380">
        <v>543</v>
      </c>
      <c r="AL4" s="380">
        <v>543</v>
      </c>
      <c r="AM4" s="380" t="s">
        <v>1554</v>
      </c>
      <c r="AN4" s="382">
        <v>930</v>
      </c>
      <c r="AO4" s="383">
        <v>1935</v>
      </c>
      <c r="AP4" s="374">
        <v>359</v>
      </c>
      <c r="AQ4" s="382">
        <v>214</v>
      </c>
      <c r="AR4" s="380">
        <v>107</v>
      </c>
      <c r="AS4" s="262" t="s">
        <v>1550</v>
      </c>
      <c r="AT4" s="262"/>
      <c r="AU4" s="379" t="s">
        <v>1138</v>
      </c>
      <c r="AV4" s="380">
        <v>121</v>
      </c>
      <c r="AW4" s="380">
        <v>121</v>
      </c>
      <c r="AX4" s="380" t="s">
        <v>1555</v>
      </c>
      <c r="AY4" s="382">
        <v>171</v>
      </c>
      <c r="AZ4" s="383">
        <v>10</v>
      </c>
      <c r="BA4" s="380">
        <v>9</v>
      </c>
      <c r="BB4" s="383">
        <v>3</v>
      </c>
      <c r="BC4" s="380">
        <v>3</v>
      </c>
      <c r="BD4" s="262" t="s">
        <v>1550</v>
      </c>
      <c r="BE4" s="262"/>
      <c r="BF4" s="379" t="s">
        <v>1138</v>
      </c>
      <c r="BG4" s="262">
        <v>0</v>
      </c>
      <c r="BH4" s="262" t="s">
        <v>1556</v>
      </c>
      <c r="BI4" s="262" t="s">
        <v>1556</v>
      </c>
      <c r="BJ4" s="384">
        <v>0</v>
      </c>
      <c r="BK4" s="383">
        <v>117</v>
      </c>
      <c r="BL4" s="374">
        <v>52</v>
      </c>
      <c r="BM4" s="382">
        <v>55</v>
      </c>
      <c r="BN4" s="262">
        <v>21</v>
      </c>
      <c r="BO4" s="262" t="s">
        <v>1550</v>
      </c>
      <c r="BP4" s="262"/>
      <c r="BQ4" s="379" t="s">
        <v>1138</v>
      </c>
      <c r="BR4" s="262">
        <v>0</v>
      </c>
      <c r="BS4" s="262" t="s">
        <v>1556</v>
      </c>
      <c r="BT4" s="262" t="s">
        <v>1556</v>
      </c>
      <c r="BU4" s="382">
        <v>0</v>
      </c>
      <c r="BV4" s="383">
        <v>192</v>
      </c>
      <c r="BW4" s="374">
        <v>46</v>
      </c>
      <c r="BX4" s="382">
        <v>19</v>
      </c>
      <c r="BY4" s="262">
        <v>64</v>
      </c>
      <c r="BZ4" s="385" t="s">
        <v>1550</v>
      </c>
      <c r="CA4" s="386"/>
      <c r="CB4" s="379" t="s">
        <v>1138</v>
      </c>
      <c r="CC4" s="380">
        <v>55</v>
      </c>
      <c r="CD4" s="380">
        <v>55</v>
      </c>
      <c r="CE4" s="380" t="s">
        <v>1557</v>
      </c>
      <c r="CF4" s="382">
        <v>128</v>
      </c>
      <c r="CG4" s="384">
        <v>0</v>
      </c>
      <c r="CH4" s="374" t="s">
        <v>1556</v>
      </c>
      <c r="CI4" s="382">
        <v>0</v>
      </c>
      <c r="CJ4" s="262">
        <v>0</v>
      </c>
    </row>
    <row r="5" ht="21">
      <c r="A5" s="258"/>
      <c r="B5" s="258"/>
      <c r="C5" s="379" t="s">
        <v>1558</v>
      </c>
      <c r="D5" s="380">
        <v>0</v>
      </c>
      <c r="E5" s="380" t="s">
        <v>1556</v>
      </c>
      <c r="F5" s="380" t="s">
        <v>1556</v>
      </c>
      <c r="G5" s="374">
        <v>0</v>
      </c>
      <c r="H5" s="380">
        <v>1429</v>
      </c>
      <c r="I5" s="374">
        <v>480</v>
      </c>
      <c r="J5" s="374">
        <v>222</v>
      </c>
      <c r="K5" s="380">
        <v>175</v>
      </c>
      <c r="L5" s="262"/>
      <c r="M5" s="262"/>
      <c r="N5" s="379" t="s">
        <v>1558</v>
      </c>
      <c r="O5" s="262">
        <v>0</v>
      </c>
      <c r="P5" s="262" t="s">
        <v>1556</v>
      </c>
      <c r="Q5" s="262" t="s">
        <v>1556</v>
      </c>
      <c r="R5" s="262">
        <v>0</v>
      </c>
      <c r="S5" s="262">
        <v>141</v>
      </c>
      <c r="T5" s="262">
        <v>20</v>
      </c>
      <c r="U5" s="262">
        <v>5</v>
      </c>
      <c r="V5" s="262">
        <v>30</v>
      </c>
      <c r="W5" s="262"/>
      <c r="X5" s="262"/>
      <c r="Y5" s="381" t="s">
        <v>1558</v>
      </c>
      <c r="Z5" s="380">
        <v>0</v>
      </c>
      <c r="AA5" s="380" t="s">
        <v>1556</v>
      </c>
      <c r="AB5" s="380" t="s">
        <v>1556</v>
      </c>
      <c r="AC5" s="374">
        <v>0</v>
      </c>
      <c r="AD5" s="383">
        <v>6896</v>
      </c>
      <c r="AE5" s="374">
        <v>2369</v>
      </c>
      <c r="AF5" s="382">
        <v>1860</v>
      </c>
      <c r="AG5" s="380">
        <v>404</v>
      </c>
      <c r="AH5" s="262"/>
      <c r="AI5" s="262"/>
      <c r="AJ5" s="379" t="s">
        <v>1558</v>
      </c>
      <c r="AK5" s="380">
        <v>0</v>
      </c>
      <c r="AL5" s="380" t="s">
        <v>1556</v>
      </c>
      <c r="AM5" s="380" t="s">
        <v>1556</v>
      </c>
      <c r="AN5" s="374">
        <v>0</v>
      </c>
      <c r="AO5" s="383">
        <v>1165</v>
      </c>
      <c r="AP5" s="374">
        <v>163</v>
      </c>
      <c r="AQ5" s="382">
        <v>180</v>
      </c>
      <c r="AR5" s="380">
        <v>96</v>
      </c>
      <c r="AS5" s="262"/>
      <c r="AT5" s="262"/>
      <c r="AU5" s="379" t="s">
        <v>1558</v>
      </c>
      <c r="AV5" s="262">
        <v>0</v>
      </c>
      <c r="AW5" s="262" t="s">
        <v>1556</v>
      </c>
      <c r="AX5" s="262" t="s">
        <v>1556</v>
      </c>
      <c r="AY5" s="374">
        <v>0</v>
      </c>
      <c r="AZ5" s="384">
        <v>4</v>
      </c>
      <c r="BA5" s="262">
        <v>2</v>
      </c>
      <c r="BB5" s="384">
        <v>0</v>
      </c>
      <c r="BC5" s="262">
        <v>2</v>
      </c>
      <c r="BD5" s="262"/>
      <c r="BE5" s="262"/>
      <c r="BF5" s="379" t="s">
        <v>1558</v>
      </c>
      <c r="BG5" s="262">
        <v>0</v>
      </c>
      <c r="BH5" s="262" t="s">
        <v>1556</v>
      </c>
      <c r="BI5" s="262" t="s">
        <v>1556</v>
      </c>
      <c r="BJ5" s="262">
        <v>0</v>
      </c>
      <c r="BK5" s="383">
        <v>80</v>
      </c>
      <c r="BL5" s="374">
        <v>41</v>
      </c>
      <c r="BM5" s="382">
        <v>26</v>
      </c>
      <c r="BN5" s="262">
        <v>16</v>
      </c>
      <c r="BO5" s="262"/>
      <c r="BP5" s="262"/>
      <c r="BQ5" s="379" t="s">
        <v>1558</v>
      </c>
      <c r="BR5" s="262">
        <v>0</v>
      </c>
      <c r="BS5" s="262" t="s">
        <v>1556</v>
      </c>
      <c r="BT5" s="262" t="s">
        <v>1556</v>
      </c>
      <c r="BU5" s="374">
        <v>0</v>
      </c>
      <c r="BV5" s="383">
        <v>108</v>
      </c>
      <c r="BW5" s="374">
        <v>30</v>
      </c>
      <c r="BX5" s="382">
        <v>7</v>
      </c>
      <c r="BY5" s="262">
        <v>55</v>
      </c>
      <c r="BZ5" s="262"/>
      <c r="CA5" s="262"/>
      <c r="CB5" s="379" t="s">
        <v>1558</v>
      </c>
      <c r="CC5" s="262">
        <v>0</v>
      </c>
      <c r="CD5" s="262" t="s">
        <v>1556</v>
      </c>
      <c r="CE5" s="262" t="s">
        <v>1556</v>
      </c>
      <c r="CF5" s="384">
        <v>0</v>
      </c>
      <c r="CG5" s="384">
        <v>5</v>
      </c>
      <c r="CH5" s="262" t="s">
        <v>1556</v>
      </c>
      <c r="CI5" s="384">
        <v>0</v>
      </c>
      <c r="CJ5" s="262">
        <v>3</v>
      </c>
    </row>
    <row r="6" ht="21">
      <c r="A6" s="258" t="s">
        <v>1559</v>
      </c>
      <c r="B6" s="258"/>
      <c r="C6" s="379" t="s">
        <v>1138</v>
      </c>
      <c r="D6" s="380">
        <v>36</v>
      </c>
      <c r="E6" s="380">
        <v>36</v>
      </c>
      <c r="F6" s="380" t="s">
        <v>1560</v>
      </c>
      <c r="G6" s="374">
        <v>153</v>
      </c>
      <c r="H6" s="380">
        <v>156</v>
      </c>
      <c r="I6" s="374">
        <v>94</v>
      </c>
      <c r="J6" s="374">
        <v>67</v>
      </c>
      <c r="K6" s="380">
        <v>62</v>
      </c>
      <c r="L6" s="262" t="s">
        <v>1559</v>
      </c>
      <c r="M6" s="262"/>
      <c r="N6" s="379" t="s">
        <v>1138</v>
      </c>
      <c r="O6" s="262">
        <v>6</v>
      </c>
      <c r="P6" s="262">
        <v>6</v>
      </c>
      <c r="Q6" s="262" t="s">
        <v>1561</v>
      </c>
      <c r="R6" s="262">
        <v>10</v>
      </c>
      <c r="S6" s="262">
        <v>12</v>
      </c>
      <c r="T6" s="262">
        <v>6</v>
      </c>
      <c r="U6" s="262">
        <v>2</v>
      </c>
      <c r="V6" s="262">
        <v>14</v>
      </c>
      <c r="W6" s="262" t="s">
        <v>1559</v>
      </c>
      <c r="X6" s="262"/>
      <c r="Y6" s="381" t="s">
        <v>1138</v>
      </c>
      <c r="Z6" s="380">
        <v>174</v>
      </c>
      <c r="AA6" s="380">
        <v>174</v>
      </c>
      <c r="AB6" s="380" t="s">
        <v>1562</v>
      </c>
      <c r="AC6" s="374">
        <v>383</v>
      </c>
      <c r="AD6" s="383">
        <v>1121</v>
      </c>
      <c r="AE6" s="374">
        <v>602</v>
      </c>
      <c r="AF6" s="374">
        <v>486</v>
      </c>
      <c r="AG6" s="380">
        <v>175</v>
      </c>
      <c r="AH6" s="262" t="s">
        <v>1559</v>
      </c>
      <c r="AI6" s="262"/>
      <c r="AJ6" s="379" t="s">
        <v>1138</v>
      </c>
      <c r="AK6" s="380">
        <v>158</v>
      </c>
      <c r="AL6" s="380">
        <v>158</v>
      </c>
      <c r="AM6" s="380" t="s">
        <v>1563</v>
      </c>
      <c r="AN6" s="374">
        <v>362</v>
      </c>
      <c r="AO6" s="383">
        <v>218</v>
      </c>
      <c r="AP6" s="374">
        <v>89</v>
      </c>
      <c r="AQ6" s="374">
        <v>32</v>
      </c>
      <c r="AR6" s="380">
        <v>68</v>
      </c>
      <c r="AS6" s="262" t="s">
        <v>1559</v>
      </c>
      <c r="AT6" s="262"/>
      <c r="AU6" s="379" t="s">
        <v>1138</v>
      </c>
      <c r="AV6" s="380">
        <v>47</v>
      </c>
      <c r="AW6" s="380">
        <v>47</v>
      </c>
      <c r="AX6" s="380" t="s">
        <v>1564</v>
      </c>
      <c r="AY6" s="374">
        <v>122</v>
      </c>
      <c r="AZ6" s="383">
        <v>1</v>
      </c>
      <c r="BA6" s="380">
        <v>1</v>
      </c>
      <c r="BB6" s="380">
        <v>0</v>
      </c>
      <c r="BC6" s="380">
        <v>2</v>
      </c>
      <c r="BD6" s="262" t="s">
        <v>1559</v>
      </c>
      <c r="BE6" s="262"/>
      <c r="BF6" s="379" t="s">
        <v>1138</v>
      </c>
      <c r="BG6" s="262">
        <v>0</v>
      </c>
      <c r="BH6" s="262" t="s">
        <v>1556</v>
      </c>
      <c r="BI6" s="262" t="s">
        <v>1556</v>
      </c>
      <c r="BJ6" s="262">
        <v>0</v>
      </c>
      <c r="BK6" s="383">
        <v>18</v>
      </c>
      <c r="BL6" s="374">
        <v>15</v>
      </c>
      <c r="BM6" s="374">
        <v>20</v>
      </c>
      <c r="BN6" s="262">
        <v>10</v>
      </c>
      <c r="BO6" s="262" t="s">
        <v>1559</v>
      </c>
      <c r="BP6" s="262"/>
      <c r="BQ6" s="379" t="s">
        <v>1138</v>
      </c>
      <c r="BR6" s="262">
        <v>0</v>
      </c>
      <c r="BS6" s="262" t="s">
        <v>1556</v>
      </c>
      <c r="BT6" s="262" t="s">
        <v>1556</v>
      </c>
      <c r="BU6" s="374">
        <v>0</v>
      </c>
      <c r="BV6" s="383">
        <v>19</v>
      </c>
      <c r="BW6" s="380">
        <v>7</v>
      </c>
      <c r="BX6" s="380">
        <v>1</v>
      </c>
      <c r="BY6" s="262">
        <v>24</v>
      </c>
      <c r="BZ6" s="387" t="s">
        <v>1559</v>
      </c>
      <c r="CA6" s="388"/>
      <c r="CB6" s="379" t="s">
        <v>1138</v>
      </c>
      <c r="CC6" s="262">
        <v>7</v>
      </c>
      <c r="CD6" s="262">
        <v>7</v>
      </c>
      <c r="CE6" s="262" t="s">
        <v>1565</v>
      </c>
      <c r="CF6" s="384">
        <v>20</v>
      </c>
      <c r="CG6" s="384">
        <v>0</v>
      </c>
      <c r="CH6" s="262" t="s">
        <v>1556</v>
      </c>
      <c r="CI6" s="384">
        <v>0</v>
      </c>
      <c r="CJ6" s="262">
        <v>0</v>
      </c>
    </row>
    <row r="7" ht="14.25">
      <c r="A7" s="258" t="s">
        <v>1566</v>
      </c>
      <c r="B7" s="258"/>
      <c r="C7" s="379" t="s">
        <v>1138</v>
      </c>
      <c r="D7" s="262">
        <v>6</v>
      </c>
      <c r="E7" s="262">
        <v>6</v>
      </c>
      <c r="F7" s="262" t="s">
        <v>1567</v>
      </c>
      <c r="G7" s="262">
        <v>13</v>
      </c>
      <c r="H7" s="262">
        <v>66</v>
      </c>
      <c r="I7" s="262">
        <v>26</v>
      </c>
      <c r="J7" s="262">
        <v>10</v>
      </c>
      <c r="K7" s="262">
        <v>34</v>
      </c>
      <c r="L7" s="262" t="s">
        <v>1566</v>
      </c>
      <c r="M7" s="262"/>
      <c r="N7" s="379" t="s">
        <v>1138</v>
      </c>
      <c r="O7" s="262">
        <v>3</v>
      </c>
      <c r="P7" s="262">
        <v>3</v>
      </c>
      <c r="Q7" s="262" t="s">
        <v>1568</v>
      </c>
      <c r="R7" s="262">
        <v>4</v>
      </c>
      <c r="S7" s="262">
        <v>7</v>
      </c>
      <c r="T7" s="262">
        <v>3</v>
      </c>
      <c r="U7" s="262">
        <v>0</v>
      </c>
      <c r="V7" s="262">
        <v>7</v>
      </c>
      <c r="W7" s="262" t="s">
        <v>1566</v>
      </c>
      <c r="X7" s="262"/>
      <c r="Y7" s="381" t="s">
        <v>1138</v>
      </c>
      <c r="Z7" s="380">
        <v>55</v>
      </c>
      <c r="AA7" s="380">
        <v>55</v>
      </c>
      <c r="AB7" s="380" t="s">
        <v>1569</v>
      </c>
      <c r="AC7" s="374">
        <v>111</v>
      </c>
      <c r="AD7" s="380">
        <v>599</v>
      </c>
      <c r="AE7" s="374">
        <v>245</v>
      </c>
      <c r="AF7" s="374">
        <v>124</v>
      </c>
      <c r="AG7" s="380">
        <v>132</v>
      </c>
      <c r="AH7" s="262" t="s">
        <v>1566</v>
      </c>
      <c r="AI7" s="262"/>
      <c r="AJ7" s="379" t="s">
        <v>1138</v>
      </c>
      <c r="AK7" s="380">
        <v>18</v>
      </c>
      <c r="AL7" s="380">
        <v>18</v>
      </c>
      <c r="AM7" s="380" t="s">
        <v>1568</v>
      </c>
      <c r="AN7" s="380">
        <v>26</v>
      </c>
      <c r="AO7" s="380">
        <v>103</v>
      </c>
      <c r="AP7" s="380">
        <v>27</v>
      </c>
      <c r="AQ7" s="380">
        <v>7</v>
      </c>
      <c r="AR7" s="380">
        <v>43</v>
      </c>
      <c r="AS7" s="262" t="s">
        <v>1566</v>
      </c>
      <c r="AT7" s="262"/>
      <c r="AU7" s="379" t="s">
        <v>1138</v>
      </c>
      <c r="AV7" s="262">
        <v>20</v>
      </c>
      <c r="AW7" s="262">
        <v>20</v>
      </c>
      <c r="AX7" s="262" t="s">
        <v>1568</v>
      </c>
      <c r="AY7" s="262">
        <v>33</v>
      </c>
      <c r="AZ7" s="262">
        <v>1</v>
      </c>
      <c r="BA7" s="262">
        <v>1</v>
      </c>
      <c r="BB7" s="262">
        <v>0</v>
      </c>
      <c r="BC7" s="262">
        <v>1</v>
      </c>
      <c r="BD7" s="262" t="s">
        <v>1566</v>
      </c>
      <c r="BE7" s="262"/>
      <c r="BF7" s="379" t="s">
        <v>1138</v>
      </c>
      <c r="BG7" s="262">
        <v>0</v>
      </c>
      <c r="BH7" s="262" t="s">
        <v>1556</v>
      </c>
      <c r="BI7" s="262" t="s">
        <v>1556</v>
      </c>
      <c r="BJ7" s="262">
        <v>0</v>
      </c>
      <c r="BK7" s="380">
        <v>16</v>
      </c>
      <c r="BL7" s="380">
        <v>12</v>
      </c>
      <c r="BM7" s="380">
        <v>11</v>
      </c>
      <c r="BN7" s="262">
        <v>8</v>
      </c>
      <c r="BO7" s="262" t="s">
        <v>1566</v>
      </c>
      <c r="BP7" s="262"/>
      <c r="BQ7" s="379" t="s">
        <v>1138</v>
      </c>
      <c r="BR7" s="262">
        <v>0</v>
      </c>
      <c r="BS7" s="262" t="s">
        <v>1556</v>
      </c>
      <c r="BT7" s="262" t="s">
        <v>1556</v>
      </c>
      <c r="BU7" s="262">
        <v>0</v>
      </c>
      <c r="BV7" s="262">
        <v>12</v>
      </c>
      <c r="BW7" s="262">
        <v>3</v>
      </c>
      <c r="BX7" s="262">
        <v>0</v>
      </c>
      <c r="BY7" s="262">
        <v>12</v>
      </c>
      <c r="BZ7" s="387" t="s">
        <v>1566</v>
      </c>
      <c r="CA7" s="388"/>
      <c r="CB7" s="379" t="s">
        <v>1138</v>
      </c>
      <c r="CC7" s="262">
        <v>3</v>
      </c>
      <c r="CD7" s="262">
        <v>3</v>
      </c>
      <c r="CE7" s="262" t="s">
        <v>1570</v>
      </c>
      <c r="CF7" s="384">
        <v>1</v>
      </c>
      <c r="CG7" s="384">
        <v>0</v>
      </c>
      <c r="CH7" s="262" t="s">
        <v>1556</v>
      </c>
      <c r="CI7" s="384">
        <v>0</v>
      </c>
      <c r="CJ7" s="262">
        <v>0</v>
      </c>
    </row>
    <row r="8" ht="14.25">
      <c r="A8" s="379" t="s">
        <v>1571</v>
      </c>
      <c r="B8" s="379"/>
      <c r="C8" s="379" t="s">
        <v>1138</v>
      </c>
      <c r="D8" s="262">
        <v>20</v>
      </c>
      <c r="E8" s="262">
        <v>20</v>
      </c>
      <c r="F8" s="262" t="s">
        <v>1572</v>
      </c>
      <c r="G8" s="262">
        <v>22</v>
      </c>
      <c r="H8" s="262">
        <v>58</v>
      </c>
      <c r="I8" s="262">
        <v>24</v>
      </c>
      <c r="J8" s="262">
        <v>12</v>
      </c>
      <c r="K8" s="262">
        <v>33</v>
      </c>
      <c r="L8" s="262" t="s">
        <v>1571</v>
      </c>
      <c r="M8" s="262"/>
      <c r="N8" s="379" t="s">
        <v>1138</v>
      </c>
      <c r="O8" s="262">
        <v>2</v>
      </c>
      <c r="P8" s="262">
        <v>2</v>
      </c>
      <c r="Q8" s="262" t="s">
        <v>1573</v>
      </c>
      <c r="R8" s="262">
        <v>1</v>
      </c>
      <c r="S8" s="262">
        <v>2</v>
      </c>
      <c r="T8" s="262" t="s">
        <v>1556</v>
      </c>
      <c r="U8" s="262">
        <v>0</v>
      </c>
      <c r="V8" s="262">
        <v>4</v>
      </c>
      <c r="W8" s="262" t="s">
        <v>1571</v>
      </c>
      <c r="X8" s="262"/>
      <c r="Y8" s="381" t="s">
        <v>1138</v>
      </c>
      <c r="Z8" s="380">
        <v>79</v>
      </c>
      <c r="AA8" s="380">
        <v>79</v>
      </c>
      <c r="AB8" s="380" t="s">
        <v>1574</v>
      </c>
      <c r="AC8" s="374">
        <v>114</v>
      </c>
      <c r="AD8" s="380">
        <v>692</v>
      </c>
      <c r="AE8" s="374">
        <v>287</v>
      </c>
      <c r="AF8" s="374">
        <v>106</v>
      </c>
      <c r="AG8" s="380">
        <v>131</v>
      </c>
      <c r="AH8" s="262" t="s">
        <v>1571</v>
      </c>
      <c r="AI8" s="262"/>
      <c r="AJ8" s="379" t="s">
        <v>1138</v>
      </c>
      <c r="AK8" s="380">
        <v>23</v>
      </c>
      <c r="AL8" s="380">
        <v>23</v>
      </c>
      <c r="AM8" s="380" t="s">
        <v>1575</v>
      </c>
      <c r="AN8" s="380">
        <v>42</v>
      </c>
      <c r="AO8" s="380">
        <v>120</v>
      </c>
      <c r="AP8" s="380">
        <v>27</v>
      </c>
      <c r="AQ8" s="380">
        <v>8</v>
      </c>
      <c r="AR8" s="380">
        <v>40</v>
      </c>
      <c r="AS8" s="262" t="s">
        <v>1571</v>
      </c>
      <c r="AT8" s="262"/>
      <c r="AU8" s="379" t="s">
        <v>1138</v>
      </c>
      <c r="AV8" s="262">
        <v>18</v>
      </c>
      <c r="AW8" s="262">
        <v>18</v>
      </c>
      <c r="AX8" s="262" t="s">
        <v>1561</v>
      </c>
      <c r="AY8" s="262">
        <v>11</v>
      </c>
      <c r="AZ8" s="262">
        <v>3</v>
      </c>
      <c r="BA8" s="262">
        <v>3</v>
      </c>
      <c r="BB8" s="262">
        <v>0</v>
      </c>
      <c r="BC8" s="262">
        <v>1</v>
      </c>
      <c r="BD8" s="262" t="s">
        <v>1571</v>
      </c>
      <c r="BE8" s="262"/>
      <c r="BF8" s="379" t="s">
        <v>1138</v>
      </c>
      <c r="BG8" s="262">
        <v>0</v>
      </c>
      <c r="BH8" s="262" t="s">
        <v>1556</v>
      </c>
      <c r="BI8" s="262" t="s">
        <v>1556</v>
      </c>
      <c r="BJ8" s="262">
        <v>0</v>
      </c>
      <c r="BK8" s="380">
        <v>14</v>
      </c>
      <c r="BL8" s="380">
        <v>8</v>
      </c>
      <c r="BM8" s="380">
        <v>9</v>
      </c>
      <c r="BN8" s="262">
        <v>7</v>
      </c>
      <c r="BO8" s="262" t="s">
        <v>1571</v>
      </c>
      <c r="BP8" s="262"/>
      <c r="BQ8" s="379" t="s">
        <v>1138</v>
      </c>
      <c r="BR8" s="262">
        <v>0</v>
      </c>
      <c r="BS8" s="262" t="s">
        <v>1556</v>
      </c>
      <c r="BT8" s="262" t="s">
        <v>1556</v>
      </c>
      <c r="BU8" s="262">
        <v>0</v>
      </c>
      <c r="BV8" s="262">
        <v>13</v>
      </c>
      <c r="BW8" s="262">
        <v>1</v>
      </c>
      <c r="BX8" s="262">
        <v>0</v>
      </c>
      <c r="BY8" s="262">
        <v>12</v>
      </c>
      <c r="BZ8" s="387" t="s">
        <v>1571</v>
      </c>
      <c r="CA8" s="388"/>
      <c r="CB8" s="379" t="s">
        <v>1138</v>
      </c>
      <c r="CC8" s="262">
        <v>1</v>
      </c>
      <c r="CD8" s="262">
        <v>1</v>
      </c>
      <c r="CE8" s="262" t="s">
        <v>1570</v>
      </c>
      <c r="CF8" s="384">
        <v>2</v>
      </c>
      <c r="CG8" s="384">
        <v>0</v>
      </c>
      <c r="CH8" s="262" t="s">
        <v>1556</v>
      </c>
      <c r="CI8" s="384">
        <v>0</v>
      </c>
      <c r="CJ8" s="262">
        <v>0</v>
      </c>
    </row>
    <row r="9" ht="14.25">
      <c r="A9" s="258" t="s">
        <v>1576</v>
      </c>
      <c r="B9" s="258"/>
      <c r="C9" s="379" t="s">
        <v>1138</v>
      </c>
      <c r="D9" s="262">
        <v>4</v>
      </c>
      <c r="E9" s="262">
        <v>4</v>
      </c>
      <c r="F9" s="262" t="s">
        <v>1561</v>
      </c>
      <c r="G9" s="262">
        <v>7</v>
      </c>
      <c r="H9" s="262">
        <v>65</v>
      </c>
      <c r="I9" s="262">
        <v>27</v>
      </c>
      <c r="J9" s="262">
        <v>12</v>
      </c>
      <c r="K9" s="262">
        <v>32</v>
      </c>
      <c r="L9" s="262" t="s">
        <v>1576</v>
      </c>
      <c r="M9" s="262"/>
      <c r="N9" s="379" t="s">
        <v>1138</v>
      </c>
      <c r="O9" s="262">
        <v>1</v>
      </c>
      <c r="P9" s="262">
        <v>1</v>
      </c>
      <c r="Q9" s="262" t="s">
        <v>1577</v>
      </c>
      <c r="R9" s="262">
        <v>3</v>
      </c>
      <c r="S9" s="262">
        <v>8</v>
      </c>
      <c r="T9" s="262">
        <v>5</v>
      </c>
      <c r="U9" s="262">
        <v>0</v>
      </c>
      <c r="V9" s="262">
        <v>8</v>
      </c>
      <c r="W9" s="262" t="s">
        <v>1576</v>
      </c>
      <c r="X9" s="262"/>
      <c r="Y9" s="381" t="s">
        <v>1138</v>
      </c>
      <c r="Z9" s="380">
        <v>51</v>
      </c>
      <c r="AA9" s="380">
        <v>51</v>
      </c>
      <c r="AB9" s="380" t="s">
        <v>1578</v>
      </c>
      <c r="AC9" s="374">
        <v>107</v>
      </c>
      <c r="AD9" s="380">
        <v>567</v>
      </c>
      <c r="AE9" s="374">
        <v>244</v>
      </c>
      <c r="AF9" s="374">
        <v>104</v>
      </c>
      <c r="AG9" s="380">
        <v>123</v>
      </c>
      <c r="AH9" s="262" t="s">
        <v>1576</v>
      </c>
      <c r="AI9" s="262"/>
      <c r="AJ9" s="379" t="s">
        <v>1138</v>
      </c>
      <c r="AK9" s="380">
        <v>14</v>
      </c>
      <c r="AL9" s="380">
        <v>14</v>
      </c>
      <c r="AM9" s="380" t="s">
        <v>1552</v>
      </c>
      <c r="AN9" s="380">
        <v>15</v>
      </c>
      <c r="AO9" s="380">
        <v>107</v>
      </c>
      <c r="AP9" s="380">
        <v>25</v>
      </c>
      <c r="AQ9" s="380">
        <v>10</v>
      </c>
      <c r="AR9" s="380">
        <v>45</v>
      </c>
      <c r="AS9" s="262" t="s">
        <v>1576</v>
      </c>
      <c r="AT9" s="262"/>
      <c r="AU9" s="379" t="s">
        <v>1138</v>
      </c>
      <c r="AV9" s="262">
        <v>26</v>
      </c>
      <c r="AW9" s="262">
        <v>26</v>
      </c>
      <c r="AX9" s="262" t="s">
        <v>1579</v>
      </c>
      <c r="AY9" s="262">
        <v>36</v>
      </c>
      <c r="AZ9" s="262">
        <v>6</v>
      </c>
      <c r="BA9" s="262">
        <v>3</v>
      </c>
      <c r="BB9" s="262">
        <v>1</v>
      </c>
      <c r="BC9" s="262">
        <v>3</v>
      </c>
      <c r="BD9" s="262" t="s">
        <v>1576</v>
      </c>
      <c r="BE9" s="262"/>
      <c r="BF9" s="379" t="s">
        <v>1138</v>
      </c>
      <c r="BG9" s="262">
        <v>0</v>
      </c>
      <c r="BH9" s="262" t="s">
        <v>1556</v>
      </c>
      <c r="BI9" s="262" t="s">
        <v>1556</v>
      </c>
      <c r="BJ9" s="262">
        <v>0</v>
      </c>
      <c r="BK9" s="380">
        <v>3</v>
      </c>
      <c r="BL9" s="380">
        <v>3</v>
      </c>
      <c r="BM9" s="380">
        <v>1</v>
      </c>
      <c r="BN9" s="262">
        <v>6</v>
      </c>
      <c r="BO9" s="262" t="s">
        <v>1576</v>
      </c>
      <c r="BP9" s="262"/>
      <c r="BQ9" s="379" t="s">
        <v>1138</v>
      </c>
      <c r="BR9" s="262">
        <v>0</v>
      </c>
      <c r="BS9" s="262" t="s">
        <v>1556</v>
      </c>
      <c r="BT9" s="262" t="s">
        <v>1556</v>
      </c>
      <c r="BU9" s="262">
        <v>0</v>
      </c>
      <c r="BV9" s="262">
        <v>13</v>
      </c>
      <c r="BW9" s="262">
        <v>2</v>
      </c>
      <c r="BX9" s="262">
        <v>0</v>
      </c>
      <c r="BY9" s="262">
        <v>10</v>
      </c>
      <c r="BZ9" s="387" t="s">
        <v>1576</v>
      </c>
      <c r="CA9" s="388"/>
      <c r="CB9" s="379" t="s">
        <v>1138</v>
      </c>
      <c r="CC9" s="262"/>
      <c r="CD9" s="262"/>
      <c r="CE9" s="262"/>
      <c r="CF9" s="384"/>
      <c r="CG9" s="384"/>
      <c r="CH9" s="262"/>
      <c r="CI9" s="384"/>
      <c r="CJ9" s="262"/>
    </row>
    <row r="10" ht="14.25">
      <c r="A10" s="258" t="s">
        <v>1580</v>
      </c>
      <c r="B10" s="258"/>
      <c r="C10" s="379" t="s">
        <v>1138</v>
      </c>
      <c r="D10" s="262">
        <v>2</v>
      </c>
      <c r="E10" s="262">
        <v>2</v>
      </c>
      <c r="F10" s="262" t="s">
        <v>1577</v>
      </c>
      <c r="G10" s="262">
        <v>2</v>
      </c>
      <c r="H10" s="262">
        <v>31</v>
      </c>
      <c r="I10" s="262">
        <v>20</v>
      </c>
      <c r="J10" s="262">
        <v>7</v>
      </c>
      <c r="K10" s="262">
        <v>33</v>
      </c>
      <c r="L10" s="262" t="s">
        <v>1580</v>
      </c>
      <c r="M10" s="262"/>
      <c r="N10" s="379" t="s">
        <v>1138</v>
      </c>
      <c r="O10" s="262">
        <v>2</v>
      </c>
      <c r="P10" s="262">
        <v>2</v>
      </c>
      <c r="Q10" s="262" t="s">
        <v>1573</v>
      </c>
      <c r="R10" s="262">
        <v>3</v>
      </c>
      <c r="S10" s="262">
        <v>4</v>
      </c>
      <c r="T10" s="262">
        <v>2</v>
      </c>
      <c r="U10" s="262">
        <v>0</v>
      </c>
      <c r="V10" s="262">
        <v>5</v>
      </c>
      <c r="W10" s="262" t="s">
        <v>1580</v>
      </c>
      <c r="X10" s="262"/>
      <c r="Y10" s="381" t="s">
        <v>1138</v>
      </c>
      <c r="Z10" s="380">
        <v>69</v>
      </c>
      <c r="AA10" s="380">
        <v>69</v>
      </c>
      <c r="AB10" s="380" t="s">
        <v>1581</v>
      </c>
      <c r="AC10" s="374">
        <v>92</v>
      </c>
      <c r="AD10" s="380">
        <v>354</v>
      </c>
      <c r="AE10" s="374">
        <v>202</v>
      </c>
      <c r="AF10" s="374">
        <v>76</v>
      </c>
      <c r="AG10" s="380">
        <v>118</v>
      </c>
      <c r="AH10" s="262" t="s">
        <v>1580</v>
      </c>
      <c r="AI10" s="262"/>
      <c r="AJ10" s="379" t="s">
        <v>1138</v>
      </c>
      <c r="AK10" s="380">
        <v>33</v>
      </c>
      <c r="AL10" s="380">
        <v>33</v>
      </c>
      <c r="AM10" s="380" t="s">
        <v>1567</v>
      </c>
      <c r="AN10" s="380">
        <v>27</v>
      </c>
      <c r="AO10" s="380">
        <v>61</v>
      </c>
      <c r="AP10" s="380">
        <v>33</v>
      </c>
      <c r="AQ10" s="380">
        <v>4</v>
      </c>
      <c r="AR10" s="380">
        <v>41</v>
      </c>
      <c r="AS10" s="262" t="s">
        <v>1580</v>
      </c>
      <c r="AT10" s="262"/>
      <c r="AU10" s="379" t="s">
        <v>1138</v>
      </c>
      <c r="AV10" s="262">
        <v>20</v>
      </c>
      <c r="AW10" s="262">
        <v>20</v>
      </c>
      <c r="AX10" s="262" t="s">
        <v>1568</v>
      </c>
      <c r="AY10" s="262">
        <v>9</v>
      </c>
      <c r="AZ10" s="262">
        <v>0</v>
      </c>
      <c r="BA10" s="262" t="s">
        <v>1556</v>
      </c>
      <c r="BB10" s="262">
        <v>0</v>
      </c>
      <c r="BC10" s="262">
        <v>1</v>
      </c>
      <c r="BD10" s="262" t="s">
        <v>1580</v>
      </c>
      <c r="BE10" s="262"/>
      <c r="BF10" s="379" t="s">
        <v>1138</v>
      </c>
      <c r="BG10" s="262">
        <v>0</v>
      </c>
      <c r="BH10" s="262" t="s">
        <v>1556</v>
      </c>
      <c r="BI10" s="262" t="s">
        <v>1556</v>
      </c>
      <c r="BJ10" s="262">
        <v>0</v>
      </c>
      <c r="BK10" s="380">
        <v>15</v>
      </c>
      <c r="BL10" s="380">
        <v>13</v>
      </c>
      <c r="BM10" s="380">
        <v>4</v>
      </c>
      <c r="BN10" s="262">
        <v>9</v>
      </c>
      <c r="BO10" s="262" t="s">
        <v>1580</v>
      </c>
      <c r="BP10" s="262"/>
      <c r="BQ10" s="379" t="s">
        <v>1138</v>
      </c>
      <c r="BR10" s="262">
        <v>0</v>
      </c>
      <c r="BS10" s="262" t="s">
        <v>1556</v>
      </c>
      <c r="BT10" s="262" t="s">
        <v>1556</v>
      </c>
      <c r="BU10" s="262">
        <v>0</v>
      </c>
      <c r="BV10" s="262">
        <v>7</v>
      </c>
      <c r="BW10" s="262">
        <v>2</v>
      </c>
      <c r="BX10" s="262">
        <v>0</v>
      </c>
      <c r="BY10" s="262">
        <v>8</v>
      </c>
      <c r="BZ10" s="387" t="s">
        <v>1580</v>
      </c>
      <c r="CA10" s="388"/>
      <c r="CB10" s="379" t="s">
        <v>1138</v>
      </c>
      <c r="CC10" s="262">
        <v>2</v>
      </c>
      <c r="CD10" s="262">
        <v>2</v>
      </c>
      <c r="CE10" s="262" t="s">
        <v>1573</v>
      </c>
      <c r="CF10" s="384">
        <v>5</v>
      </c>
      <c r="CG10" s="384">
        <v>0</v>
      </c>
      <c r="CH10" s="262" t="s">
        <v>1556</v>
      </c>
      <c r="CI10" s="384">
        <v>0</v>
      </c>
      <c r="CJ10" s="262">
        <v>0</v>
      </c>
    </row>
    <row r="11" s="369" customFormat="1" ht="14.25">
      <c r="A11" s="104" t="s">
        <v>1582</v>
      </c>
      <c r="B11" s="104"/>
      <c r="C11" s="104"/>
      <c r="D11" s="104"/>
      <c r="E11" s="104"/>
      <c r="F11" s="104"/>
      <c r="G11" s="104"/>
      <c r="H11" s="104"/>
      <c r="I11" s="104"/>
      <c r="J11" s="104"/>
      <c r="K11" s="104"/>
      <c r="L11" s="104" t="s">
        <v>1582</v>
      </c>
      <c r="M11" s="104"/>
      <c r="N11" s="104"/>
      <c r="O11" s="104"/>
      <c r="P11" s="104"/>
      <c r="Q11" s="104"/>
      <c r="R11" s="104"/>
      <c r="S11" s="104"/>
      <c r="T11" s="104"/>
      <c r="U11" s="104"/>
      <c r="V11" s="104"/>
      <c r="W11" s="104" t="s">
        <v>1582</v>
      </c>
      <c r="X11" s="104"/>
      <c r="Y11" s="104"/>
      <c r="Z11" s="104"/>
      <c r="AA11" s="104"/>
      <c r="AB11" s="104"/>
      <c r="AC11" s="104"/>
      <c r="AD11" s="104"/>
      <c r="AE11" s="104"/>
      <c r="AF11" s="104"/>
      <c r="AG11" s="104"/>
      <c r="AH11" s="104" t="s">
        <v>1582</v>
      </c>
      <c r="AI11" s="104"/>
      <c r="AJ11" s="104"/>
      <c r="AK11" s="104"/>
      <c r="AL11" s="104"/>
      <c r="AM11" s="104"/>
      <c r="AN11" s="104"/>
      <c r="AO11" s="104"/>
      <c r="AP11" s="104"/>
      <c r="AQ11" s="104"/>
      <c r="AR11" s="104"/>
      <c r="AS11" s="104" t="s">
        <v>1582</v>
      </c>
      <c r="AT11" s="104"/>
      <c r="AU11" s="104"/>
      <c r="AV11" s="104"/>
      <c r="AW11" s="104"/>
      <c r="AX11" s="104"/>
      <c r="AY11" s="104"/>
      <c r="AZ11" s="104"/>
      <c r="BA11" s="104"/>
      <c r="BB11" s="104"/>
      <c r="BC11" s="104"/>
      <c r="BD11" s="104" t="s">
        <v>1582</v>
      </c>
      <c r="BE11" s="104"/>
      <c r="BF11" s="104"/>
      <c r="BG11" s="104"/>
      <c r="BH11" s="104"/>
      <c r="BI11" s="104"/>
      <c r="BJ11" s="104"/>
      <c r="BK11" s="104"/>
      <c r="BL11" s="104"/>
      <c r="BM11" s="104"/>
      <c r="BN11" s="104"/>
      <c r="BO11" s="104" t="s">
        <v>1582</v>
      </c>
      <c r="BP11" s="104"/>
      <c r="BQ11" s="104"/>
      <c r="BR11" s="104"/>
      <c r="BS11" s="104"/>
      <c r="BT11" s="104"/>
      <c r="BU11" s="104"/>
      <c r="BV11" s="104"/>
      <c r="BW11" s="104"/>
      <c r="BX11" s="104"/>
      <c r="BY11" s="104"/>
      <c r="BZ11" s="370" t="s">
        <v>1582</v>
      </c>
      <c r="CA11" s="371"/>
      <c r="CB11" s="371"/>
      <c r="CC11" s="371"/>
      <c r="CD11" s="371"/>
      <c r="CE11" s="371"/>
      <c r="CF11" s="371"/>
      <c r="CG11" s="371"/>
      <c r="CH11" s="371"/>
      <c r="CI11" s="371"/>
      <c r="CJ11" s="372"/>
    </row>
    <row r="12" s="12" customFormat="1" ht="21">
      <c r="A12" s="122" t="s">
        <v>1583</v>
      </c>
      <c r="B12" s="258" t="s">
        <v>1584</v>
      </c>
      <c r="C12" s="258" t="s">
        <v>1585</v>
      </c>
      <c r="D12" s="258"/>
      <c r="E12" s="258"/>
      <c r="F12" s="258"/>
      <c r="G12" s="258"/>
      <c r="H12" s="258" t="s">
        <v>1586</v>
      </c>
      <c r="I12" s="258" t="s">
        <v>1587</v>
      </c>
      <c r="J12" s="258" t="s">
        <v>1588</v>
      </c>
      <c r="K12" s="258" t="s">
        <v>1589</v>
      </c>
      <c r="L12" s="122" t="s">
        <v>1583</v>
      </c>
      <c r="M12" s="258" t="s">
        <v>1584</v>
      </c>
      <c r="N12" s="258" t="s">
        <v>1585</v>
      </c>
      <c r="O12" s="258"/>
      <c r="P12" s="258"/>
      <c r="Q12" s="258"/>
      <c r="R12" s="258"/>
      <c r="S12" s="258" t="s">
        <v>1586</v>
      </c>
      <c r="T12" s="258" t="s">
        <v>1587</v>
      </c>
      <c r="U12" s="258" t="s">
        <v>1588</v>
      </c>
      <c r="V12" s="258" t="s">
        <v>1589</v>
      </c>
      <c r="W12" s="122" t="s">
        <v>1583</v>
      </c>
      <c r="X12" s="258" t="s">
        <v>1584</v>
      </c>
      <c r="Y12" s="258" t="s">
        <v>1585</v>
      </c>
      <c r="Z12" s="258"/>
      <c r="AA12" s="258"/>
      <c r="AB12" s="258"/>
      <c r="AC12" s="258"/>
      <c r="AD12" s="258" t="s">
        <v>1586</v>
      </c>
      <c r="AE12" s="258" t="s">
        <v>1587</v>
      </c>
      <c r="AF12" s="258" t="s">
        <v>1588</v>
      </c>
      <c r="AG12" s="258" t="s">
        <v>1589</v>
      </c>
      <c r="AH12" s="122" t="s">
        <v>1583</v>
      </c>
      <c r="AI12" s="258" t="s">
        <v>1584</v>
      </c>
      <c r="AJ12" s="258" t="s">
        <v>1585</v>
      </c>
      <c r="AK12" s="258"/>
      <c r="AL12" s="258"/>
      <c r="AM12" s="258"/>
      <c r="AN12" s="258"/>
      <c r="AO12" s="258" t="s">
        <v>1586</v>
      </c>
      <c r="AP12" s="258" t="s">
        <v>1587</v>
      </c>
      <c r="AQ12" s="258" t="s">
        <v>1588</v>
      </c>
      <c r="AR12" s="258" t="s">
        <v>1589</v>
      </c>
      <c r="AS12" s="122" t="s">
        <v>1583</v>
      </c>
      <c r="AT12" s="258" t="s">
        <v>1584</v>
      </c>
      <c r="AU12" s="258" t="s">
        <v>1585</v>
      </c>
      <c r="AV12" s="258"/>
      <c r="AW12" s="258"/>
      <c r="AX12" s="258"/>
      <c r="AY12" s="258"/>
      <c r="AZ12" s="258" t="s">
        <v>1586</v>
      </c>
      <c r="BA12" s="258" t="s">
        <v>1587</v>
      </c>
      <c r="BB12" s="258" t="s">
        <v>1588</v>
      </c>
      <c r="BC12" s="258" t="s">
        <v>1589</v>
      </c>
      <c r="BD12" s="122" t="s">
        <v>1583</v>
      </c>
      <c r="BE12" s="258" t="s">
        <v>1584</v>
      </c>
      <c r="BF12" s="258" t="s">
        <v>1585</v>
      </c>
      <c r="BG12" s="258"/>
      <c r="BH12" s="258"/>
      <c r="BI12" s="258"/>
      <c r="BJ12" s="258"/>
      <c r="BK12" s="258" t="s">
        <v>1586</v>
      </c>
      <c r="BL12" s="258" t="s">
        <v>1587</v>
      </c>
      <c r="BM12" s="258" t="s">
        <v>1588</v>
      </c>
      <c r="BN12" s="258" t="s">
        <v>1589</v>
      </c>
      <c r="BO12" s="122" t="s">
        <v>1583</v>
      </c>
      <c r="BP12" s="258" t="s">
        <v>1584</v>
      </c>
      <c r="BQ12" s="258" t="s">
        <v>1585</v>
      </c>
      <c r="BR12" s="258"/>
      <c r="BS12" s="258"/>
      <c r="BT12" s="258"/>
      <c r="BU12" s="258"/>
      <c r="BV12" s="258" t="s">
        <v>1586</v>
      </c>
      <c r="BW12" s="258" t="s">
        <v>1587</v>
      </c>
      <c r="BX12" s="258" t="s">
        <v>1588</v>
      </c>
      <c r="BY12" s="258" t="s">
        <v>1589</v>
      </c>
      <c r="BZ12" s="389" t="s">
        <v>1583</v>
      </c>
      <c r="CA12" s="258" t="s">
        <v>1584</v>
      </c>
      <c r="CB12" s="390" t="s">
        <v>1585</v>
      </c>
      <c r="CC12" s="391"/>
      <c r="CD12" s="391"/>
      <c r="CE12" s="391"/>
      <c r="CF12" s="392"/>
      <c r="CG12" s="258" t="s">
        <v>1586</v>
      </c>
      <c r="CH12" s="258" t="s">
        <v>1587</v>
      </c>
      <c r="CI12" s="258" t="s">
        <v>1588</v>
      </c>
      <c r="CJ12" s="258" t="s">
        <v>1589</v>
      </c>
    </row>
    <row r="13" ht="58.5" customHeight="1">
      <c r="A13" s="122"/>
      <c r="B13" s="258" t="s">
        <v>1590</v>
      </c>
      <c r="C13" s="258" t="s">
        <v>1591</v>
      </c>
      <c r="D13" s="258"/>
      <c r="E13" s="258"/>
      <c r="F13" s="258"/>
      <c r="G13" s="258"/>
      <c r="H13" s="258">
        <v>4</v>
      </c>
      <c r="I13" s="258">
        <v>35</v>
      </c>
      <c r="J13" s="393">
        <v>39</v>
      </c>
      <c r="K13" s="258">
        <v>8</v>
      </c>
      <c r="L13" s="122"/>
      <c r="M13" s="262" t="s">
        <v>1592</v>
      </c>
      <c r="N13" s="258" t="s">
        <v>1593</v>
      </c>
      <c r="O13" s="258"/>
      <c r="P13" s="258"/>
      <c r="Q13" s="258"/>
      <c r="R13" s="258"/>
      <c r="S13" s="258" t="s">
        <v>1594</v>
      </c>
      <c r="T13" s="258">
        <v>6</v>
      </c>
      <c r="U13" s="393">
        <v>27</v>
      </c>
      <c r="V13" s="258">
        <v>8</v>
      </c>
      <c r="W13" s="122"/>
      <c r="X13" s="258" t="s">
        <v>1595</v>
      </c>
      <c r="Y13" s="258" t="s">
        <v>1596</v>
      </c>
      <c r="Z13" s="258"/>
      <c r="AA13" s="258"/>
      <c r="AB13" s="258"/>
      <c r="AC13" s="258"/>
      <c r="AD13" s="258" t="s">
        <v>1597</v>
      </c>
      <c r="AE13" s="258">
        <v>1</v>
      </c>
      <c r="AF13" s="258" t="s">
        <v>1556</v>
      </c>
      <c r="AG13" s="258">
        <v>12</v>
      </c>
      <c r="AH13" s="122"/>
      <c r="AI13" s="258" t="s">
        <v>1598</v>
      </c>
      <c r="AJ13" s="258" t="s">
        <v>1599</v>
      </c>
      <c r="AK13" s="258"/>
      <c r="AL13" s="258"/>
      <c r="AM13" s="258"/>
      <c r="AN13" s="258"/>
      <c r="AO13" s="258" t="s">
        <v>1594</v>
      </c>
      <c r="AP13" s="258">
        <v>173</v>
      </c>
      <c r="AQ13" s="393">
        <v>122</v>
      </c>
      <c r="AR13" s="258">
        <v>10</v>
      </c>
      <c r="AS13" s="122"/>
      <c r="AT13" s="258" t="s">
        <v>1600</v>
      </c>
      <c r="AU13" s="258" t="s">
        <v>1601</v>
      </c>
      <c r="AV13" s="258"/>
      <c r="AW13" s="258"/>
      <c r="AX13" s="258"/>
      <c r="AY13" s="258"/>
      <c r="AZ13" s="258" t="s">
        <v>1594</v>
      </c>
      <c r="BA13" s="258">
        <v>84</v>
      </c>
      <c r="BB13" s="393">
        <v>8.0999999999999996</v>
      </c>
      <c r="BC13" s="258">
        <v>5</v>
      </c>
      <c r="BD13" s="122"/>
      <c r="BE13" s="258"/>
      <c r="BF13" s="258"/>
      <c r="BG13" s="258"/>
      <c r="BH13" s="258"/>
      <c r="BI13" s="258"/>
      <c r="BJ13" s="258"/>
      <c r="BK13" s="258"/>
      <c r="BL13" s="258"/>
      <c r="BM13" s="258"/>
      <c r="BN13" s="258"/>
      <c r="BO13" s="122"/>
      <c r="BP13" s="258"/>
      <c r="BQ13" s="258"/>
      <c r="BR13" s="258"/>
      <c r="BS13" s="258"/>
      <c r="BT13" s="258"/>
      <c r="BU13" s="258"/>
      <c r="BV13" s="258"/>
      <c r="BW13" s="258"/>
      <c r="BX13" s="258"/>
      <c r="BY13" s="258"/>
      <c r="BZ13" s="122"/>
      <c r="CA13" s="258" t="s">
        <v>1602</v>
      </c>
      <c r="CB13" s="390" t="s">
        <v>1603</v>
      </c>
      <c r="CC13" s="391"/>
      <c r="CD13" s="391"/>
      <c r="CE13" s="391"/>
      <c r="CF13" s="392"/>
      <c r="CG13" s="258" t="s">
        <v>1604</v>
      </c>
      <c r="CH13" s="258">
        <v>11</v>
      </c>
      <c r="CI13" s="393">
        <v>11</v>
      </c>
      <c r="CJ13" s="258">
        <v>8</v>
      </c>
      <c r="CK13" s="358"/>
      <c r="CL13" s="358"/>
      <c r="CM13" s="358"/>
      <c r="CN13" s="358"/>
      <c r="CO13" s="358"/>
    </row>
    <row r="14" ht="55.5" customHeight="1">
      <c r="A14" s="122"/>
      <c r="B14" s="258" t="s">
        <v>1602</v>
      </c>
      <c r="C14" s="258" t="s">
        <v>1605</v>
      </c>
      <c r="D14" s="258"/>
      <c r="E14" s="258"/>
      <c r="F14" s="258"/>
      <c r="G14" s="258"/>
      <c r="H14" s="394">
        <v>1</v>
      </c>
      <c r="I14" s="394">
        <v>11</v>
      </c>
      <c r="J14" s="393">
        <v>11</v>
      </c>
      <c r="K14" s="394">
        <v>8</v>
      </c>
      <c r="L14" s="122"/>
      <c r="M14" s="262" t="s">
        <v>1606</v>
      </c>
      <c r="N14" s="258" t="s">
        <v>1607</v>
      </c>
      <c r="O14" s="258"/>
      <c r="P14" s="258"/>
      <c r="Q14" s="258"/>
      <c r="R14" s="258"/>
      <c r="S14" s="258" t="s">
        <v>1594</v>
      </c>
      <c r="T14" s="258">
        <v>33</v>
      </c>
      <c r="U14" s="393">
        <v>37</v>
      </c>
      <c r="V14" s="258">
        <v>7</v>
      </c>
      <c r="W14" s="122"/>
      <c r="X14" s="258" t="s">
        <v>1608</v>
      </c>
      <c r="Y14" s="258" t="s">
        <v>1609</v>
      </c>
      <c r="Z14" s="258"/>
      <c r="AA14" s="258"/>
      <c r="AB14" s="258"/>
      <c r="AC14" s="258"/>
      <c r="AD14" s="258" t="s">
        <v>1610</v>
      </c>
      <c r="AE14" s="258">
        <v>1</v>
      </c>
      <c r="AF14" s="258" t="s">
        <v>1556</v>
      </c>
      <c r="AG14" s="258">
        <v>12</v>
      </c>
      <c r="AH14" s="122"/>
      <c r="AI14" s="258" t="s">
        <v>1611</v>
      </c>
      <c r="AJ14" s="258" t="s">
        <v>1612</v>
      </c>
      <c r="AK14" s="258"/>
      <c r="AL14" s="258"/>
      <c r="AM14" s="258"/>
      <c r="AN14" s="258"/>
      <c r="AO14" s="258" t="s">
        <v>1613</v>
      </c>
      <c r="AP14" s="258">
        <v>1</v>
      </c>
      <c r="AQ14" s="258" t="s">
        <v>1556</v>
      </c>
      <c r="AR14" s="258">
        <v>9</v>
      </c>
      <c r="AS14" s="122"/>
      <c r="AT14" s="258" t="s">
        <v>1614</v>
      </c>
      <c r="AU14" s="258" t="s">
        <v>1615</v>
      </c>
      <c r="AV14" s="258"/>
      <c r="AW14" s="258"/>
      <c r="AX14" s="258"/>
      <c r="AY14" s="258"/>
      <c r="AZ14" s="258">
        <v>1</v>
      </c>
      <c r="BA14" s="258">
        <v>30</v>
      </c>
      <c r="BB14" s="393">
        <v>2.7599999999999998</v>
      </c>
      <c r="BC14" s="258">
        <v>4</v>
      </c>
      <c r="BD14" s="122"/>
      <c r="BE14" s="258"/>
      <c r="BF14" s="258"/>
      <c r="BG14" s="258"/>
      <c r="BH14" s="258"/>
      <c r="BI14" s="258"/>
      <c r="BJ14" s="258"/>
      <c r="BK14" s="258"/>
      <c r="BL14" s="258"/>
      <c r="BM14" s="258"/>
      <c r="BN14" s="258"/>
      <c r="BO14" s="122"/>
      <c r="BP14" s="258"/>
      <c r="BQ14" s="258"/>
      <c r="BR14" s="258"/>
      <c r="BS14" s="258"/>
      <c r="BT14" s="258"/>
      <c r="BU14" s="258"/>
      <c r="BV14" s="258"/>
      <c r="BW14" s="258"/>
      <c r="BX14" s="258"/>
      <c r="BY14" s="258"/>
      <c r="BZ14" s="122"/>
      <c r="CA14" s="258" t="s">
        <v>1616</v>
      </c>
      <c r="CB14" s="390" t="s">
        <v>1617</v>
      </c>
      <c r="CC14" s="391"/>
      <c r="CD14" s="391"/>
      <c r="CE14" s="391"/>
      <c r="CF14" s="392"/>
      <c r="CG14" s="258" t="s">
        <v>1594</v>
      </c>
      <c r="CH14" s="258">
        <v>9</v>
      </c>
      <c r="CI14" s="393">
        <v>54</v>
      </c>
      <c r="CJ14" s="258">
        <v>8</v>
      </c>
    </row>
    <row r="15" ht="69" customHeight="1">
      <c r="A15" s="122"/>
      <c r="B15" s="258" t="s">
        <v>1618</v>
      </c>
      <c r="C15" s="258" t="s">
        <v>1619</v>
      </c>
      <c r="D15" s="258"/>
      <c r="E15" s="258"/>
      <c r="F15" s="258"/>
      <c r="G15" s="258"/>
      <c r="H15" s="394">
        <v>1</v>
      </c>
      <c r="I15" s="394">
        <v>6</v>
      </c>
      <c r="J15" s="393">
        <v>5</v>
      </c>
      <c r="K15" s="394">
        <v>8</v>
      </c>
      <c r="L15" s="122"/>
      <c r="M15" s="262" t="s">
        <v>1620</v>
      </c>
      <c r="N15" s="258" t="s">
        <v>1607</v>
      </c>
      <c r="O15" s="258"/>
      <c r="P15" s="258"/>
      <c r="Q15" s="258"/>
      <c r="R15" s="258"/>
      <c r="S15" s="258" t="s">
        <v>1594</v>
      </c>
      <c r="T15" s="258">
        <v>20</v>
      </c>
      <c r="U15" s="393">
        <v>23</v>
      </c>
      <c r="V15" s="258">
        <v>7</v>
      </c>
      <c r="W15" s="122"/>
      <c r="X15" s="258" t="s">
        <v>1621</v>
      </c>
      <c r="Y15" s="258" t="s">
        <v>1596</v>
      </c>
      <c r="Z15" s="258"/>
      <c r="AA15" s="258"/>
      <c r="AB15" s="258"/>
      <c r="AC15" s="258"/>
      <c r="AD15" s="258" t="s">
        <v>1594</v>
      </c>
      <c r="AE15" s="258">
        <v>30</v>
      </c>
      <c r="AF15" s="393">
        <v>69</v>
      </c>
      <c r="AG15" s="258">
        <v>10</v>
      </c>
      <c r="AH15" s="122"/>
      <c r="AI15" s="258" t="s">
        <v>702</v>
      </c>
      <c r="AJ15" s="258" t="s">
        <v>1622</v>
      </c>
      <c r="AK15" s="258"/>
      <c r="AL15" s="258"/>
      <c r="AM15" s="258"/>
      <c r="AN15" s="258"/>
      <c r="AO15" s="258">
        <v>2</v>
      </c>
      <c r="AP15" s="258">
        <v>283</v>
      </c>
      <c r="AQ15" s="393">
        <v>148</v>
      </c>
      <c r="AR15" s="258">
        <v>8</v>
      </c>
      <c r="AS15" s="122"/>
      <c r="AT15" s="258" t="s">
        <v>635</v>
      </c>
      <c r="AU15" s="258" t="s">
        <v>1623</v>
      </c>
      <c r="AV15" s="258"/>
      <c r="AW15" s="258"/>
      <c r="AX15" s="258"/>
      <c r="AY15" s="258"/>
      <c r="AZ15" s="258">
        <v>4</v>
      </c>
      <c r="BA15" s="258">
        <v>27</v>
      </c>
      <c r="BB15" s="393">
        <v>84.739999999999995</v>
      </c>
      <c r="BC15" s="258">
        <v>6</v>
      </c>
      <c r="BD15" s="122"/>
      <c r="BE15" s="258"/>
      <c r="BF15" s="258"/>
      <c r="BG15" s="258"/>
      <c r="BH15" s="258"/>
      <c r="BI15" s="258"/>
      <c r="BJ15" s="258"/>
      <c r="BK15" s="258"/>
      <c r="BL15" s="258"/>
      <c r="BM15" s="258"/>
      <c r="BN15" s="258"/>
      <c r="BO15" s="122"/>
      <c r="BP15" s="258"/>
      <c r="BQ15" s="258"/>
      <c r="BR15" s="258"/>
      <c r="BS15" s="258"/>
      <c r="BT15" s="258"/>
      <c r="BU15" s="258"/>
      <c r="BV15" s="258"/>
      <c r="BW15" s="258"/>
      <c r="BX15" s="258"/>
      <c r="BY15" s="258"/>
      <c r="BZ15" s="122"/>
      <c r="CA15" s="258" t="s">
        <v>1624</v>
      </c>
      <c r="CB15" s="390" t="s">
        <v>1625</v>
      </c>
      <c r="CC15" s="391"/>
      <c r="CD15" s="391"/>
      <c r="CE15" s="391"/>
      <c r="CF15" s="392"/>
      <c r="CG15" s="258" t="s">
        <v>1604</v>
      </c>
      <c r="CH15" s="258">
        <v>8</v>
      </c>
      <c r="CI15" s="393">
        <v>10</v>
      </c>
      <c r="CJ15" s="258">
        <v>8</v>
      </c>
    </row>
    <row r="16" ht="54" customHeight="1">
      <c r="A16" s="122"/>
      <c r="B16" s="258" t="s">
        <v>1626</v>
      </c>
      <c r="C16" s="258" t="s">
        <v>1627</v>
      </c>
      <c r="D16" s="258"/>
      <c r="E16" s="258"/>
      <c r="F16" s="258"/>
      <c r="G16" s="258"/>
      <c r="H16" s="258" t="s">
        <v>1628</v>
      </c>
      <c r="I16" s="258">
        <v>5</v>
      </c>
      <c r="J16" s="393">
        <v>2</v>
      </c>
      <c r="K16" s="258">
        <v>8</v>
      </c>
      <c r="L16" s="122"/>
      <c r="M16" s="262" t="s">
        <v>637</v>
      </c>
      <c r="N16" s="258" t="s">
        <v>1607</v>
      </c>
      <c r="O16" s="258"/>
      <c r="P16" s="258"/>
      <c r="Q16" s="258"/>
      <c r="R16" s="258"/>
      <c r="S16" s="258">
        <v>3</v>
      </c>
      <c r="T16" s="258">
        <v>19</v>
      </c>
      <c r="U16" s="393">
        <v>72</v>
      </c>
      <c r="V16" s="258">
        <v>6</v>
      </c>
      <c r="W16" s="122"/>
      <c r="X16" s="258" t="s">
        <v>1629</v>
      </c>
      <c r="Y16" s="258" t="s">
        <v>1630</v>
      </c>
      <c r="Z16" s="258"/>
      <c r="AA16" s="258"/>
      <c r="AB16" s="258"/>
      <c r="AC16" s="258"/>
      <c r="AD16" s="258" t="s">
        <v>1631</v>
      </c>
      <c r="AE16" s="258">
        <v>4</v>
      </c>
      <c r="AF16" s="393">
        <v>3</v>
      </c>
      <c r="AG16" s="258">
        <v>10</v>
      </c>
      <c r="AH16" s="122"/>
      <c r="AI16" s="258" t="s">
        <v>1632</v>
      </c>
      <c r="AJ16" s="258" t="s">
        <v>1622</v>
      </c>
      <c r="AK16" s="258"/>
      <c r="AL16" s="258"/>
      <c r="AM16" s="258"/>
      <c r="AN16" s="258"/>
      <c r="AO16" s="258">
        <v>2</v>
      </c>
      <c r="AP16" s="258">
        <v>160</v>
      </c>
      <c r="AQ16" s="393">
        <v>108</v>
      </c>
      <c r="AR16" s="258">
        <v>8</v>
      </c>
      <c r="AS16" s="122"/>
      <c r="AT16" s="258" t="s">
        <v>1633</v>
      </c>
      <c r="AU16" s="258" t="s">
        <v>1634</v>
      </c>
      <c r="AV16" s="258"/>
      <c r="AW16" s="258"/>
      <c r="AX16" s="258"/>
      <c r="AY16" s="258"/>
      <c r="AZ16" s="258">
        <v>4</v>
      </c>
      <c r="BA16" s="258">
        <v>22</v>
      </c>
      <c r="BB16" s="393">
        <v>14.26</v>
      </c>
      <c r="BC16" s="258">
        <v>5</v>
      </c>
      <c r="BD16" s="122"/>
      <c r="BE16" s="258"/>
      <c r="BF16" s="258"/>
      <c r="BG16" s="258"/>
      <c r="BH16" s="258"/>
      <c r="BI16" s="258"/>
      <c r="BJ16" s="258"/>
      <c r="BK16" s="258"/>
      <c r="BL16" s="258"/>
      <c r="BM16" s="258"/>
      <c r="BN16" s="258"/>
      <c r="BO16" s="122"/>
      <c r="BP16" s="258"/>
      <c r="BQ16" s="258"/>
      <c r="BR16" s="258"/>
      <c r="BS16" s="258"/>
      <c r="BT16" s="258"/>
      <c r="BU16" s="258"/>
      <c r="BV16" s="258"/>
      <c r="BW16" s="258"/>
      <c r="BX16" s="258"/>
      <c r="BY16" s="258"/>
      <c r="BZ16" s="122"/>
      <c r="CA16" s="258" t="s">
        <v>1635</v>
      </c>
      <c r="CB16" s="390" t="s">
        <v>1625</v>
      </c>
      <c r="CC16" s="391"/>
      <c r="CD16" s="391"/>
      <c r="CE16" s="391"/>
      <c r="CF16" s="392"/>
      <c r="CG16" s="258" t="s">
        <v>1594</v>
      </c>
      <c r="CH16" s="258">
        <v>6</v>
      </c>
      <c r="CI16" s="393">
        <v>23</v>
      </c>
      <c r="CJ16" s="258">
        <v>8</v>
      </c>
    </row>
    <row r="17" ht="67.5" customHeight="1">
      <c r="A17" s="122"/>
      <c r="B17" s="258" t="s">
        <v>1636</v>
      </c>
      <c r="C17" s="258" t="s">
        <v>1619</v>
      </c>
      <c r="D17" s="258"/>
      <c r="E17" s="258"/>
      <c r="F17" s="258"/>
      <c r="G17" s="258"/>
      <c r="H17" s="394">
        <v>4</v>
      </c>
      <c r="I17" s="394">
        <v>3</v>
      </c>
      <c r="J17" s="393">
        <v>3</v>
      </c>
      <c r="K17" s="394">
        <v>8</v>
      </c>
      <c r="L17" s="122"/>
      <c r="M17" s="262" t="s">
        <v>1637</v>
      </c>
      <c r="N17" s="258" t="s">
        <v>1638</v>
      </c>
      <c r="O17" s="258"/>
      <c r="P17" s="258"/>
      <c r="Q17" s="258"/>
      <c r="R17" s="258"/>
      <c r="S17" s="258" t="s">
        <v>1594</v>
      </c>
      <c r="T17" s="258">
        <v>1</v>
      </c>
      <c r="U17" s="393" t="s">
        <v>1556</v>
      </c>
      <c r="V17" s="258">
        <v>6</v>
      </c>
      <c r="W17" s="122"/>
      <c r="X17" s="258" t="s">
        <v>1639</v>
      </c>
      <c r="Y17" s="258" t="s">
        <v>1640</v>
      </c>
      <c r="Z17" s="258"/>
      <c r="AA17" s="258"/>
      <c r="AB17" s="258"/>
      <c r="AC17" s="258"/>
      <c r="AD17" s="258" t="s">
        <v>1604</v>
      </c>
      <c r="AE17" s="258">
        <v>1</v>
      </c>
      <c r="AF17" s="258" t="s">
        <v>1556</v>
      </c>
      <c r="AG17" s="258">
        <v>10</v>
      </c>
      <c r="AH17" s="122"/>
      <c r="AI17" s="258" t="s">
        <v>1641</v>
      </c>
      <c r="AJ17" s="258" t="s">
        <v>1642</v>
      </c>
      <c r="AK17" s="258"/>
      <c r="AL17" s="258"/>
      <c r="AM17" s="258"/>
      <c r="AN17" s="258"/>
      <c r="AO17" s="258">
        <v>3</v>
      </c>
      <c r="AP17" s="258">
        <v>66</v>
      </c>
      <c r="AQ17" s="393">
        <v>89</v>
      </c>
      <c r="AR17" s="258">
        <v>8</v>
      </c>
      <c r="AS17" s="122"/>
      <c r="AT17" s="258" t="s">
        <v>1643</v>
      </c>
      <c r="AU17" s="258" t="s">
        <v>1615</v>
      </c>
      <c r="AV17" s="258"/>
      <c r="AW17" s="258"/>
      <c r="AX17" s="258"/>
      <c r="AY17" s="258"/>
      <c r="AZ17" s="258">
        <v>3</v>
      </c>
      <c r="BA17" s="258">
        <v>18</v>
      </c>
      <c r="BB17" s="393">
        <v>5.2999999999999998</v>
      </c>
      <c r="BC17" s="258">
        <v>4</v>
      </c>
      <c r="BD17" s="122"/>
      <c r="BE17" s="258"/>
      <c r="BF17" s="258"/>
      <c r="BG17" s="258"/>
      <c r="BH17" s="258"/>
      <c r="BI17" s="258"/>
      <c r="BJ17" s="258"/>
      <c r="BK17" s="258"/>
      <c r="BL17" s="258"/>
      <c r="BM17" s="258"/>
      <c r="BN17" s="258"/>
      <c r="BO17" s="122"/>
      <c r="BP17" s="258"/>
      <c r="BQ17" s="258"/>
      <c r="BR17" s="258"/>
      <c r="BS17" s="258"/>
      <c r="BT17" s="258"/>
      <c r="BU17" s="258"/>
      <c r="BV17" s="258"/>
      <c r="BW17" s="258"/>
      <c r="BX17" s="258"/>
      <c r="BY17" s="258"/>
      <c r="BZ17" s="122"/>
      <c r="CA17" s="258" t="s">
        <v>1644</v>
      </c>
      <c r="CB17" s="390" t="s">
        <v>1645</v>
      </c>
      <c r="CC17" s="391"/>
      <c r="CD17" s="391"/>
      <c r="CE17" s="391"/>
      <c r="CF17" s="392"/>
      <c r="CG17" s="258" t="s">
        <v>1594</v>
      </c>
      <c r="CH17" s="258">
        <v>3</v>
      </c>
      <c r="CI17" s="393">
        <v>22</v>
      </c>
      <c r="CJ17" s="258">
        <v>8</v>
      </c>
    </row>
    <row r="18" ht="59.25" customHeight="1">
      <c r="A18" s="122" t="s">
        <v>1646</v>
      </c>
      <c r="B18" s="258" t="s">
        <v>1647</v>
      </c>
      <c r="C18" s="258" t="s">
        <v>1627</v>
      </c>
      <c r="D18" s="258"/>
      <c r="E18" s="258"/>
      <c r="F18" s="258"/>
      <c r="G18" s="258"/>
      <c r="H18" s="394" t="s">
        <v>1594</v>
      </c>
      <c r="I18" s="394">
        <v>84</v>
      </c>
      <c r="J18" s="395">
        <v>35</v>
      </c>
      <c r="K18" s="394">
        <v>8</v>
      </c>
      <c r="L18" s="122" t="s">
        <v>1646</v>
      </c>
      <c r="M18" s="262" t="s">
        <v>638</v>
      </c>
      <c r="N18" s="258" t="s">
        <v>1593</v>
      </c>
      <c r="O18" s="258"/>
      <c r="P18" s="258"/>
      <c r="Q18" s="258"/>
      <c r="R18" s="258"/>
      <c r="S18" s="258" t="s">
        <v>1594</v>
      </c>
      <c r="T18" s="258">
        <v>40</v>
      </c>
      <c r="U18" s="393">
        <v>23</v>
      </c>
      <c r="V18" s="258">
        <v>7</v>
      </c>
      <c r="W18" s="122" t="s">
        <v>1646</v>
      </c>
      <c r="X18" s="258" t="s">
        <v>1648</v>
      </c>
      <c r="Y18" s="258" t="s">
        <v>1649</v>
      </c>
      <c r="Z18" s="258"/>
      <c r="AA18" s="258"/>
      <c r="AB18" s="258"/>
      <c r="AC18" s="258"/>
      <c r="AD18" s="258" t="s">
        <v>1631</v>
      </c>
      <c r="AE18" s="258">
        <v>2</v>
      </c>
      <c r="AF18" s="393">
        <v>8</v>
      </c>
      <c r="AG18" s="258">
        <v>9</v>
      </c>
      <c r="AH18" s="122" t="s">
        <v>1646</v>
      </c>
      <c r="AI18" s="258" t="s">
        <v>1650</v>
      </c>
      <c r="AJ18" s="258" t="s">
        <v>1651</v>
      </c>
      <c r="AK18" s="258"/>
      <c r="AL18" s="258"/>
      <c r="AM18" s="258"/>
      <c r="AN18" s="258"/>
      <c r="AO18" s="258" t="s">
        <v>1604</v>
      </c>
      <c r="AP18" s="258">
        <v>153</v>
      </c>
      <c r="AQ18" s="393">
        <v>86</v>
      </c>
      <c r="AR18" s="258">
        <v>8</v>
      </c>
      <c r="AS18" s="122" t="s">
        <v>1646</v>
      </c>
      <c r="AT18" s="258" t="s">
        <v>1652</v>
      </c>
      <c r="AU18" s="258" t="s">
        <v>1615</v>
      </c>
      <c r="AV18" s="258"/>
      <c r="AW18" s="258"/>
      <c r="AX18" s="258"/>
      <c r="AY18" s="258"/>
      <c r="AZ18" s="258">
        <v>2</v>
      </c>
      <c r="BA18" s="258">
        <v>13</v>
      </c>
      <c r="BB18" s="393">
        <v>40</v>
      </c>
      <c r="BC18" s="258">
        <v>8</v>
      </c>
      <c r="BD18" s="122" t="s">
        <v>1646</v>
      </c>
      <c r="BE18" s="258"/>
      <c r="BF18" s="258"/>
      <c r="BG18" s="258"/>
      <c r="BH18" s="258"/>
      <c r="BI18" s="258"/>
      <c r="BJ18" s="258"/>
      <c r="BK18" s="258"/>
      <c r="BL18" s="258"/>
      <c r="BM18" s="258"/>
      <c r="BN18" s="258"/>
      <c r="BO18" s="122" t="s">
        <v>1646</v>
      </c>
      <c r="BP18" s="258"/>
      <c r="BQ18" s="258"/>
      <c r="BR18" s="258"/>
      <c r="BS18" s="258"/>
      <c r="BT18" s="258"/>
      <c r="BU18" s="258"/>
      <c r="BV18" s="258"/>
      <c r="BW18" s="258"/>
      <c r="BX18" s="258"/>
      <c r="BY18" s="258"/>
      <c r="BZ18" s="389" t="s">
        <v>1646</v>
      </c>
      <c r="CA18" s="258" t="s">
        <v>1653</v>
      </c>
      <c r="CB18" s="390" t="s">
        <v>1645</v>
      </c>
      <c r="CC18" s="391"/>
      <c r="CD18" s="391"/>
      <c r="CE18" s="391"/>
      <c r="CF18" s="392"/>
      <c r="CG18" s="258">
        <v>2</v>
      </c>
      <c r="CH18" s="258">
        <v>1</v>
      </c>
      <c r="CI18" s="393">
        <v>6</v>
      </c>
      <c r="CJ18" s="258">
        <v>6</v>
      </c>
    </row>
    <row r="19" ht="57" customHeight="1">
      <c r="A19" s="122"/>
      <c r="B19" s="258" t="s">
        <v>1652</v>
      </c>
      <c r="C19" s="258" t="s">
        <v>1591</v>
      </c>
      <c r="D19" s="258"/>
      <c r="E19" s="258"/>
      <c r="F19" s="258"/>
      <c r="G19" s="258"/>
      <c r="H19" s="394" t="s">
        <v>1594</v>
      </c>
      <c r="I19" s="394">
        <v>13</v>
      </c>
      <c r="J19" s="395">
        <v>40</v>
      </c>
      <c r="K19" s="394">
        <v>8</v>
      </c>
      <c r="L19" s="122"/>
      <c r="M19" s="262" t="s">
        <v>1654</v>
      </c>
      <c r="N19" s="258" t="s">
        <v>1593</v>
      </c>
      <c r="O19" s="258"/>
      <c r="P19" s="258"/>
      <c r="Q19" s="258"/>
      <c r="R19" s="258"/>
      <c r="S19" s="258">
        <v>3</v>
      </c>
      <c r="T19" s="258">
        <v>22</v>
      </c>
      <c r="U19" s="393">
        <v>20</v>
      </c>
      <c r="V19" s="258">
        <v>5</v>
      </c>
      <c r="W19" s="122"/>
      <c r="X19" s="258" t="s">
        <v>1655</v>
      </c>
      <c r="Y19" s="258" t="s">
        <v>1656</v>
      </c>
      <c r="Z19" s="258"/>
      <c r="AA19" s="258"/>
      <c r="AB19" s="258"/>
      <c r="AC19" s="258"/>
      <c r="AD19" s="258">
        <v>3</v>
      </c>
      <c r="AE19" s="258">
        <v>117</v>
      </c>
      <c r="AF19" s="393">
        <v>64</v>
      </c>
      <c r="AG19" s="258">
        <v>8</v>
      </c>
      <c r="AH19" s="122"/>
      <c r="AI19" s="258" t="s">
        <v>1657</v>
      </c>
      <c r="AJ19" s="258" t="s">
        <v>1658</v>
      </c>
      <c r="AK19" s="258"/>
      <c r="AL19" s="258"/>
      <c r="AM19" s="258"/>
      <c r="AN19" s="258"/>
      <c r="AO19" s="258" t="s">
        <v>1613</v>
      </c>
      <c r="AP19" s="258">
        <v>79</v>
      </c>
      <c r="AQ19" s="393">
        <v>88</v>
      </c>
      <c r="AR19" s="258">
        <v>8</v>
      </c>
      <c r="AS19" s="122"/>
      <c r="AT19" s="258" t="s">
        <v>1659</v>
      </c>
      <c r="AU19" s="258" t="s">
        <v>1615</v>
      </c>
      <c r="AV19" s="258"/>
      <c r="AW19" s="258"/>
      <c r="AX19" s="258"/>
      <c r="AY19" s="258"/>
      <c r="AZ19" s="258">
        <v>4</v>
      </c>
      <c r="BA19" s="258">
        <v>10</v>
      </c>
      <c r="BB19" s="393">
        <v>19</v>
      </c>
      <c r="BC19" s="258">
        <v>8</v>
      </c>
      <c r="BD19" s="122"/>
      <c r="BE19" s="258"/>
      <c r="BF19" s="258"/>
      <c r="BG19" s="258"/>
      <c r="BH19" s="258"/>
      <c r="BI19" s="258"/>
      <c r="BJ19" s="258"/>
      <c r="BK19" s="258"/>
      <c r="BL19" s="258"/>
      <c r="BM19" s="258"/>
      <c r="BN19" s="258"/>
      <c r="BO19" s="122"/>
      <c r="BP19" s="258"/>
      <c r="BQ19" s="258"/>
      <c r="BR19" s="258"/>
      <c r="BS19" s="258"/>
      <c r="BT19" s="258"/>
      <c r="BU19" s="258"/>
      <c r="BV19" s="258"/>
      <c r="BW19" s="258"/>
      <c r="BX19" s="258"/>
      <c r="BY19" s="258"/>
      <c r="BZ19" s="122"/>
      <c r="CA19" s="258" t="s">
        <v>1660</v>
      </c>
      <c r="CB19" s="390" t="s">
        <v>1661</v>
      </c>
      <c r="CC19" s="391"/>
      <c r="CD19" s="391"/>
      <c r="CE19" s="391"/>
      <c r="CF19" s="392"/>
      <c r="CG19" s="258">
        <v>2</v>
      </c>
      <c r="CH19" s="258">
        <v>44</v>
      </c>
      <c r="CI19" s="393">
        <v>5</v>
      </c>
      <c r="CJ19" s="258">
        <v>5</v>
      </c>
    </row>
    <row r="20" ht="56.25" customHeight="1">
      <c r="A20" s="122"/>
      <c r="B20" s="258" t="s">
        <v>704</v>
      </c>
      <c r="C20" s="258" t="s">
        <v>1662</v>
      </c>
      <c r="D20" s="258"/>
      <c r="E20" s="258"/>
      <c r="F20" s="258"/>
      <c r="G20" s="258"/>
      <c r="H20" s="394" t="s">
        <v>1594</v>
      </c>
      <c r="I20" s="394">
        <v>6</v>
      </c>
      <c r="J20" s="395">
        <v>43</v>
      </c>
      <c r="K20" s="394">
        <v>8</v>
      </c>
      <c r="L20" s="122"/>
      <c r="M20" s="262" t="s">
        <v>1663</v>
      </c>
      <c r="N20" s="258" t="s">
        <v>1664</v>
      </c>
      <c r="O20" s="258"/>
      <c r="P20" s="258"/>
      <c r="Q20" s="258"/>
      <c r="R20" s="258"/>
      <c r="S20" s="258">
        <v>4</v>
      </c>
      <c r="T20" s="258">
        <v>9</v>
      </c>
      <c r="U20" s="393">
        <v>12</v>
      </c>
      <c r="V20" s="258">
        <v>5</v>
      </c>
      <c r="W20" s="122"/>
      <c r="X20" s="258" t="s">
        <v>1665</v>
      </c>
      <c r="Y20" s="258" t="s">
        <v>1666</v>
      </c>
      <c r="Z20" s="258"/>
      <c r="AA20" s="258"/>
      <c r="AB20" s="258"/>
      <c r="AC20" s="258"/>
      <c r="AD20" s="258">
        <v>2</v>
      </c>
      <c r="AE20" s="258">
        <v>42</v>
      </c>
      <c r="AF20" s="393">
        <v>93</v>
      </c>
      <c r="AG20" s="258">
        <v>8</v>
      </c>
      <c r="AH20" s="122"/>
      <c r="AI20" s="258" t="s">
        <v>1667</v>
      </c>
      <c r="AJ20" s="258" t="s">
        <v>1668</v>
      </c>
      <c r="AK20" s="258"/>
      <c r="AL20" s="258"/>
      <c r="AM20" s="258"/>
      <c r="AN20" s="258"/>
      <c r="AO20" s="258">
        <v>3</v>
      </c>
      <c r="AP20" s="258">
        <v>56</v>
      </c>
      <c r="AQ20" s="393">
        <v>75</v>
      </c>
      <c r="AR20" s="258">
        <v>8</v>
      </c>
      <c r="AS20" s="122"/>
      <c r="AT20" s="258" t="s">
        <v>704</v>
      </c>
      <c r="AU20" s="258" t="s">
        <v>1615</v>
      </c>
      <c r="AV20" s="258"/>
      <c r="AW20" s="258"/>
      <c r="AX20" s="258"/>
      <c r="AY20" s="258"/>
      <c r="AZ20" s="258">
        <v>2</v>
      </c>
      <c r="BA20" s="258">
        <v>6</v>
      </c>
      <c r="BB20" s="393">
        <v>43</v>
      </c>
      <c r="BC20" s="258">
        <v>8</v>
      </c>
      <c r="BD20" s="122"/>
      <c r="BE20" s="258"/>
      <c r="BF20" s="258"/>
      <c r="BG20" s="258"/>
      <c r="BH20" s="258"/>
      <c r="BI20" s="258"/>
      <c r="BJ20" s="258"/>
      <c r="BK20" s="258"/>
      <c r="BL20" s="258"/>
      <c r="BM20" s="258"/>
      <c r="BN20" s="258"/>
      <c r="BO20" s="122"/>
      <c r="BP20" s="258"/>
      <c r="BQ20" s="258"/>
      <c r="BR20" s="258"/>
      <c r="BS20" s="258"/>
      <c r="BT20" s="258"/>
      <c r="BU20" s="258"/>
      <c r="BV20" s="258"/>
      <c r="BW20" s="258"/>
      <c r="BX20" s="258"/>
      <c r="BY20" s="258"/>
      <c r="BZ20" s="122"/>
      <c r="CA20" s="258" t="s">
        <v>1669</v>
      </c>
      <c r="CB20" s="390" t="s">
        <v>1625</v>
      </c>
      <c r="CC20" s="391"/>
      <c r="CD20" s="391"/>
      <c r="CE20" s="391"/>
      <c r="CF20" s="392"/>
      <c r="CG20" s="258" t="s">
        <v>1670</v>
      </c>
      <c r="CH20" s="258">
        <v>20</v>
      </c>
      <c r="CI20" s="393">
        <v>7</v>
      </c>
      <c r="CJ20" s="258">
        <v>5</v>
      </c>
    </row>
    <row r="21" ht="57.75" customHeight="1">
      <c r="A21" s="122"/>
      <c r="B21" s="258" t="s">
        <v>1671</v>
      </c>
      <c r="C21" s="258" t="s">
        <v>1672</v>
      </c>
      <c r="D21" s="258"/>
      <c r="E21" s="258"/>
      <c r="F21" s="258"/>
      <c r="G21" s="258"/>
      <c r="H21" s="394" t="s">
        <v>1604</v>
      </c>
      <c r="I21" s="394">
        <v>439</v>
      </c>
      <c r="J21" s="395">
        <v>30</v>
      </c>
      <c r="K21" s="394">
        <v>7</v>
      </c>
      <c r="L21" s="122"/>
      <c r="M21" s="262" t="s">
        <v>1673</v>
      </c>
      <c r="N21" s="258" t="s">
        <v>1674</v>
      </c>
      <c r="O21" s="258"/>
      <c r="P21" s="258"/>
      <c r="Q21" s="258"/>
      <c r="R21" s="258"/>
      <c r="S21" s="258" t="s">
        <v>1594</v>
      </c>
      <c r="T21" s="258">
        <v>1</v>
      </c>
      <c r="U21" s="393" t="s">
        <v>1556</v>
      </c>
      <c r="V21" s="258">
        <v>5</v>
      </c>
      <c r="W21" s="122"/>
      <c r="X21" s="258" t="s">
        <v>1675</v>
      </c>
      <c r="Y21" s="258" t="s">
        <v>1676</v>
      </c>
      <c r="Z21" s="258"/>
      <c r="AA21" s="258"/>
      <c r="AB21" s="258"/>
      <c r="AC21" s="258"/>
      <c r="AD21" s="258" t="s">
        <v>1670</v>
      </c>
      <c r="AE21" s="258">
        <v>33</v>
      </c>
      <c r="AF21" s="393">
        <v>28</v>
      </c>
      <c r="AG21" s="258">
        <v>8</v>
      </c>
      <c r="AH21" s="122"/>
      <c r="AI21" s="258" t="s">
        <v>1677</v>
      </c>
      <c r="AJ21" s="258" t="s">
        <v>1658</v>
      </c>
      <c r="AK21" s="258"/>
      <c r="AL21" s="258"/>
      <c r="AM21" s="258"/>
      <c r="AN21" s="258"/>
      <c r="AO21" s="258">
        <v>1</v>
      </c>
      <c r="AP21" s="258">
        <v>21</v>
      </c>
      <c r="AQ21" s="393">
        <v>98</v>
      </c>
      <c r="AR21" s="258">
        <v>8</v>
      </c>
      <c r="AS21" s="122"/>
      <c r="AT21" s="258" t="s">
        <v>1678</v>
      </c>
      <c r="AU21" s="258" t="s">
        <v>1615</v>
      </c>
      <c r="AV21" s="258"/>
      <c r="AW21" s="258"/>
      <c r="AX21" s="258"/>
      <c r="AY21" s="258"/>
      <c r="AZ21" s="258">
        <v>3</v>
      </c>
      <c r="BA21" s="258">
        <v>3</v>
      </c>
      <c r="BB21" s="393">
        <v>2</v>
      </c>
      <c r="BC21" s="258">
        <v>8</v>
      </c>
      <c r="BD21" s="122"/>
      <c r="BE21" s="258"/>
      <c r="BF21" s="258"/>
      <c r="BG21" s="258"/>
      <c r="BH21" s="258"/>
      <c r="BI21" s="258"/>
      <c r="BJ21" s="258"/>
      <c r="BK21" s="258"/>
      <c r="BL21" s="258"/>
      <c r="BM21" s="258"/>
      <c r="BN21" s="258"/>
      <c r="BO21" s="122"/>
      <c r="BP21" s="258"/>
      <c r="BQ21" s="258"/>
      <c r="BR21" s="258"/>
      <c r="BS21" s="258"/>
      <c r="BT21" s="258"/>
      <c r="BU21" s="258"/>
      <c r="BV21" s="258"/>
      <c r="BW21" s="258"/>
      <c r="BX21" s="258"/>
      <c r="BY21" s="258"/>
      <c r="BZ21" s="122"/>
      <c r="CA21" s="258" t="s">
        <v>1679</v>
      </c>
      <c r="CB21" s="390" t="s">
        <v>1645</v>
      </c>
      <c r="CC21" s="391"/>
      <c r="CD21" s="391"/>
      <c r="CE21" s="391"/>
      <c r="CF21" s="392"/>
      <c r="CG21" s="258">
        <v>2</v>
      </c>
      <c r="CH21" s="258">
        <v>28</v>
      </c>
      <c r="CI21" s="393">
        <v>7</v>
      </c>
      <c r="CJ21" s="258">
        <v>4</v>
      </c>
    </row>
    <row r="22" ht="56.25" customHeight="1">
      <c r="A22" s="122"/>
      <c r="B22" s="258" t="s">
        <v>1680</v>
      </c>
      <c r="C22" s="258" t="s">
        <v>1627</v>
      </c>
      <c r="D22" s="258"/>
      <c r="E22" s="258"/>
      <c r="F22" s="258"/>
      <c r="G22" s="258"/>
      <c r="H22" s="394">
        <v>3</v>
      </c>
      <c r="I22" s="394">
        <v>149</v>
      </c>
      <c r="J22" s="395">
        <v>20</v>
      </c>
      <c r="K22" s="394">
        <v>7</v>
      </c>
      <c r="L22" s="122"/>
      <c r="M22" s="262" t="s">
        <v>1681</v>
      </c>
      <c r="N22" s="258" t="s">
        <v>1664</v>
      </c>
      <c r="O22" s="258"/>
      <c r="P22" s="258"/>
      <c r="Q22" s="258"/>
      <c r="R22" s="258"/>
      <c r="S22" s="258">
        <v>4</v>
      </c>
      <c r="T22" s="258">
        <v>14</v>
      </c>
      <c r="U22" s="393">
        <v>18</v>
      </c>
      <c r="V22" s="258">
        <v>4</v>
      </c>
      <c r="W22" s="122"/>
      <c r="X22" s="258" t="s">
        <v>1682</v>
      </c>
      <c r="Y22" s="258" t="s">
        <v>1683</v>
      </c>
      <c r="Z22" s="258"/>
      <c r="AA22" s="258"/>
      <c r="AB22" s="258"/>
      <c r="AC22" s="258"/>
      <c r="AD22" s="258" t="s">
        <v>1613</v>
      </c>
      <c r="AE22" s="258">
        <v>26</v>
      </c>
      <c r="AF22" s="393">
        <v>46</v>
      </c>
      <c r="AG22" s="258">
        <v>8</v>
      </c>
      <c r="AH22" s="122"/>
      <c r="AI22" s="258" t="s">
        <v>1684</v>
      </c>
      <c r="AJ22" s="258" t="s">
        <v>1685</v>
      </c>
      <c r="AK22" s="258"/>
      <c r="AL22" s="258"/>
      <c r="AM22" s="258"/>
      <c r="AN22" s="258"/>
      <c r="AO22" s="258">
        <v>4</v>
      </c>
      <c r="AP22" s="258">
        <v>15</v>
      </c>
      <c r="AQ22" s="393">
        <v>10</v>
      </c>
      <c r="AR22" s="258">
        <v>8</v>
      </c>
      <c r="AS22" s="122"/>
      <c r="AT22" s="258" t="s">
        <v>1686</v>
      </c>
      <c r="AU22" s="258" t="s">
        <v>1687</v>
      </c>
      <c r="AV22" s="258"/>
      <c r="AW22" s="258"/>
      <c r="AX22" s="258"/>
      <c r="AY22" s="258"/>
      <c r="AZ22" s="258" t="s">
        <v>1594</v>
      </c>
      <c r="BA22" s="258">
        <v>18</v>
      </c>
      <c r="BB22" s="393">
        <v>24</v>
      </c>
      <c r="BC22" s="258">
        <v>7</v>
      </c>
      <c r="BD22" s="122"/>
      <c r="BE22" s="258"/>
      <c r="BF22" s="258"/>
      <c r="BG22" s="258"/>
      <c r="BH22" s="258"/>
      <c r="BI22" s="258"/>
      <c r="BJ22" s="258"/>
      <c r="BK22" s="258"/>
      <c r="BL22" s="258"/>
      <c r="BM22" s="258"/>
      <c r="BN22" s="258"/>
      <c r="BO22" s="122"/>
      <c r="BP22" s="258"/>
      <c r="BQ22" s="258"/>
      <c r="BR22" s="258"/>
      <c r="BS22" s="258"/>
      <c r="BT22" s="258"/>
      <c r="BU22" s="258"/>
      <c r="BV22" s="258"/>
      <c r="BW22" s="258"/>
      <c r="BX22" s="258"/>
      <c r="BY22" s="258"/>
      <c r="BZ22" s="122"/>
      <c r="CA22" s="258" t="s">
        <v>1688</v>
      </c>
      <c r="CB22" s="390" t="s">
        <v>1689</v>
      </c>
      <c r="CC22" s="391"/>
      <c r="CD22" s="391"/>
      <c r="CE22" s="391"/>
      <c r="CF22" s="392"/>
      <c r="CG22" s="258">
        <v>3</v>
      </c>
      <c r="CH22" s="258">
        <v>6</v>
      </c>
      <c r="CI22" s="393">
        <v>1</v>
      </c>
      <c r="CJ22" s="258">
        <v>4</v>
      </c>
    </row>
    <row r="23" s="369" customFormat="1" ht="14.25">
      <c r="A23" s="104" t="s">
        <v>1690</v>
      </c>
      <c r="B23" s="104"/>
      <c r="C23" s="104"/>
      <c r="D23" s="104"/>
      <c r="E23" s="104"/>
      <c r="F23" s="104"/>
      <c r="G23" s="104"/>
      <c r="H23" s="104"/>
      <c r="I23" s="104"/>
      <c r="J23" s="104"/>
      <c r="K23" s="104"/>
      <c r="L23" s="104" t="s">
        <v>1690</v>
      </c>
      <c r="M23" s="104"/>
      <c r="N23" s="104"/>
      <c r="O23" s="104"/>
      <c r="P23" s="104"/>
      <c r="Q23" s="104"/>
      <c r="R23" s="104"/>
      <c r="S23" s="104"/>
      <c r="T23" s="104"/>
      <c r="U23" s="104"/>
      <c r="V23" s="104"/>
      <c r="W23" s="104" t="s">
        <v>1690</v>
      </c>
      <c r="X23" s="104"/>
      <c r="Y23" s="104"/>
      <c r="Z23" s="104"/>
      <c r="AA23" s="104"/>
      <c r="AB23" s="104"/>
      <c r="AC23" s="104"/>
      <c r="AD23" s="104"/>
      <c r="AE23" s="104"/>
      <c r="AF23" s="104"/>
      <c r="AG23" s="104"/>
      <c r="AH23" s="104" t="s">
        <v>1690</v>
      </c>
      <c r="AI23" s="104"/>
      <c r="AJ23" s="104"/>
      <c r="AK23" s="104"/>
      <c r="AL23" s="104"/>
      <c r="AM23" s="104"/>
      <c r="AN23" s="104"/>
      <c r="AO23" s="104"/>
      <c r="AP23" s="104"/>
      <c r="AQ23" s="104"/>
      <c r="AR23" s="104"/>
      <c r="AS23" s="104" t="s">
        <v>1690</v>
      </c>
      <c r="AT23" s="104"/>
      <c r="AU23" s="104"/>
      <c r="AV23" s="104"/>
      <c r="AW23" s="104"/>
      <c r="AX23" s="104"/>
      <c r="AY23" s="104"/>
      <c r="AZ23" s="104"/>
      <c r="BA23" s="104"/>
      <c r="BB23" s="104"/>
      <c r="BC23" s="104"/>
      <c r="BD23" s="104" t="s">
        <v>1690</v>
      </c>
      <c r="BE23" s="104"/>
      <c r="BF23" s="104"/>
      <c r="BG23" s="104"/>
      <c r="BH23" s="104"/>
      <c r="BI23" s="104"/>
      <c r="BJ23" s="104"/>
      <c r="BK23" s="104"/>
      <c r="BL23" s="104"/>
      <c r="BM23" s="104"/>
      <c r="BN23" s="104"/>
      <c r="BO23" s="104" t="s">
        <v>1690</v>
      </c>
      <c r="BP23" s="104"/>
      <c r="BQ23" s="104"/>
      <c r="BR23" s="104"/>
      <c r="BS23" s="104"/>
      <c r="BT23" s="104"/>
      <c r="BU23" s="104"/>
      <c r="BV23" s="104"/>
      <c r="BW23" s="104"/>
      <c r="BX23" s="104"/>
      <c r="BY23" s="104"/>
      <c r="BZ23" s="370" t="s">
        <v>1690</v>
      </c>
      <c r="CA23" s="371"/>
      <c r="CB23" s="371"/>
      <c r="CC23" s="371"/>
      <c r="CD23" s="371"/>
      <c r="CE23" s="371"/>
      <c r="CF23" s="371"/>
      <c r="CG23" s="371"/>
      <c r="CH23" s="371"/>
      <c r="CI23" s="371"/>
      <c r="CJ23" s="372"/>
    </row>
    <row r="24" s="358" customFormat="1" ht="21">
      <c r="A24" s="122" t="s">
        <v>1583</v>
      </c>
      <c r="B24" s="258" t="s">
        <v>1585</v>
      </c>
      <c r="C24" s="258"/>
      <c r="D24" s="258"/>
      <c r="E24" s="258"/>
      <c r="F24" s="258"/>
      <c r="G24" s="258"/>
      <c r="H24" s="258" t="s">
        <v>1691</v>
      </c>
      <c r="I24" s="258"/>
      <c r="J24" s="258"/>
      <c r="K24" s="393" t="s">
        <v>1692</v>
      </c>
      <c r="L24" s="122" t="s">
        <v>1583</v>
      </c>
      <c r="M24" s="258" t="s">
        <v>1585</v>
      </c>
      <c r="N24" s="258"/>
      <c r="O24" s="258"/>
      <c r="P24" s="258"/>
      <c r="Q24" s="258"/>
      <c r="R24" s="258"/>
      <c r="S24" s="258" t="s">
        <v>1691</v>
      </c>
      <c r="T24" s="258"/>
      <c r="U24" s="258"/>
      <c r="V24" s="393" t="s">
        <v>1692</v>
      </c>
      <c r="W24" s="122" t="s">
        <v>1583</v>
      </c>
      <c r="X24" s="258" t="s">
        <v>1585</v>
      </c>
      <c r="Y24" s="258"/>
      <c r="Z24" s="258"/>
      <c r="AA24" s="258"/>
      <c r="AB24" s="258"/>
      <c r="AC24" s="258"/>
      <c r="AD24" s="258" t="s">
        <v>1691</v>
      </c>
      <c r="AE24" s="258"/>
      <c r="AF24" s="258"/>
      <c r="AG24" s="393" t="s">
        <v>1692</v>
      </c>
      <c r="AH24" s="122" t="s">
        <v>1583</v>
      </c>
      <c r="AI24" s="258" t="s">
        <v>1585</v>
      </c>
      <c r="AJ24" s="258"/>
      <c r="AK24" s="258"/>
      <c r="AL24" s="258"/>
      <c r="AM24" s="258"/>
      <c r="AN24" s="258"/>
      <c r="AO24" s="258" t="s">
        <v>1691</v>
      </c>
      <c r="AP24" s="258"/>
      <c r="AQ24" s="258"/>
      <c r="AR24" s="393" t="s">
        <v>1692</v>
      </c>
      <c r="AS24" s="122" t="s">
        <v>1583</v>
      </c>
      <c r="AT24" s="258" t="s">
        <v>1585</v>
      </c>
      <c r="AU24" s="258"/>
      <c r="AV24" s="258"/>
      <c r="AW24" s="258"/>
      <c r="AX24" s="258"/>
      <c r="AY24" s="258"/>
      <c r="AZ24" s="258" t="s">
        <v>1691</v>
      </c>
      <c r="BA24" s="258"/>
      <c r="BB24" s="258"/>
      <c r="BC24" s="393" t="s">
        <v>1692</v>
      </c>
      <c r="BD24" s="122" t="s">
        <v>1583</v>
      </c>
      <c r="BE24" s="258" t="s">
        <v>1585</v>
      </c>
      <c r="BF24" s="258"/>
      <c r="BG24" s="258"/>
      <c r="BH24" s="258"/>
      <c r="BI24" s="258"/>
      <c r="BJ24" s="258"/>
      <c r="BK24" s="258" t="s">
        <v>1691</v>
      </c>
      <c r="BL24" s="258"/>
      <c r="BM24" s="258"/>
      <c r="BN24" s="393" t="s">
        <v>1692</v>
      </c>
      <c r="BO24" s="122" t="s">
        <v>1583</v>
      </c>
      <c r="BP24" s="258" t="s">
        <v>1585</v>
      </c>
      <c r="BQ24" s="258"/>
      <c r="BR24" s="258"/>
      <c r="BS24" s="258"/>
      <c r="BT24" s="258"/>
      <c r="BU24" s="258"/>
      <c r="BV24" s="258" t="s">
        <v>1691</v>
      </c>
      <c r="BW24" s="258"/>
      <c r="BX24" s="258"/>
      <c r="BY24" s="393" t="s">
        <v>1692</v>
      </c>
      <c r="BZ24" s="389" t="s">
        <v>1583</v>
      </c>
      <c r="CA24" s="390" t="s">
        <v>1585</v>
      </c>
      <c r="CB24" s="391"/>
      <c r="CC24" s="391"/>
      <c r="CD24" s="391"/>
      <c r="CE24" s="391"/>
      <c r="CF24" s="392"/>
      <c r="CG24" s="390" t="s">
        <v>1691</v>
      </c>
      <c r="CH24" s="391"/>
      <c r="CI24" s="392"/>
      <c r="CJ24" s="393" t="s">
        <v>1692</v>
      </c>
    </row>
    <row r="25" ht="57.75" customHeight="1">
      <c r="A25" s="122"/>
      <c r="B25" s="258" t="s">
        <v>1693</v>
      </c>
      <c r="C25" s="258"/>
      <c r="D25" s="258"/>
      <c r="E25" s="258"/>
      <c r="F25" s="258"/>
      <c r="G25" s="258"/>
      <c r="H25" s="396" t="s">
        <v>1694</v>
      </c>
      <c r="I25" s="258"/>
      <c r="J25" s="258"/>
      <c r="K25" s="394">
        <v>1</v>
      </c>
      <c r="L25" s="122"/>
      <c r="M25" s="258" t="s">
        <v>1607</v>
      </c>
      <c r="N25" s="258"/>
      <c r="O25" s="258"/>
      <c r="P25" s="258"/>
      <c r="Q25" s="258"/>
      <c r="R25" s="258"/>
      <c r="S25" s="396" t="s">
        <v>1695</v>
      </c>
      <c r="T25" s="258"/>
      <c r="U25" s="258"/>
      <c r="V25" s="397">
        <v>1</v>
      </c>
      <c r="W25" s="122"/>
      <c r="X25" s="258" t="s">
        <v>1649</v>
      </c>
      <c r="Y25" s="258"/>
      <c r="Z25" s="258"/>
      <c r="AA25" s="258"/>
      <c r="AB25" s="258"/>
      <c r="AC25" s="258"/>
      <c r="AD25" s="396" t="s">
        <v>1696</v>
      </c>
      <c r="AE25" s="258"/>
      <c r="AF25" s="258"/>
      <c r="AG25" s="397">
        <v>1</v>
      </c>
      <c r="AH25" s="122"/>
      <c r="AI25" s="258" t="s">
        <v>1697</v>
      </c>
      <c r="AJ25" s="258"/>
      <c r="AK25" s="258"/>
      <c r="AL25" s="258"/>
      <c r="AM25" s="258"/>
      <c r="AN25" s="258"/>
      <c r="AO25" s="396" t="s">
        <v>1698</v>
      </c>
      <c r="AP25" s="258"/>
      <c r="AQ25" s="258"/>
      <c r="AR25" s="397">
        <v>1</v>
      </c>
      <c r="AS25" s="122"/>
      <c r="AT25" s="258" t="s">
        <v>1699</v>
      </c>
      <c r="AU25" s="258"/>
      <c r="AV25" s="258"/>
      <c r="AW25" s="258"/>
      <c r="AX25" s="258"/>
      <c r="AY25" s="258"/>
      <c r="AZ25" s="396" t="s">
        <v>1700</v>
      </c>
      <c r="BA25" s="258"/>
      <c r="BB25" s="258"/>
      <c r="BC25" s="397">
        <v>1</v>
      </c>
      <c r="BD25" s="122"/>
      <c r="BE25" s="258"/>
      <c r="BF25" s="258"/>
      <c r="BG25" s="258"/>
      <c r="BH25" s="258"/>
      <c r="BI25" s="258"/>
      <c r="BJ25" s="258"/>
      <c r="BK25" s="258"/>
      <c r="BL25" s="258"/>
      <c r="BM25" s="258"/>
      <c r="BN25" s="393"/>
      <c r="BO25" s="122"/>
      <c r="BP25" s="258"/>
      <c r="BQ25" s="258"/>
      <c r="BR25" s="258"/>
      <c r="BS25" s="258"/>
      <c r="BT25" s="258"/>
      <c r="BU25" s="258"/>
      <c r="BV25" s="258"/>
      <c r="BW25" s="258"/>
      <c r="BX25" s="258"/>
      <c r="BY25" s="393"/>
      <c r="BZ25" s="122"/>
      <c r="CA25" s="390" t="s">
        <v>1701</v>
      </c>
      <c r="CB25" s="391"/>
      <c r="CC25" s="391"/>
      <c r="CD25" s="391"/>
      <c r="CE25" s="391"/>
      <c r="CF25" s="392"/>
      <c r="CG25" s="396" t="s">
        <v>1702</v>
      </c>
      <c r="CH25" s="258"/>
      <c r="CI25" s="258"/>
      <c r="CJ25" s="397">
        <v>1</v>
      </c>
    </row>
    <row r="26" ht="57" customHeight="1">
      <c r="A26" s="122"/>
      <c r="B26" s="258" t="s">
        <v>1703</v>
      </c>
      <c r="C26" s="258"/>
      <c r="D26" s="258"/>
      <c r="E26" s="258"/>
      <c r="F26" s="258"/>
      <c r="G26" s="258"/>
      <c r="H26" s="396" t="s">
        <v>1694</v>
      </c>
      <c r="I26" s="258"/>
      <c r="J26" s="258"/>
      <c r="K26" s="394">
        <v>1</v>
      </c>
      <c r="L26" s="122"/>
      <c r="M26" s="258" t="s">
        <v>1664</v>
      </c>
      <c r="N26" s="258"/>
      <c r="O26" s="258"/>
      <c r="P26" s="258"/>
      <c r="Q26" s="258"/>
      <c r="R26" s="258"/>
      <c r="S26" s="396" t="s">
        <v>1695</v>
      </c>
      <c r="T26" s="258"/>
      <c r="U26" s="258"/>
      <c r="V26" s="397">
        <v>1</v>
      </c>
      <c r="W26" s="122"/>
      <c r="X26" s="258" t="s">
        <v>1704</v>
      </c>
      <c r="Y26" s="258"/>
      <c r="Z26" s="258"/>
      <c r="AA26" s="258"/>
      <c r="AB26" s="258"/>
      <c r="AC26" s="258"/>
      <c r="AD26" s="396" t="s">
        <v>1705</v>
      </c>
      <c r="AE26" s="258"/>
      <c r="AF26" s="258"/>
      <c r="AG26" s="397">
        <v>1</v>
      </c>
      <c r="AH26" s="122"/>
      <c r="AI26" s="258" t="s">
        <v>1706</v>
      </c>
      <c r="AJ26" s="258"/>
      <c r="AK26" s="258"/>
      <c r="AL26" s="258"/>
      <c r="AM26" s="258"/>
      <c r="AN26" s="258"/>
      <c r="AO26" s="396" t="s">
        <v>1707</v>
      </c>
      <c r="AP26" s="258"/>
      <c r="AQ26" s="258"/>
      <c r="AR26" s="397">
        <v>1</v>
      </c>
      <c r="AS26" s="122"/>
      <c r="AT26" s="258" t="s">
        <v>1708</v>
      </c>
      <c r="AU26" s="258"/>
      <c r="AV26" s="258"/>
      <c r="AW26" s="258"/>
      <c r="AX26" s="258"/>
      <c r="AY26" s="258"/>
      <c r="AZ26" s="396" t="s">
        <v>1700</v>
      </c>
      <c r="BA26" s="258"/>
      <c r="BB26" s="258"/>
      <c r="BC26" s="397">
        <v>1</v>
      </c>
      <c r="BD26" s="122"/>
      <c r="BE26" s="258"/>
      <c r="BF26" s="258"/>
      <c r="BG26" s="258"/>
      <c r="BH26" s="258"/>
      <c r="BI26" s="258"/>
      <c r="BJ26" s="258"/>
      <c r="BK26" s="258"/>
      <c r="BL26" s="258"/>
      <c r="BM26" s="258"/>
      <c r="BN26" s="393"/>
      <c r="BO26" s="122"/>
      <c r="BP26" s="258"/>
      <c r="BQ26" s="258"/>
      <c r="BR26" s="258"/>
      <c r="BS26" s="258"/>
      <c r="BT26" s="258"/>
      <c r="BU26" s="258"/>
      <c r="BV26" s="258"/>
      <c r="BW26" s="258"/>
      <c r="BX26" s="258"/>
      <c r="BY26" s="393"/>
      <c r="BZ26" s="122"/>
      <c r="CA26" s="390" t="s">
        <v>1709</v>
      </c>
      <c r="CB26" s="391"/>
      <c r="CC26" s="391"/>
      <c r="CD26" s="391"/>
      <c r="CE26" s="391"/>
      <c r="CF26" s="392"/>
      <c r="CG26" s="396" t="s">
        <v>1702</v>
      </c>
      <c r="CH26" s="258"/>
      <c r="CI26" s="258"/>
      <c r="CJ26" s="397">
        <v>1</v>
      </c>
    </row>
    <row r="27" ht="59.25" customHeight="1">
      <c r="A27" s="122"/>
      <c r="B27" s="258" t="s">
        <v>1627</v>
      </c>
      <c r="C27" s="258"/>
      <c r="D27" s="258"/>
      <c r="E27" s="258"/>
      <c r="F27" s="258"/>
      <c r="G27" s="258"/>
      <c r="H27" s="396" t="s">
        <v>1694</v>
      </c>
      <c r="I27" s="258"/>
      <c r="J27" s="258"/>
      <c r="K27" s="394">
        <v>1</v>
      </c>
      <c r="L27" s="122"/>
      <c r="M27" s="258" t="s">
        <v>1710</v>
      </c>
      <c r="N27" s="258"/>
      <c r="O27" s="258"/>
      <c r="P27" s="258"/>
      <c r="Q27" s="258"/>
      <c r="R27" s="258"/>
      <c r="S27" s="396" t="s">
        <v>1695</v>
      </c>
      <c r="T27" s="258"/>
      <c r="U27" s="258"/>
      <c r="V27" s="397">
        <v>1</v>
      </c>
      <c r="W27" s="122"/>
      <c r="X27" s="258" t="s">
        <v>1711</v>
      </c>
      <c r="Y27" s="258"/>
      <c r="Z27" s="258"/>
      <c r="AA27" s="258"/>
      <c r="AB27" s="258"/>
      <c r="AC27" s="258"/>
      <c r="AD27" s="396" t="s">
        <v>1712</v>
      </c>
      <c r="AE27" s="258"/>
      <c r="AF27" s="258"/>
      <c r="AG27" s="397">
        <v>1</v>
      </c>
      <c r="AH27" s="122"/>
      <c r="AI27" s="258" t="s">
        <v>1697</v>
      </c>
      <c r="AJ27" s="258"/>
      <c r="AK27" s="258"/>
      <c r="AL27" s="258"/>
      <c r="AM27" s="258"/>
      <c r="AN27" s="258"/>
      <c r="AO27" s="396" t="s">
        <v>1698</v>
      </c>
      <c r="AP27" s="258"/>
      <c r="AQ27" s="258"/>
      <c r="AR27" s="397">
        <v>1</v>
      </c>
      <c r="AS27" s="122"/>
      <c r="AT27" s="258" t="s">
        <v>1623</v>
      </c>
      <c r="AU27" s="258"/>
      <c r="AV27" s="258"/>
      <c r="AW27" s="258"/>
      <c r="AX27" s="258"/>
      <c r="AY27" s="258"/>
      <c r="AZ27" s="396" t="s">
        <v>1700</v>
      </c>
      <c r="BA27" s="258"/>
      <c r="BB27" s="258"/>
      <c r="BC27" s="397">
        <v>1</v>
      </c>
      <c r="BD27" s="122"/>
      <c r="BE27" s="258"/>
      <c r="BF27" s="258"/>
      <c r="BG27" s="258"/>
      <c r="BH27" s="258"/>
      <c r="BI27" s="258"/>
      <c r="BJ27" s="258"/>
      <c r="BK27" s="258"/>
      <c r="BL27" s="258"/>
      <c r="BM27" s="258"/>
      <c r="BN27" s="393"/>
      <c r="BO27" s="122"/>
      <c r="BP27" s="258"/>
      <c r="BQ27" s="258"/>
      <c r="BR27" s="258"/>
      <c r="BS27" s="258"/>
      <c r="BT27" s="258"/>
      <c r="BU27" s="258"/>
      <c r="BV27" s="258"/>
      <c r="BW27" s="258"/>
      <c r="BX27" s="258"/>
      <c r="BY27" s="393"/>
      <c r="BZ27" s="122"/>
      <c r="CA27" s="390" t="s">
        <v>1625</v>
      </c>
      <c r="CB27" s="391"/>
      <c r="CC27" s="391"/>
      <c r="CD27" s="391"/>
      <c r="CE27" s="391"/>
      <c r="CF27" s="392"/>
      <c r="CG27" s="396" t="s">
        <v>1702</v>
      </c>
      <c r="CH27" s="258"/>
      <c r="CI27" s="258"/>
      <c r="CJ27" s="397">
        <v>1</v>
      </c>
    </row>
    <row r="28" ht="54.75" customHeight="1">
      <c r="A28" s="122"/>
      <c r="B28" s="258" t="s">
        <v>1672</v>
      </c>
      <c r="C28" s="258"/>
      <c r="D28" s="258"/>
      <c r="E28" s="258"/>
      <c r="F28" s="258"/>
      <c r="G28" s="258"/>
      <c r="H28" s="396" t="s">
        <v>1694</v>
      </c>
      <c r="I28" s="258"/>
      <c r="J28" s="258"/>
      <c r="K28" s="394">
        <v>1</v>
      </c>
      <c r="L28" s="122"/>
      <c r="M28" s="258" t="s">
        <v>1638</v>
      </c>
      <c r="N28" s="258"/>
      <c r="O28" s="258"/>
      <c r="P28" s="258"/>
      <c r="Q28" s="258"/>
      <c r="R28" s="258"/>
      <c r="S28" s="396" t="s">
        <v>1695</v>
      </c>
      <c r="T28" s="258"/>
      <c r="U28" s="258"/>
      <c r="V28" s="397">
        <v>1</v>
      </c>
      <c r="W28" s="122"/>
      <c r="X28" s="258" t="s">
        <v>1713</v>
      </c>
      <c r="Y28" s="258"/>
      <c r="Z28" s="258"/>
      <c r="AA28" s="258"/>
      <c r="AB28" s="258"/>
      <c r="AC28" s="258"/>
      <c r="AD28" s="396" t="s">
        <v>1714</v>
      </c>
      <c r="AE28" s="258"/>
      <c r="AF28" s="258"/>
      <c r="AG28" s="397">
        <v>1</v>
      </c>
      <c r="AH28" s="122"/>
      <c r="AI28" s="258" t="s">
        <v>1715</v>
      </c>
      <c r="AJ28" s="258"/>
      <c r="AK28" s="258"/>
      <c r="AL28" s="258"/>
      <c r="AM28" s="258"/>
      <c r="AN28" s="258"/>
      <c r="AO28" s="396" t="s">
        <v>1698</v>
      </c>
      <c r="AP28" s="258"/>
      <c r="AQ28" s="258"/>
      <c r="AR28" s="397">
        <v>1</v>
      </c>
      <c r="AS28" s="122"/>
      <c r="AT28" s="258" t="s">
        <v>1708</v>
      </c>
      <c r="AU28" s="258"/>
      <c r="AV28" s="258"/>
      <c r="AW28" s="258"/>
      <c r="AX28" s="258"/>
      <c r="AY28" s="258"/>
      <c r="AZ28" s="396" t="s">
        <v>1700</v>
      </c>
      <c r="BA28" s="258"/>
      <c r="BB28" s="258"/>
      <c r="BC28" s="397">
        <v>1</v>
      </c>
      <c r="BD28" s="122"/>
      <c r="BE28" s="258"/>
      <c r="BF28" s="258"/>
      <c r="BG28" s="258"/>
      <c r="BH28" s="258"/>
      <c r="BI28" s="258"/>
      <c r="BJ28" s="258"/>
      <c r="BK28" s="258"/>
      <c r="BL28" s="258"/>
      <c r="BM28" s="258"/>
      <c r="BN28" s="393"/>
      <c r="BO28" s="122"/>
      <c r="BP28" s="258"/>
      <c r="BQ28" s="258"/>
      <c r="BR28" s="258"/>
      <c r="BS28" s="258"/>
      <c r="BT28" s="258"/>
      <c r="BU28" s="258"/>
      <c r="BV28" s="258"/>
      <c r="BW28" s="258"/>
      <c r="BX28" s="258"/>
      <c r="BY28" s="393"/>
      <c r="BZ28" s="122"/>
      <c r="CA28" s="390" t="s">
        <v>1625</v>
      </c>
      <c r="CB28" s="391"/>
      <c r="CC28" s="391"/>
      <c r="CD28" s="391"/>
      <c r="CE28" s="391"/>
      <c r="CF28" s="392"/>
      <c r="CG28" s="396" t="s">
        <v>1702</v>
      </c>
      <c r="CH28" s="258"/>
      <c r="CI28" s="258"/>
      <c r="CJ28" s="397">
        <v>1</v>
      </c>
    </row>
    <row r="29" ht="56.25" customHeight="1">
      <c r="A29" s="122"/>
      <c r="B29" s="258" t="s">
        <v>1619</v>
      </c>
      <c r="C29" s="258"/>
      <c r="D29" s="258"/>
      <c r="E29" s="258"/>
      <c r="F29" s="258"/>
      <c r="G29" s="258"/>
      <c r="H29" s="396" t="s">
        <v>1694</v>
      </c>
      <c r="I29" s="258"/>
      <c r="J29" s="258"/>
      <c r="K29" s="394">
        <v>1</v>
      </c>
      <c r="L29" s="122"/>
      <c r="M29" s="258" t="s">
        <v>1607</v>
      </c>
      <c r="N29" s="258"/>
      <c r="O29" s="258"/>
      <c r="P29" s="258"/>
      <c r="Q29" s="258"/>
      <c r="R29" s="258"/>
      <c r="S29" s="396" t="s">
        <v>1695</v>
      </c>
      <c r="T29" s="258"/>
      <c r="U29" s="258"/>
      <c r="V29" s="397">
        <v>1</v>
      </c>
      <c r="W29" s="122"/>
      <c r="X29" s="258" t="s">
        <v>1716</v>
      </c>
      <c r="Y29" s="258"/>
      <c r="Z29" s="258"/>
      <c r="AA29" s="258"/>
      <c r="AB29" s="258"/>
      <c r="AC29" s="258"/>
      <c r="AD29" s="396" t="s">
        <v>1717</v>
      </c>
      <c r="AE29" s="258"/>
      <c r="AF29" s="258"/>
      <c r="AG29" s="397">
        <v>1</v>
      </c>
      <c r="AH29" s="122"/>
      <c r="AI29" s="258" t="s">
        <v>1718</v>
      </c>
      <c r="AJ29" s="258"/>
      <c r="AK29" s="258"/>
      <c r="AL29" s="258"/>
      <c r="AM29" s="258"/>
      <c r="AN29" s="258"/>
      <c r="AO29" s="396" t="s">
        <v>1698</v>
      </c>
      <c r="AP29" s="258"/>
      <c r="AQ29" s="258"/>
      <c r="AR29" s="397">
        <v>1</v>
      </c>
      <c r="AS29" s="122"/>
      <c r="AT29" s="258" t="s">
        <v>1615</v>
      </c>
      <c r="AU29" s="258"/>
      <c r="AV29" s="258"/>
      <c r="AW29" s="258"/>
      <c r="AX29" s="258"/>
      <c r="AY29" s="258"/>
      <c r="AZ29" s="396" t="s">
        <v>1700</v>
      </c>
      <c r="BA29" s="258"/>
      <c r="BB29" s="258"/>
      <c r="BC29" s="397">
        <v>1</v>
      </c>
      <c r="BD29" s="122"/>
      <c r="BE29" s="258"/>
      <c r="BF29" s="258"/>
      <c r="BG29" s="258"/>
      <c r="BH29" s="258"/>
      <c r="BI29" s="258"/>
      <c r="BJ29" s="258"/>
      <c r="BK29" s="258"/>
      <c r="BL29" s="258"/>
      <c r="BM29" s="258"/>
      <c r="BN29" s="393"/>
      <c r="BO29" s="122"/>
      <c r="BP29" s="258"/>
      <c r="BQ29" s="258"/>
      <c r="BR29" s="258"/>
      <c r="BS29" s="258"/>
      <c r="BT29" s="258"/>
      <c r="BU29" s="258"/>
      <c r="BV29" s="258"/>
      <c r="BW29" s="258"/>
      <c r="BX29" s="258"/>
      <c r="BY29" s="393"/>
      <c r="BZ29" s="122"/>
      <c r="CA29" s="390" t="s">
        <v>1719</v>
      </c>
      <c r="CB29" s="391"/>
      <c r="CC29" s="391"/>
      <c r="CD29" s="391"/>
      <c r="CE29" s="391"/>
      <c r="CF29" s="392"/>
      <c r="CG29" s="396" t="s">
        <v>1702</v>
      </c>
      <c r="CH29" s="258"/>
      <c r="CI29" s="258"/>
      <c r="CJ29" s="397">
        <v>1</v>
      </c>
    </row>
    <row r="30" ht="42.75" customHeight="1">
      <c r="A30" s="122" t="s">
        <v>1720</v>
      </c>
      <c r="B30" s="258" t="s">
        <v>1672</v>
      </c>
      <c r="C30" s="258"/>
      <c r="D30" s="258"/>
      <c r="E30" s="258"/>
      <c r="F30" s="258"/>
      <c r="G30" s="258"/>
      <c r="H30" s="396" t="s">
        <v>1694</v>
      </c>
      <c r="I30" s="258"/>
      <c r="J30" s="258"/>
      <c r="K30" s="394">
        <v>1</v>
      </c>
      <c r="L30" s="122" t="s">
        <v>1720</v>
      </c>
      <c r="M30" s="258" t="s">
        <v>1593</v>
      </c>
      <c r="N30" s="258"/>
      <c r="O30" s="258"/>
      <c r="P30" s="258"/>
      <c r="Q30" s="258"/>
      <c r="R30" s="258"/>
      <c r="S30" s="396" t="s">
        <v>1695</v>
      </c>
      <c r="T30" s="258"/>
      <c r="U30" s="258"/>
      <c r="V30" s="397">
        <v>1</v>
      </c>
      <c r="W30" s="122" t="s">
        <v>1720</v>
      </c>
      <c r="X30" s="258" t="s">
        <v>1721</v>
      </c>
      <c r="Y30" s="258"/>
      <c r="Z30" s="258"/>
      <c r="AA30" s="258"/>
      <c r="AB30" s="258"/>
      <c r="AC30" s="258"/>
      <c r="AD30" s="396" t="s">
        <v>1722</v>
      </c>
      <c r="AE30" s="258"/>
      <c r="AF30" s="258"/>
      <c r="AG30" s="397">
        <v>1</v>
      </c>
      <c r="AH30" s="122" t="s">
        <v>1720</v>
      </c>
      <c r="AI30" s="258" t="s">
        <v>1723</v>
      </c>
      <c r="AJ30" s="258"/>
      <c r="AK30" s="258"/>
      <c r="AL30" s="258"/>
      <c r="AM30" s="258"/>
      <c r="AN30" s="258"/>
      <c r="AO30" s="396" t="s">
        <v>1724</v>
      </c>
      <c r="AP30" s="258"/>
      <c r="AQ30" s="258"/>
      <c r="AR30" s="397">
        <v>1</v>
      </c>
      <c r="AS30" s="122" t="s">
        <v>1720</v>
      </c>
      <c r="AT30" s="258" t="s">
        <v>1615</v>
      </c>
      <c r="AU30" s="258"/>
      <c r="AV30" s="258"/>
      <c r="AW30" s="258"/>
      <c r="AX30" s="258"/>
      <c r="AY30" s="258"/>
      <c r="AZ30" s="396" t="s">
        <v>1700</v>
      </c>
      <c r="BA30" s="258"/>
      <c r="BB30" s="258"/>
      <c r="BC30" s="397">
        <v>1</v>
      </c>
      <c r="BD30" s="122" t="s">
        <v>1720</v>
      </c>
      <c r="BE30" s="258"/>
      <c r="BF30" s="258"/>
      <c r="BG30" s="258"/>
      <c r="BH30" s="258"/>
      <c r="BI30" s="258"/>
      <c r="BJ30" s="258"/>
      <c r="BK30" s="258"/>
      <c r="BL30" s="258"/>
      <c r="BM30" s="258"/>
      <c r="BN30" s="393"/>
      <c r="BO30" s="122" t="s">
        <v>1720</v>
      </c>
      <c r="BP30" s="258"/>
      <c r="BQ30" s="258"/>
      <c r="BR30" s="258"/>
      <c r="BS30" s="258"/>
      <c r="BT30" s="258"/>
      <c r="BU30" s="258"/>
      <c r="BV30" s="258"/>
      <c r="BW30" s="258"/>
      <c r="BX30" s="258"/>
      <c r="BY30" s="393"/>
      <c r="BZ30" s="389" t="s">
        <v>1720</v>
      </c>
      <c r="CA30" s="390" t="s">
        <v>1617</v>
      </c>
      <c r="CB30" s="391"/>
      <c r="CC30" s="391"/>
      <c r="CD30" s="391"/>
      <c r="CE30" s="391"/>
      <c r="CF30" s="392"/>
      <c r="CG30" s="396" t="s">
        <v>1702</v>
      </c>
      <c r="CH30" s="258"/>
      <c r="CI30" s="258"/>
      <c r="CJ30" s="397">
        <v>1</v>
      </c>
    </row>
    <row r="31" ht="42" customHeight="1">
      <c r="A31" s="122"/>
      <c r="B31" s="258" t="s">
        <v>1725</v>
      </c>
      <c r="C31" s="258"/>
      <c r="D31" s="258"/>
      <c r="E31" s="258"/>
      <c r="F31" s="258"/>
      <c r="G31" s="258"/>
      <c r="H31" s="396" t="s">
        <v>1726</v>
      </c>
      <c r="I31" s="258"/>
      <c r="J31" s="258"/>
      <c r="K31" s="394">
        <v>1</v>
      </c>
      <c r="L31" s="122"/>
      <c r="M31" s="258" t="s">
        <v>1593</v>
      </c>
      <c r="N31" s="258"/>
      <c r="O31" s="258"/>
      <c r="P31" s="258"/>
      <c r="Q31" s="258"/>
      <c r="R31" s="258"/>
      <c r="S31" s="396" t="s">
        <v>1695</v>
      </c>
      <c r="T31" s="258"/>
      <c r="U31" s="258"/>
      <c r="V31" s="397">
        <v>1</v>
      </c>
      <c r="W31" s="122"/>
      <c r="X31" s="258" t="s">
        <v>1727</v>
      </c>
      <c r="Y31" s="258"/>
      <c r="Z31" s="258"/>
      <c r="AA31" s="258"/>
      <c r="AB31" s="258"/>
      <c r="AC31" s="258"/>
      <c r="AD31" s="396" t="s">
        <v>1728</v>
      </c>
      <c r="AE31" s="258"/>
      <c r="AF31" s="258"/>
      <c r="AG31" s="397">
        <v>1</v>
      </c>
      <c r="AH31" s="122"/>
      <c r="AI31" s="258" t="s">
        <v>1729</v>
      </c>
      <c r="AJ31" s="258"/>
      <c r="AK31" s="258"/>
      <c r="AL31" s="258"/>
      <c r="AM31" s="258"/>
      <c r="AN31" s="258"/>
      <c r="AO31" s="396" t="s">
        <v>1730</v>
      </c>
      <c r="AP31" s="258"/>
      <c r="AQ31" s="258"/>
      <c r="AR31" s="397">
        <v>1</v>
      </c>
      <c r="AS31" s="122"/>
      <c r="AT31" s="258" t="s">
        <v>1708</v>
      </c>
      <c r="AU31" s="258"/>
      <c r="AV31" s="258"/>
      <c r="AW31" s="258"/>
      <c r="AX31" s="258"/>
      <c r="AY31" s="258"/>
      <c r="AZ31" s="396" t="s">
        <v>1700</v>
      </c>
      <c r="BA31" s="258"/>
      <c r="BB31" s="258"/>
      <c r="BC31" s="397">
        <v>1</v>
      </c>
      <c r="BD31" s="122"/>
      <c r="BE31" s="258"/>
      <c r="BF31" s="258"/>
      <c r="BG31" s="258"/>
      <c r="BH31" s="258"/>
      <c r="BI31" s="258"/>
      <c r="BJ31" s="258"/>
      <c r="BK31" s="258"/>
      <c r="BL31" s="258"/>
      <c r="BM31" s="258"/>
      <c r="BN31" s="393"/>
      <c r="BO31" s="122"/>
      <c r="BP31" s="258"/>
      <c r="BQ31" s="258"/>
      <c r="BR31" s="258"/>
      <c r="BS31" s="258"/>
      <c r="BT31" s="258"/>
      <c r="BU31" s="258"/>
      <c r="BV31" s="258"/>
      <c r="BW31" s="258"/>
      <c r="BX31" s="258"/>
      <c r="BY31" s="393"/>
      <c r="BZ31" s="122"/>
      <c r="CA31" s="390" t="s">
        <v>1625</v>
      </c>
      <c r="CB31" s="391"/>
      <c r="CC31" s="391"/>
      <c r="CD31" s="391"/>
      <c r="CE31" s="391"/>
      <c r="CF31" s="392"/>
      <c r="CG31" s="396" t="s">
        <v>1702</v>
      </c>
      <c r="CH31" s="258"/>
      <c r="CI31" s="258"/>
      <c r="CJ31" s="397">
        <v>1</v>
      </c>
    </row>
    <row r="32" ht="53.25" customHeight="1">
      <c r="A32" s="122"/>
      <c r="B32" s="258" t="s">
        <v>1662</v>
      </c>
      <c r="C32" s="258"/>
      <c r="D32" s="258"/>
      <c r="E32" s="258"/>
      <c r="F32" s="258"/>
      <c r="G32" s="258"/>
      <c r="H32" s="396" t="s">
        <v>1694</v>
      </c>
      <c r="I32" s="258"/>
      <c r="J32" s="258"/>
      <c r="K32" s="394">
        <v>1</v>
      </c>
      <c r="L32" s="122"/>
      <c r="M32" s="258" t="s">
        <v>1664</v>
      </c>
      <c r="N32" s="258"/>
      <c r="O32" s="258"/>
      <c r="P32" s="258"/>
      <c r="Q32" s="258"/>
      <c r="R32" s="258"/>
      <c r="S32" s="396" t="s">
        <v>1695</v>
      </c>
      <c r="T32" s="258"/>
      <c r="U32" s="258"/>
      <c r="V32" s="397">
        <v>1</v>
      </c>
      <c r="W32" s="122"/>
      <c r="X32" s="258" t="s">
        <v>1649</v>
      </c>
      <c r="Y32" s="258"/>
      <c r="Z32" s="258"/>
      <c r="AA32" s="258"/>
      <c r="AB32" s="258"/>
      <c r="AC32" s="258"/>
      <c r="AD32" s="396" t="s">
        <v>1696</v>
      </c>
      <c r="AE32" s="258"/>
      <c r="AF32" s="258"/>
      <c r="AG32" s="397">
        <v>1</v>
      </c>
      <c r="AH32" s="122"/>
      <c r="AI32" s="258" t="s">
        <v>1731</v>
      </c>
      <c r="AJ32" s="258"/>
      <c r="AK32" s="258"/>
      <c r="AL32" s="258"/>
      <c r="AM32" s="258"/>
      <c r="AN32" s="258"/>
      <c r="AO32" s="396" t="s">
        <v>1707</v>
      </c>
      <c r="AP32" s="258"/>
      <c r="AQ32" s="258"/>
      <c r="AR32" s="397">
        <v>1</v>
      </c>
      <c r="AS32" s="122"/>
      <c r="AT32" s="258" t="s">
        <v>1615</v>
      </c>
      <c r="AU32" s="258"/>
      <c r="AV32" s="258"/>
      <c r="AW32" s="258"/>
      <c r="AX32" s="258"/>
      <c r="AY32" s="258"/>
      <c r="AZ32" s="396" t="s">
        <v>1700</v>
      </c>
      <c r="BA32" s="258"/>
      <c r="BB32" s="258"/>
      <c r="BC32" s="397">
        <v>1</v>
      </c>
      <c r="BD32" s="122"/>
      <c r="BE32" s="258"/>
      <c r="BF32" s="258"/>
      <c r="BG32" s="258"/>
      <c r="BH32" s="258"/>
      <c r="BI32" s="258"/>
      <c r="BJ32" s="258"/>
      <c r="BK32" s="258"/>
      <c r="BL32" s="258"/>
      <c r="BM32" s="258"/>
      <c r="BN32" s="393"/>
      <c r="BO32" s="122"/>
      <c r="BP32" s="258"/>
      <c r="BQ32" s="258"/>
      <c r="BR32" s="258"/>
      <c r="BS32" s="258"/>
      <c r="BT32" s="258"/>
      <c r="BU32" s="258"/>
      <c r="BV32" s="258"/>
      <c r="BW32" s="258"/>
      <c r="BX32" s="258"/>
      <c r="BY32" s="393"/>
      <c r="BZ32" s="122"/>
      <c r="CA32" s="390" t="s">
        <v>1645</v>
      </c>
      <c r="CB32" s="391"/>
      <c r="CC32" s="391"/>
      <c r="CD32" s="391"/>
      <c r="CE32" s="391"/>
      <c r="CF32" s="392"/>
      <c r="CG32" s="396" t="s">
        <v>1702</v>
      </c>
      <c r="CH32" s="258"/>
      <c r="CI32" s="258"/>
      <c r="CJ32" s="397">
        <v>1</v>
      </c>
    </row>
    <row r="33" ht="54" customHeight="1">
      <c r="A33" s="122"/>
      <c r="B33" s="258" t="s">
        <v>1732</v>
      </c>
      <c r="C33" s="258"/>
      <c r="D33" s="258"/>
      <c r="E33" s="258"/>
      <c r="F33" s="258"/>
      <c r="G33" s="258"/>
      <c r="H33" s="396" t="s">
        <v>1694</v>
      </c>
      <c r="I33" s="258"/>
      <c r="J33" s="258"/>
      <c r="K33" s="394">
        <v>1</v>
      </c>
      <c r="L33" s="122"/>
      <c r="M33" s="258" t="s">
        <v>1664</v>
      </c>
      <c r="N33" s="258"/>
      <c r="O33" s="258"/>
      <c r="P33" s="258"/>
      <c r="Q33" s="258"/>
      <c r="R33" s="258"/>
      <c r="S33" s="396" t="s">
        <v>1695</v>
      </c>
      <c r="T33" s="258"/>
      <c r="U33" s="258"/>
      <c r="V33" s="397">
        <v>1</v>
      </c>
      <c r="W33" s="122"/>
      <c r="X33" s="258" t="s">
        <v>1721</v>
      </c>
      <c r="Y33" s="258"/>
      <c r="Z33" s="258"/>
      <c r="AA33" s="258"/>
      <c r="AB33" s="258"/>
      <c r="AC33" s="258"/>
      <c r="AD33" s="396" t="s">
        <v>1722</v>
      </c>
      <c r="AE33" s="258"/>
      <c r="AF33" s="258"/>
      <c r="AG33" s="397">
        <v>1</v>
      </c>
      <c r="AH33" s="122"/>
      <c r="AI33" s="258" t="s">
        <v>1733</v>
      </c>
      <c r="AJ33" s="258"/>
      <c r="AK33" s="258"/>
      <c r="AL33" s="258"/>
      <c r="AM33" s="258"/>
      <c r="AN33" s="258"/>
      <c r="AO33" s="396" t="s">
        <v>1707</v>
      </c>
      <c r="AP33" s="258"/>
      <c r="AQ33" s="258"/>
      <c r="AR33" s="397">
        <v>1</v>
      </c>
      <c r="AS33" s="122"/>
      <c r="AT33" s="258" t="s">
        <v>1615</v>
      </c>
      <c r="AU33" s="258"/>
      <c r="AV33" s="258"/>
      <c r="AW33" s="258"/>
      <c r="AX33" s="258"/>
      <c r="AY33" s="258"/>
      <c r="AZ33" s="396" t="s">
        <v>1700</v>
      </c>
      <c r="BA33" s="258"/>
      <c r="BB33" s="258"/>
      <c r="BC33" s="397">
        <v>1</v>
      </c>
      <c r="BD33" s="122"/>
      <c r="BE33" s="258"/>
      <c r="BF33" s="258"/>
      <c r="BG33" s="258"/>
      <c r="BH33" s="258"/>
      <c r="BI33" s="258"/>
      <c r="BJ33" s="258"/>
      <c r="BK33" s="258"/>
      <c r="BL33" s="258"/>
      <c r="BM33" s="258"/>
      <c r="BN33" s="393"/>
      <c r="BO33" s="122"/>
      <c r="BP33" s="258"/>
      <c r="BQ33" s="258"/>
      <c r="BR33" s="258"/>
      <c r="BS33" s="258"/>
      <c r="BT33" s="258"/>
      <c r="BU33" s="258"/>
      <c r="BV33" s="258"/>
      <c r="BW33" s="258"/>
      <c r="BX33" s="258"/>
      <c r="BY33" s="393"/>
      <c r="BZ33" s="122"/>
      <c r="CA33" s="390" t="s">
        <v>1661</v>
      </c>
      <c r="CB33" s="391"/>
      <c r="CC33" s="391"/>
      <c r="CD33" s="391"/>
      <c r="CE33" s="391"/>
      <c r="CF33" s="392"/>
      <c r="CG33" s="396" t="s">
        <v>1702</v>
      </c>
      <c r="CH33" s="258"/>
      <c r="CI33" s="258"/>
      <c r="CJ33" s="397">
        <v>1</v>
      </c>
    </row>
    <row r="34" ht="54" customHeight="1">
      <c r="A34" s="122"/>
      <c r="B34" s="258" t="s">
        <v>1627</v>
      </c>
      <c r="C34" s="258"/>
      <c r="D34" s="258"/>
      <c r="E34" s="258"/>
      <c r="F34" s="258"/>
      <c r="G34" s="258"/>
      <c r="H34" s="396" t="s">
        <v>1694</v>
      </c>
      <c r="I34" s="258"/>
      <c r="J34" s="258"/>
      <c r="K34" s="394">
        <v>1</v>
      </c>
      <c r="L34" s="122"/>
      <c r="M34" s="258" t="s">
        <v>1638</v>
      </c>
      <c r="N34" s="258"/>
      <c r="O34" s="258"/>
      <c r="P34" s="258"/>
      <c r="Q34" s="258"/>
      <c r="R34" s="258"/>
      <c r="S34" s="396" t="s">
        <v>1695</v>
      </c>
      <c r="T34" s="258"/>
      <c r="U34" s="258"/>
      <c r="V34" s="397">
        <v>1</v>
      </c>
      <c r="W34" s="122"/>
      <c r="X34" s="258" t="s">
        <v>1734</v>
      </c>
      <c r="Y34" s="258"/>
      <c r="Z34" s="258"/>
      <c r="AA34" s="258"/>
      <c r="AB34" s="258"/>
      <c r="AC34" s="258"/>
      <c r="AD34" s="396" t="s">
        <v>1735</v>
      </c>
      <c r="AE34" s="258"/>
      <c r="AF34" s="258"/>
      <c r="AG34" s="397">
        <v>1</v>
      </c>
      <c r="AH34" s="122"/>
      <c r="AI34" s="258" t="s">
        <v>1731</v>
      </c>
      <c r="AJ34" s="258"/>
      <c r="AK34" s="258"/>
      <c r="AL34" s="258"/>
      <c r="AM34" s="258"/>
      <c r="AN34" s="258"/>
      <c r="AO34" s="396" t="s">
        <v>1707</v>
      </c>
      <c r="AP34" s="258"/>
      <c r="AQ34" s="258"/>
      <c r="AR34" s="397">
        <v>1</v>
      </c>
      <c r="AS34" s="122"/>
      <c r="AT34" s="258" t="s">
        <v>1615</v>
      </c>
      <c r="AU34" s="258"/>
      <c r="AV34" s="258"/>
      <c r="AW34" s="258"/>
      <c r="AX34" s="258"/>
      <c r="AY34" s="258"/>
      <c r="AZ34" s="396" t="s">
        <v>1700</v>
      </c>
      <c r="BA34" s="258"/>
      <c r="BB34" s="258"/>
      <c r="BC34" s="397">
        <v>1</v>
      </c>
      <c r="BD34" s="122"/>
      <c r="BE34" s="258"/>
      <c r="BF34" s="258"/>
      <c r="BG34" s="258"/>
      <c r="BH34" s="258"/>
      <c r="BI34" s="258"/>
      <c r="BJ34" s="258"/>
      <c r="BK34" s="258"/>
      <c r="BL34" s="258"/>
      <c r="BM34" s="258"/>
      <c r="BN34" s="393"/>
      <c r="BO34" s="122"/>
      <c r="BP34" s="258"/>
      <c r="BQ34" s="258"/>
      <c r="BR34" s="258"/>
      <c r="BS34" s="258"/>
      <c r="BT34" s="258"/>
      <c r="BU34" s="258"/>
      <c r="BV34" s="258"/>
      <c r="BW34" s="258"/>
      <c r="BX34" s="258"/>
      <c r="BY34" s="393"/>
      <c r="BZ34" s="122"/>
      <c r="CA34" s="390" t="s">
        <v>1645</v>
      </c>
      <c r="CB34" s="391"/>
      <c r="CC34" s="391"/>
      <c r="CD34" s="391"/>
      <c r="CE34" s="391"/>
      <c r="CF34" s="392"/>
      <c r="CG34" s="396" t="s">
        <v>1702</v>
      </c>
      <c r="CH34" s="258"/>
      <c r="CI34" s="258"/>
      <c r="CJ34" s="397">
        <v>1</v>
      </c>
    </row>
    <row r="35" s="369" customFormat="1" ht="14.25">
      <c r="A35" s="104" t="s">
        <v>1736</v>
      </c>
      <c r="B35" s="104"/>
      <c r="C35" s="104"/>
      <c r="D35" s="104"/>
      <c r="E35" s="104"/>
      <c r="F35" s="104"/>
      <c r="G35" s="104"/>
      <c r="H35" s="104"/>
      <c r="I35" s="104"/>
      <c r="J35" s="104"/>
      <c r="K35" s="104"/>
      <c r="L35" s="104" t="s">
        <v>1736</v>
      </c>
      <c r="M35" s="104"/>
      <c r="N35" s="104"/>
      <c r="O35" s="104"/>
      <c r="P35" s="104"/>
      <c r="Q35" s="104"/>
      <c r="R35" s="104"/>
      <c r="S35" s="104"/>
      <c r="T35" s="104"/>
      <c r="U35" s="104"/>
      <c r="V35" s="104"/>
      <c r="W35" s="104" t="s">
        <v>1736</v>
      </c>
      <c r="X35" s="104"/>
      <c r="Y35" s="104"/>
      <c r="Z35" s="104"/>
      <c r="AA35" s="104"/>
      <c r="AB35" s="104"/>
      <c r="AC35" s="104"/>
      <c r="AD35" s="104"/>
      <c r="AE35" s="104"/>
      <c r="AF35" s="104"/>
      <c r="AG35" s="104"/>
      <c r="AH35" s="104" t="s">
        <v>1736</v>
      </c>
      <c r="AI35" s="104"/>
      <c r="AJ35" s="104"/>
      <c r="AK35" s="104"/>
      <c r="AL35" s="104"/>
      <c r="AM35" s="104"/>
      <c r="AN35" s="104"/>
      <c r="AO35" s="104"/>
      <c r="AP35" s="104"/>
      <c r="AQ35" s="104"/>
      <c r="AR35" s="104"/>
      <c r="AS35" s="104" t="s">
        <v>1736</v>
      </c>
      <c r="AT35" s="104"/>
      <c r="AU35" s="104"/>
      <c r="AV35" s="104"/>
      <c r="AW35" s="104"/>
      <c r="AX35" s="104"/>
      <c r="AY35" s="104"/>
      <c r="AZ35" s="104"/>
      <c r="BA35" s="104"/>
      <c r="BB35" s="104"/>
      <c r="BC35" s="104"/>
      <c r="BD35" s="104" t="s">
        <v>1736</v>
      </c>
      <c r="BE35" s="104"/>
      <c r="BF35" s="104"/>
      <c r="BG35" s="104"/>
      <c r="BH35" s="104"/>
      <c r="BI35" s="104"/>
      <c r="BJ35" s="104"/>
      <c r="BK35" s="104"/>
      <c r="BL35" s="104"/>
      <c r="BM35" s="104"/>
      <c r="BN35" s="104"/>
      <c r="BO35" s="104" t="s">
        <v>1736</v>
      </c>
      <c r="BP35" s="104"/>
      <c r="BQ35" s="104"/>
      <c r="BR35" s="104"/>
      <c r="BS35" s="104"/>
      <c r="BT35" s="104"/>
      <c r="BU35" s="104"/>
      <c r="BV35" s="104"/>
      <c r="BW35" s="104"/>
      <c r="BX35" s="104"/>
      <c r="BY35" s="104"/>
      <c r="BZ35" s="370" t="s">
        <v>1736</v>
      </c>
      <c r="CA35" s="371"/>
      <c r="CB35" s="371"/>
      <c r="CC35" s="371"/>
      <c r="CD35" s="371"/>
      <c r="CE35" s="371"/>
      <c r="CF35" s="371"/>
      <c r="CG35" s="371"/>
      <c r="CH35" s="371"/>
      <c r="CI35" s="371"/>
      <c r="CJ35" s="372"/>
    </row>
    <row r="36" s="12" customFormat="1" ht="26.25" customHeight="1">
      <c r="A36" s="122" t="s">
        <v>1583</v>
      </c>
      <c r="B36" s="258" t="s">
        <v>1584</v>
      </c>
      <c r="C36" s="262" t="s">
        <v>1587</v>
      </c>
      <c r="D36" s="262" t="s">
        <v>1586</v>
      </c>
      <c r="E36" s="262" t="s">
        <v>1737</v>
      </c>
      <c r="F36" s="262"/>
      <c r="G36" s="262"/>
      <c r="H36" s="262"/>
      <c r="I36" s="262"/>
      <c r="J36" s="262"/>
      <c r="K36" s="262"/>
      <c r="L36" s="122" t="s">
        <v>1583</v>
      </c>
      <c r="M36" s="258" t="s">
        <v>1584</v>
      </c>
      <c r="N36" s="262" t="s">
        <v>1587</v>
      </c>
      <c r="O36" s="262" t="s">
        <v>1586</v>
      </c>
      <c r="P36" s="262" t="s">
        <v>1737</v>
      </c>
      <c r="Q36" s="262"/>
      <c r="R36" s="262"/>
      <c r="S36" s="262"/>
      <c r="T36" s="262"/>
      <c r="U36" s="262"/>
      <c r="V36" s="262"/>
      <c r="W36" s="122" t="s">
        <v>1583</v>
      </c>
      <c r="X36" s="258" t="s">
        <v>1584</v>
      </c>
      <c r="Y36" s="262" t="s">
        <v>1587</v>
      </c>
      <c r="Z36" s="262" t="s">
        <v>1586</v>
      </c>
      <c r="AA36" s="262" t="s">
        <v>1737</v>
      </c>
      <c r="AB36" s="262"/>
      <c r="AC36" s="262"/>
      <c r="AD36" s="262"/>
      <c r="AE36" s="262"/>
      <c r="AF36" s="262"/>
      <c r="AG36" s="262"/>
      <c r="AH36" s="122" t="s">
        <v>1583</v>
      </c>
      <c r="AI36" s="258" t="s">
        <v>1584</v>
      </c>
      <c r="AJ36" s="262" t="s">
        <v>1587</v>
      </c>
      <c r="AK36" s="262" t="s">
        <v>1586</v>
      </c>
      <c r="AL36" s="262" t="s">
        <v>1737</v>
      </c>
      <c r="AM36" s="262"/>
      <c r="AN36" s="262"/>
      <c r="AO36" s="262"/>
      <c r="AP36" s="262"/>
      <c r="AQ36" s="262"/>
      <c r="AR36" s="262"/>
      <c r="AS36" s="122" t="s">
        <v>1583</v>
      </c>
      <c r="AT36" s="258" t="s">
        <v>1584</v>
      </c>
      <c r="AU36" s="262" t="s">
        <v>1587</v>
      </c>
      <c r="AV36" s="262" t="s">
        <v>1586</v>
      </c>
      <c r="AW36" s="262" t="s">
        <v>1737</v>
      </c>
      <c r="AX36" s="262"/>
      <c r="AY36" s="262"/>
      <c r="AZ36" s="262"/>
      <c r="BA36" s="262"/>
      <c r="BB36" s="262"/>
      <c r="BC36" s="262"/>
      <c r="BD36" s="122" t="s">
        <v>1583</v>
      </c>
      <c r="BE36" s="258" t="s">
        <v>1584</v>
      </c>
      <c r="BF36" s="262" t="s">
        <v>1587</v>
      </c>
      <c r="BG36" s="262" t="s">
        <v>1586</v>
      </c>
      <c r="BH36" s="262" t="s">
        <v>1737</v>
      </c>
      <c r="BI36" s="262"/>
      <c r="BJ36" s="262"/>
      <c r="BK36" s="262"/>
      <c r="BL36" s="262"/>
      <c r="BM36" s="262"/>
      <c r="BN36" s="262"/>
      <c r="BO36" s="122" t="s">
        <v>1583</v>
      </c>
      <c r="BP36" s="258" t="s">
        <v>1584</v>
      </c>
      <c r="BQ36" s="262" t="s">
        <v>1587</v>
      </c>
      <c r="BR36" s="262" t="s">
        <v>1586</v>
      </c>
      <c r="BS36" s="262" t="s">
        <v>1737</v>
      </c>
      <c r="BT36" s="262"/>
      <c r="BU36" s="262"/>
      <c r="BV36" s="262"/>
      <c r="BW36" s="262"/>
      <c r="BX36" s="262"/>
      <c r="BY36" s="262"/>
      <c r="BZ36" s="389" t="s">
        <v>1583</v>
      </c>
      <c r="CA36" s="258" t="s">
        <v>1584</v>
      </c>
      <c r="CB36" s="262" t="s">
        <v>1587</v>
      </c>
      <c r="CC36" s="262" t="s">
        <v>1586</v>
      </c>
      <c r="CD36" s="387" t="s">
        <v>1737</v>
      </c>
      <c r="CE36" s="398"/>
      <c r="CF36" s="398"/>
      <c r="CG36" s="398"/>
      <c r="CH36" s="398"/>
      <c r="CI36" s="398"/>
      <c r="CJ36" s="388"/>
    </row>
    <row r="37" s="358" customFormat="1" ht="54" customHeight="1">
      <c r="A37" s="122"/>
      <c r="B37" s="259" t="s">
        <v>1738</v>
      </c>
      <c r="C37" s="262">
        <v>233</v>
      </c>
      <c r="D37" s="262">
        <v>10</v>
      </c>
      <c r="E37" s="262" t="s">
        <v>1739</v>
      </c>
      <c r="F37" s="262"/>
      <c r="G37" s="262"/>
      <c r="H37" s="262"/>
      <c r="I37" s="262"/>
      <c r="J37" s="262"/>
      <c r="K37" s="262"/>
      <c r="L37" s="122"/>
      <c r="M37" s="258" t="s">
        <v>1740</v>
      </c>
      <c r="N37" s="262">
        <v>106</v>
      </c>
      <c r="O37" s="384" t="s">
        <v>1741</v>
      </c>
      <c r="P37" s="262" t="s">
        <v>1742</v>
      </c>
      <c r="Q37" s="262"/>
      <c r="R37" s="262"/>
      <c r="S37" s="262"/>
      <c r="T37" s="262"/>
      <c r="U37" s="262"/>
      <c r="V37" s="262"/>
      <c r="W37" s="122"/>
      <c r="X37" s="258" t="s">
        <v>1743</v>
      </c>
      <c r="Y37" s="384">
        <v>3332</v>
      </c>
      <c r="Z37" s="262" t="s">
        <v>1744</v>
      </c>
      <c r="AA37" s="262" t="s">
        <v>1745</v>
      </c>
      <c r="AB37" s="262"/>
      <c r="AC37" s="262"/>
      <c r="AD37" s="262"/>
      <c r="AE37" s="262"/>
      <c r="AF37" s="262"/>
      <c r="AG37" s="262"/>
      <c r="AH37" s="122"/>
      <c r="AI37" s="258" t="s">
        <v>1746</v>
      </c>
      <c r="AJ37" s="384">
        <v>42</v>
      </c>
      <c r="AK37" s="262">
        <v>1</v>
      </c>
      <c r="AL37" s="262" t="s">
        <v>1747</v>
      </c>
      <c r="AM37" s="262"/>
      <c r="AN37" s="262"/>
      <c r="AO37" s="262"/>
      <c r="AP37" s="262"/>
      <c r="AQ37" s="262"/>
      <c r="AR37" s="262"/>
      <c r="AS37" s="122"/>
      <c r="AT37" s="262" t="s">
        <v>1748</v>
      </c>
      <c r="AU37" s="262">
        <v>9</v>
      </c>
      <c r="AV37" s="262">
        <v>2</v>
      </c>
      <c r="AW37" s="262" t="s">
        <v>1749</v>
      </c>
      <c r="AX37" s="262"/>
      <c r="AY37" s="262"/>
      <c r="AZ37" s="262"/>
      <c r="BA37" s="262"/>
      <c r="BB37" s="262"/>
      <c r="BC37" s="262"/>
      <c r="BD37" s="122"/>
      <c r="BE37" s="262" t="s">
        <v>1750</v>
      </c>
      <c r="BF37" s="262">
        <v>37</v>
      </c>
      <c r="BG37" s="262">
        <v>1</v>
      </c>
      <c r="BH37" s="262" t="s">
        <v>1751</v>
      </c>
      <c r="BI37" s="262"/>
      <c r="BJ37" s="262"/>
      <c r="BK37" s="262"/>
      <c r="BL37" s="262"/>
      <c r="BM37" s="262"/>
      <c r="BN37" s="262"/>
      <c r="BO37" s="122"/>
      <c r="BP37" s="262" t="s">
        <v>1752</v>
      </c>
      <c r="BQ37" s="262">
        <v>7</v>
      </c>
      <c r="BR37" s="262" t="s">
        <v>1753</v>
      </c>
      <c r="BS37" s="262" t="s">
        <v>1754</v>
      </c>
      <c r="BT37" s="262"/>
      <c r="BU37" s="262"/>
      <c r="BV37" s="262"/>
      <c r="BW37" s="262"/>
      <c r="BX37" s="262"/>
      <c r="BY37" s="262"/>
      <c r="BZ37" s="122"/>
      <c r="CA37" s="262" t="s">
        <v>1752</v>
      </c>
      <c r="CB37" s="262">
        <v>4</v>
      </c>
      <c r="CC37" s="399" t="s">
        <v>1755</v>
      </c>
      <c r="CD37" s="387" t="s">
        <v>1756</v>
      </c>
      <c r="CE37" s="398"/>
      <c r="CF37" s="398"/>
      <c r="CG37" s="398"/>
      <c r="CH37" s="398"/>
      <c r="CI37" s="398"/>
      <c r="CJ37" s="388"/>
    </row>
    <row r="38" ht="66" customHeight="1">
      <c r="A38" s="122"/>
      <c r="B38" s="258" t="s">
        <v>1757</v>
      </c>
      <c r="C38" s="262">
        <v>1578</v>
      </c>
      <c r="D38" s="262" t="s">
        <v>1758</v>
      </c>
      <c r="E38" s="262" t="s">
        <v>1739</v>
      </c>
      <c r="F38" s="262"/>
      <c r="G38" s="262"/>
      <c r="H38" s="262"/>
      <c r="I38" s="262"/>
      <c r="J38" s="262"/>
      <c r="K38" s="262"/>
      <c r="L38" s="122"/>
      <c r="M38" s="258" t="s">
        <v>1759</v>
      </c>
      <c r="N38" s="262">
        <v>68</v>
      </c>
      <c r="O38" s="384" t="s">
        <v>1760</v>
      </c>
      <c r="P38" s="262" t="s">
        <v>1761</v>
      </c>
      <c r="Q38" s="262"/>
      <c r="R38" s="262"/>
      <c r="S38" s="262"/>
      <c r="T38" s="262"/>
      <c r="U38" s="262"/>
      <c r="V38" s="262"/>
      <c r="W38" s="122"/>
      <c r="X38" s="258" t="s">
        <v>1762</v>
      </c>
      <c r="Y38" s="384">
        <v>2016</v>
      </c>
      <c r="Z38" s="262" t="s">
        <v>1763</v>
      </c>
      <c r="AA38" s="262" t="s">
        <v>1764</v>
      </c>
      <c r="AB38" s="262"/>
      <c r="AC38" s="262"/>
      <c r="AD38" s="262"/>
      <c r="AE38" s="262"/>
      <c r="AF38" s="262"/>
      <c r="AG38" s="262"/>
      <c r="AH38" s="122"/>
      <c r="AI38" s="258" t="s">
        <v>1765</v>
      </c>
      <c r="AJ38" s="384">
        <v>70</v>
      </c>
      <c r="AK38" s="262">
        <v>3</v>
      </c>
      <c r="AL38" s="262" t="s">
        <v>1766</v>
      </c>
      <c r="AM38" s="262"/>
      <c r="AN38" s="262"/>
      <c r="AO38" s="262"/>
      <c r="AP38" s="262"/>
      <c r="AQ38" s="262"/>
      <c r="AR38" s="262"/>
      <c r="AS38" s="122"/>
      <c r="AT38" s="262" t="s">
        <v>1767</v>
      </c>
      <c r="AU38" s="262">
        <v>3</v>
      </c>
      <c r="AV38" s="262" t="s">
        <v>1753</v>
      </c>
      <c r="AW38" s="262" t="s">
        <v>1768</v>
      </c>
      <c r="AX38" s="262"/>
      <c r="AY38" s="262"/>
      <c r="AZ38" s="262"/>
      <c r="BA38" s="262"/>
      <c r="BB38" s="262"/>
      <c r="BC38" s="262"/>
      <c r="BD38" s="122"/>
      <c r="BE38" s="262" t="s">
        <v>1620</v>
      </c>
      <c r="BF38" s="262">
        <v>20</v>
      </c>
      <c r="BG38" s="262">
        <v>1</v>
      </c>
      <c r="BH38" s="262" t="s">
        <v>1769</v>
      </c>
      <c r="BI38" s="262"/>
      <c r="BJ38" s="262"/>
      <c r="BK38" s="262"/>
      <c r="BL38" s="262"/>
      <c r="BM38" s="262"/>
      <c r="BN38" s="262"/>
      <c r="BO38" s="122"/>
      <c r="BP38" s="262" t="s">
        <v>1770</v>
      </c>
      <c r="BQ38" s="262">
        <v>66</v>
      </c>
      <c r="BR38" s="262" t="s">
        <v>1771</v>
      </c>
      <c r="BS38" s="262" t="s">
        <v>1772</v>
      </c>
      <c r="BT38" s="262"/>
      <c r="BU38" s="262"/>
      <c r="BV38" s="262"/>
      <c r="BW38" s="262"/>
      <c r="BX38" s="262"/>
      <c r="BY38" s="262"/>
      <c r="BZ38" s="122"/>
      <c r="CA38" s="262" t="s">
        <v>1773</v>
      </c>
      <c r="CB38" s="262">
        <v>1</v>
      </c>
      <c r="CC38" s="262">
        <v>11</v>
      </c>
      <c r="CD38" s="387" t="s">
        <v>1774</v>
      </c>
      <c r="CE38" s="398"/>
      <c r="CF38" s="398"/>
      <c r="CG38" s="398"/>
      <c r="CH38" s="398"/>
      <c r="CI38" s="398"/>
      <c r="CJ38" s="388"/>
    </row>
    <row r="39" ht="56.25" customHeight="1">
      <c r="A39" s="122"/>
      <c r="B39" s="258" t="s">
        <v>1775</v>
      </c>
      <c r="C39" s="379">
        <v>16</v>
      </c>
      <c r="D39" s="262">
        <v>1</v>
      </c>
      <c r="E39" s="262" t="s">
        <v>1776</v>
      </c>
      <c r="F39" s="262"/>
      <c r="G39" s="262"/>
      <c r="H39" s="262"/>
      <c r="I39" s="262"/>
      <c r="J39" s="262"/>
      <c r="K39" s="262"/>
      <c r="L39" s="122"/>
      <c r="M39" s="258" t="s">
        <v>1777</v>
      </c>
      <c r="N39" s="262">
        <v>19</v>
      </c>
      <c r="O39" s="384" t="s">
        <v>1778</v>
      </c>
      <c r="P39" s="262" t="s">
        <v>1779</v>
      </c>
      <c r="Q39" s="262"/>
      <c r="R39" s="262"/>
      <c r="S39" s="262"/>
      <c r="T39" s="262"/>
      <c r="U39" s="262"/>
      <c r="V39" s="262"/>
      <c r="W39" s="122"/>
      <c r="X39" s="258" t="s">
        <v>1780</v>
      </c>
      <c r="Y39" s="262">
        <v>182</v>
      </c>
      <c r="Z39" s="262">
        <v>1</v>
      </c>
      <c r="AA39" s="262" t="s">
        <v>1781</v>
      </c>
      <c r="AB39" s="262"/>
      <c r="AC39" s="262"/>
      <c r="AD39" s="262"/>
      <c r="AE39" s="262"/>
      <c r="AF39" s="262"/>
      <c r="AG39" s="262"/>
      <c r="AH39" s="122"/>
      <c r="AI39" s="258" t="s">
        <v>1782</v>
      </c>
      <c r="AJ39" s="384">
        <v>168</v>
      </c>
      <c r="AK39" s="262" t="s">
        <v>1783</v>
      </c>
      <c r="AL39" s="262" t="s">
        <v>1784</v>
      </c>
      <c r="AM39" s="262"/>
      <c r="AN39" s="262"/>
      <c r="AO39" s="262"/>
      <c r="AP39" s="262"/>
      <c r="AQ39" s="262"/>
      <c r="AR39" s="262"/>
      <c r="AS39" s="122"/>
      <c r="AT39" s="262" t="s">
        <v>1785</v>
      </c>
      <c r="AU39" s="262">
        <v>1</v>
      </c>
      <c r="AV39" s="262" t="s">
        <v>1753</v>
      </c>
      <c r="AW39" s="262" t="s">
        <v>1786</v>
      </c>
      <c r="AX39" s="262"/>
      <c r="AY39" s="262"/>
      <c r="AZ39" s="262"/>
      <c r="BA39" s="262"/>
      <c r="BB39" s="262"/>
      <c r="BC39" s="262"/>
      <c r="BD39" s="122"/>
      <c r="BE39" s="262" t="s">
        <v>1787</v>
      </c>
      <c r="BF39" s="262">
        <v>15</v>
      </c>
      <c r="BG39" s="262">
        <v>1</v>
      </c>
      <c r="BH39" s="262" t="s">
        <v>1788</v>
      </c>
      <c r="BI39" s="262"/>
      <c r="BJ39" s="262"/>
      <c r="BK39" s="262"/>
      <c r="BL39" s="262"/>
      <c r="BM39" s="262"/>
      <c r="BN39" s="262"/>
      <c r="BO39" s="122"/>
      <c r="BP39" s="262" t="s">
        <v>1789</v>
      </c>
      <c r="BQ39" s="262">
        <v>61</v>
      </c>
      <c r="BR39" s="262" t="s">
        <v>1790</v>
      </c>
      <c r="BS39" s="262" t="s">
        <v>1791</v>
      </c>
      <c r="BT39" s="262"/>
      <c r="BU39" s="262"/>
      <c r="BV39" s="262"/>
      <c r="BW39" s="262"/>
      <c r="BX39" s="262"/>
      <c r="BY39" s="262"/>
      <c r="BZ39" s="122"/>
      <c r="CA39" s="262" t="s">
        <v>1792</v>
      </c>
      <c r="CB39" s="262">
        <v>2</v>
      </c>
      <c r="CC39" s="262">
        <v>34</v>
      </c>
      <c r="CD39" s="387" t="s">
        <v>1793</v>
      </c>
      <c r="CE39" s="398"/>
      <c r="CF39" s="398"/>
      <c r="CG39" s="398"/>
      <c r="CH39" s="398"/>
      <c r="CI39" s="398"/>
      <c r="CJ39" s="388"/>
    </row>
    <row r="40" s="358" customFormat="1" ht="55.5" customHeight="1">
      <c r="A40" s="122"/>
      <c r="B40" s="258" t="s">
        <v>1794</v>
      </c>
      <c r="C40" s="379">
        <v>170</v>
      </c>
      <c r="D40" s="262" t="s">
        <v>1795</v>
      </c>
      <c r="E40" s="262" t="s">
        <v>1796</v>
      </c>
      <c r="F40" s="262"/>
      <c r="G40" s="262"/>
      <c r="H40" s="262"/>
      <c r="I40" s="262"/>
      <c r="J40" s="262"/>
      <c r="K40" s="262"/>
      <c r="L40" s="122"/>
      <c r="M40" s="258" t="s">
        <v>1797</v>
      </c>
      <c r="N40" s="262">
        <v>18</v>
      </c>
      <c r="O40" s="384" t="s">
        <v>1798</v>
      </c>
      <c r="P40" s="262" t="s">
        <v>1799</v>
      </c>
      <c r="Q40" s="262"/>
      <c r="R40" s="262"/>
      <c r="S40" s="262"/>
      <c r="T40" s="262"/>
      <c r="U40" s="262"/>
      <c r="V40" s="262"/>
      <c r="W40" s="122"/>
      <c r="X40" s="258" t="s">
        <v>1800</v>
      </c>
      <c r="Y40" s="384">
        <v>2596</v>
      </c>
      <c r="Z40" s="262" t="s">
        <v>1795</v>
      </c>
      <c r="AA40" s="262" t="s">
        <v>1801</v>
      </c>
      <c r="AB40" s="262"/>
      <c r="AC40" s="262"/>
      <c r="AD40" s="262"/>
      <c r="AE40" s="262"/>
      <c r="AF40" s="262"/>
      <c r="AG40" s="262"/>
      <c r="AH40" s="122"/>
      <c r="AI40" s="258" t="s">
        <v>1802</v>
      </c>
      <c r="AJ40" s="384">
        <v>266</v>
      </c>
      <c r="AK40" s="262" t="s">
        <v>1803</v>
      </c>
      <c r="AL40" s="262" t="s">
        <v>1804</v>
      </c>
      <c r="AM40" s="262"/>
      <c r="AN40" s="262"/>
      <c r="AO40" s="262"/>
      <c r="AP40" s="262"/>
      <c r="AQ40" s="262"/>
      <c r="AR40" s="262"/>
      <c r="AS40" s="122"/>
      <c r="AT40" s="262" t="s">
        <v>1805</v>
      </c>
      <c r="AU40" s="262">
        <v>4</v>
      </c>
      <c r="AV40" s="262" t="s">
        <v>1806</v>
      </c>
      <c r="AW40" s="262" t="s">
        <v>1807</v>
      </c>
      <c r="AX40" s="262"/>
      <c r="AY40" s="262"/>
      <c r="AZ40" s="262"/>
      <c r="BA40" s="262"/>
      <c r="BB40" s="262"/>
      <c r="BC40" s="262"/>
      <c r="BD40" s="122"/>
      <c r="BE40" s="262" t="s">
        <v>1808</v>
      </c>
      <c r="BF40" s="262">
        <v>15</v>
      </c>
      <c r="BG40" s="262">
        <v>1</v>
      </c>
      <c r="BH40" s="262" t="s">
        <v>1751</v>
      </c>
      <c r="BI40" s="262"/>
      <c r="BJ40" s="262"/>
      <c r="BK40" s="262"/>
      <c r="BL40" s="262"/>
      <c r="BM40" s="262"/>
      <c r="BN40" s="262"/>
      <c r="BO40" s="122"/>
      <c r="BP40" s="262" t="s">
        <v>1809</v>
      </c>
      <c r="BQ40" s="262">
        <v>24</v>
      </c>
      <c r="BR40" s="262" t="s">
        <v>1810</v>
      </c>
      <c r="BS40" s="262" t="s">
        <v>1811</v>
      </c>
      <c r="BT40" s="262"/>
      <c r="BU40" s="262"/>
      <c r="BV40" s="262"/>
      <c r="BW40" s="262"/>
      <c r="BX40" s="262"/>
      <c r="BY40" s="262"/>
      <c r="BZ40" s="122"/>
      <c r="CA40" s="262" t="s">
        <v>1812</v>
      </c>
      <c r="CB40" s="262">
        <v>1</v>
      </c>
      <c r="CC40" s="399" t="s">
        <v>1813</v>
      </c>
      <c r="CD40" s="387" t="s">
        <v>1814</v>
      </c>
      <c r="CE40" s="398"/>
      <c r="CF40" s="398"/>
      <c r="CG40" s="398"/>
      <c r="CH40" s="398"/>
      <c r="CI40" s="398"/>
      <c r="CJ40" s="388"/>
    </row>
    <row r="41" ht="54.75" customHeight="1">
      <c r="A41" s="122"/>
      <c r="B41" s="258" t="s">
        <v>1815</v>
      </c>
      <c r="C41" s="379">
        <v>10</v>
      </c>
      <c r="D41" s="262">
        <v>1</v>
      </c>
      <c r="E41" s="262" t="s">
        <v>1816</v>
      </c>
      <c r="F41" s="262"/>
      <c r="G41" s="262"/>
      <c r="H41" s="262"/>
      <c r="I41" s="262"/>
      <c r="J41" s="262"/>
      <c r="K41" s="262"/>
      <c r="L41" s="122"/>
      <c r="M41" s="258" t="s">
        <v>1817</v>
      </c>
      <c r="N41" s="262">
        <v>10</v>
      </c>
      <c r="O41" s="384" t="s">
        <v>1818</v>
      </c>
      <c r="P41" s="262" t="s">
        <v>1819</v>
      </c>
      <c r="Q41" s="262"/>
      <c r="R41" s="262"/>
      <c r="S41" s="262"/>
      <c r="T41" s="262"/>
      <c r="U41" s="262"/>
      <c r="V41" s="262"/>
      <c r="W41" s="122"/>
      <c r="X41" s="258" t="s">
        <v>1820</v>
      </c>
      <c r="Y41" s="384">
        <v>1963</v>
      </c>
      <c r="Z41" s="262" t="s">
        <v>1821</v>
      </c>
      <c r="AA41" s="262" t="s">
        <v>1822</v>
      </c>
      <c r="AB41" s="262"/>
      <c r="AC41" s="262"/>
      <c r="AD41" s="262"/>
      <c r="AE41" s="262"/>
      <c r="AF41" s="262"/>
      <c r="AG41" s="262"/>
      <c r="AH41" s="122"/>
      <c r="AI41" s="258" t="s">
        <v>1823</v>
      </c>
      <c r="AJ41" s="384">
        <v>776</v>
      </c>
      <c r="AK41" s="262" t="s">
        <v>1824</v>
      </c>
      <c r="AL41" s="262" t="s">
        <v>1825</v>
      </c>
      <c r="AM41" s="262"/>
      <c r="AN41" s="262"/>
      <c r="AO41" s="262"/>
      <c r="AP41" s="262"/>
      <c r="AQ41" s="262"/>
      <c r="AR41" s="262"/>
      <c r="AS41" s="122"/>
      <c r="AT41" s="262" t="s">
        <v>1826</v>
      </c>
      <c r="AU41" s="262">
        <v>3</v>
      </c>
      <c r="AV41" s="262" t="s">
        <v>1810</v>
      </c>
      <c r="AW41" s="262" t="s">
        <v>1827</v>
      </c>
      <c r="AX41" s="262"/>
      <c r="AY41" s="262"/>
      <c r="AZ41" s="262"/>
      <c r="BA41" s="262"/>
      <c r="BB41" s="262"/>
      <c r="BC41" s="262"/>
      <c r="BD41" s="122"/>
      <c r="BE41" s="262" t="s">
        <v>1828</v>
      </c>
      <c r="BF41" s="262">
        <v>10</v>
      </c>
      <c r="BG41" s="262">
        <v>1</v>
      </c>
      <c r="BH41" s="262" t="s">
        <v>1829</v>
      </c>
      <c r="BI41" s="262"/>
      <c r="BJ41" s="262"/>
      <c r="BK41" s="262"/>
      <c r="BL41" s="262"/>
      <c r="BM41" s="262"/>
      <c r="BN41" s="262"/>
      <c r="BO41" s="122"/>
      <c r="BP41" s="262" t="s">
        <v>1792</v>
      </c>
      <c r="BQ41" s="262">
        <v>3</v>
      </c>
      <c r="BR41" s="262">
        <v>1</v>
      </c>
      <c r="BS41" s="262" t="s">
        <v>1830</v>
      </c>
      <c r="BT41" s="262"/>
      <c r="BU41" s="262"/>
      <c r="BV41" s="262"/>
      <c r="BW41" s="262"/>
      <c r="BX41" s="262"/>
      <c r="BY41" s="262"/>
      <c r="BZ41" s="122"/>
      <c r="CA41" s="262" t="s">
        <v>1831</v>
      </c>
      <c r="CB41" s="262">
        <v>1</v>
      </c>
      <c r="CC41" s="399" t="s">
        <v>1832</v>
      </c>
      <c r="CD41" s="387" t="s">
        <v>1833</v>
      </c>
      <c r="CE41" s="398"/>
      <c r="CF41" s="398"/>
      <c r="CG41" s="398"/>
      <c r="CH41" s="398"/>
      <c r="CI41" s="398"/>
      <c r="CJ41" s="388"/>
    </row>
    <row r="42" ht="54.75" customHeight="1">
      <c r="A42" s="122" t="s">
        <v>1646</v>
      </c>
      <c r="B42" s="258" t="s">
        <v>1834</v>
      </c>
      <c r="C42" s="379">
        <v>63</v>
      </c>
      <c r="D42" s="262">
        <v>1</v>
      </c>
      <c r="E42" s="262" t="s">
        <v>1835</v>
      </c>
      <c r="F42" s="262"/>
      <c r="G42" s="262"/>
      <c r="H42" s="262"/>
      <c r="I42" s="262"/>
      <c r="J42" s="262"/>
      <c r="K42" s="262"/>
      <c r="L42" s="122" t="s">
        <v>1646</v>
      </c>
      <c r="M42" s="258" t="s">
        <v>1836</v>
      </c>
      <c r="N42" s="262">
        <v>6</v>
      </c>
      <c r="O42" s="384" t="s">
        <v>1837</v>
      </c>
      <c r="P42" s="262" t="s">
        <v>1838</v>
      </c>
      <c r="Q42" s="262"/>
      <c r="R42" s="262"/>
      <c r="S42" s="262"/>
      <c r="T42" s="262"/>
      <c r="U42" s="262"/>
      <c r="V42" s="262"/>
      <c r="W42" s="122" t="s">
        <v>1646</v>
      </c>
      <c r="X42" s="258" t="s">
        <v>1839</v>
      </c>
      <c r="Y42" s="384">
        <v>1449</v>
      </c>
      <c r="Z42" s="262" t="s">
        <v>1840</v>
      </c>
      <c r="AA42" s="262" t="s">
        <v>1841</v>
      </c>
      <c r="AB42" s="262"/>
      <c r="AC42" s="262"/>
      <c r="AD42" s="262"/>
      <c r="AE42" s="262"/>
      <c r="AF42" s="262"/>
      <c r="AG42" s="262"/>
      <c r="AH42" s="122" t="s">
        <v>1646</v>
      </c>
      <c r="AI42" s="258" t="s">
        <v>1802</v>
      </c>
      <c r="AJ42" s="262">
        <v>116</v>
      </c>
      <c r="AK42" s="262" t="s">
        <v>1842</v>
      </c>
      <c r="AL42" s="262" t="s">
        <v>1804</v>
      </c>
      <c r="AM42" s="262"/>
      <c r="AN42" s="262"/>
      <c r="AO42" s="262"/>
      <c r="AP42" s="262"/>
      <c r="AQ42" s="262"/>
      <c r="AR42" s="262"/>
      <c r="AS42" s="122" t="s">
        <v>1646</v>
      </c>
      <c r="AT42" s="262" t="s">
        <v>1843</v>
      </c>
      <c r="AU42" s="262">
        <v>3</v>
      </c>
      <c r="AV42" s="262" t="s">
        <v>1844</v>
      </c>
      <c r="AW42" s="262" t="s">
        <v>1845</v>
      </c>
      <c r="AX42" s="262"/>
      <c r="AY42" s="262"/>
      <c r="AZ42" s="262"/>
      <c r="BA42" s="262"/>
      <c r="BB42" s="262"/>
      <c r="BC42" s="262"/>
      <c r="BD42" s="122" t="s">
        <v>1646</v>
      </c>
      <c r="BE42" s="262" t="s">
        <v>1846</v>
      </c>
      <c r="BF42" s="262">
        <v>34</v>
      </c>
      <c r="BG42" s="262">
        <v>1</v>
      </c>
      <c r="BH42" s="262" t="s">
        <v>1847</v>
      </c>
      <c r="BI42" s="262"/>
      <c r="BJ42" s="262"/>
      <c r="BK42" s="262"/>
      <c r="BL42" s="262"/>
      <c r="BM42" s="262"/>
      <c r="BN42" s="262"/>
      <c r="BO42" s="122" t="s">
        <v>1646</v>
      </c>
      <c r="BP42" s="262" t="s">
        <v>1679</v>
      </c>
      <c r="BQ42" s="262">
        <v>28</v>
      </c>
      <c r="BR42" s="262" t="s">
        <v>1848</v>
      </c>
      <c r="BS42" s="262" t="s">
        <v>1849</v>
      </c>
      <c r="BT42" s="262"/>
      <c r="BU42" s="262"/>
      <c r="BV42" s="262"/>
      <c r="BW42" s="262"/>
      <c r="BX42" s="262"/>
      <c r="BY42" s="262"/>
      <c r="BZ42" s="389" t="s">
        <v>1646</v>
      </c>
      <c r="CA42" s="262"/>
      <c r="CB42" s="262"/>
      <c r="CC42" s="262"/>
      <c r="CD42" s="387"/>
      <c r="CE42" s="398"/>
      <c r="CF42" s="398"/>
      <c r="CG42" s="398"/>
      <c r="CH42" s="398"/>
      <c r="CI42" s="398"/>
      <c r="CJ42" s="388"/>
    </row>
    <row r="43" ht="54.75" customHeight="1">
      <c r="A43" s="122"/>
      <c r="B43" s="258" t="s">
        <v>1850</v>
      </c>
      <c r="C43" s="379">
        <v>43</v>
      </c>
      <c r="D43" s="262">
        <v>1</v>
      </c>
      <c r="E43" s="262" t="s">
        <v>1835</v>
      </c>
      <c r="F43" s="262"/>
      <c r="G43" s="262"/>
      <c r="H43" s="262"/>
      <c r="I43" s="262"/>
      <c r="J43" s="262"/>
      <c r="K43" s="262"/>
      <c r="L43" s="122"/>
      <c r="M43" s="258" t="s">
        <v>1851</v>
      </c>
      <c r="N43" s="262">
        <v>9</v>
      </c>
      <c r="O43" s="384">
        <v>4</v>
      </c>
      <c r="P43" s="262" t="s">
        <v>1852</v>
      </c>
      <c r="Q43" s="262"/>
      <c r="R43" s="262"/>
      <c r="S43" s="262"/>
      <c r="T43" s="262"/>
      <c r="U43" s="262"/>
      <c r="V43" s="262"/>
      <c r="W43" s="122"/>
      <c r="X43" s="258" t="s">
        <v>1780</v>
      </c>
      <c r="Y43" s="262">
        <v>83</v>
      </c>
      <c r="Z43" s="262">
        <v>1</v>
      </c>
      <c r="AA43" s="262" t="s">
        <v>1781</v>
      </c>
      <c r="AB43" s="262"/>
      <c r="AC43" s="262"/>
      <c r="AD43" s="262"/>
      <c r="AE43" s="262"/>
      <c r="AF43" s="262"/>
      <c r="AG43" s="262"/>
      <c r="AH43" s="122"/>
      <c r="AI43" s="258" t="s">
        <v>1853</v>
      </c>
      <c r="AJ43" s="262">
        <v>62</v>
      </c>
      <c r="AK43" s="262" t="s">
        <v>1854</v>
      </c>
      <c r="AL43" s="262" t="s">
        <v>1855</v>
      </c>
      <c r="AM43" s="262"/>
      <c r="AN43" s="262"/>
      <c r="AO43" s="262"/>
      <c r="AP43" s="262"/>
      <c r="AQ43" s="262"/>
      <c r="AR43" s="262"/>
      <c r="AS43" s="122"/>
      <c r="AT43" s="262" t="s">
        <v>1856</v>
      </c>
      <c r="AU43" s="262">
        <v>9</v>
      </c>
      <c r="AV43" s="262" t="s">
        <v>1857</v>
      </c>
      <c r="AW43" s="262" t="s">
        <v>1858</v>
      </c>
      <c r="AX43" s="262"/>
      <c r="AY43" s="262"/>
      <c r="AZ43" s="262"/>
      <c r="BA43" s="262"/>
      <c r="BB43" s="262"/>
      <c r="BC43" s="262"/>
      <c r="BD43" s="122"/>
      <c r="BE43" s="262" t="s">
        <v>1750</v>
      </c>
      <c r="BF43" s="262">
        <v>18</v>
      </c>
      <c r="BG43" s="262">
        <v>1</v>
      </c>
      <c r="BH43" s="262" t="s">
        <v>1751</v>
      </c>
      <c r="BI43" s="262"/>
      <c r="BJ43" s="262"/>
      <c r="BK43" s="262"/>
      <c r="BL43" s="262"/>
      <c r="BM43" s="262"/>
      <c r="BN43" s="262"/>
      <c r="BO43" s="122"/>
      <c r="BP43" s="262" t="s">
        <v>1859</v>
      </c>
      <c r="BQ43" s="262">
        <v>2</v>
      </c>
      <c r="BR43" s="262" t="s">
        <v>1860</v>
      </c>
      <c r="BS43" s="262" t="s">
        <v>1861</v>
      </c>
      <c r="BT43" s="262"/>
      <c r="BU43" s="262"/>
      <c r="BV43" s="262"/>
      <c r="BW43" s="262"/>
      <c r="BX43" s="262"/>
      <c r="BY43" s="262"/>
      <c r="BZ43" s="122"/>
      <c r="CA43" s="262"/>
      <c r="CB43" s="262"/>
      <c r="CC43" s="262"/>
      <c r="CD43" s="387"/>
      <c r="CE43" s="398"/>
      <c r="CF43" s="398"/>
      <c r="CG43" s="398"/>
      <c r="CH43" s="398"/>
      <c r="CI43" s="398"/>
      <c r="CJ43" s="388"/>
    </row>
    <row r="44" ht="54.75" customHeight="1">
      <c r="A44" s="122"/>
      <c r="B44" s="258" t="s">
        <v>1862</v>
      </c>
      <c r="C44" s="379">
        <v>12</v>
      </c>
      <c r="D44" s="262">
        <v>1</v>
      </c>
      <c r="E44" s="262" t="s">
        <v>1835</v>
      </c>
      <c r="F44" s="262"/>
      <c r="G44" s="262"/>
      <c r="H44" s="262"/>
      <c r="I44" s="262"/>
      <c r="J44" s="262"/>
      <c r="K44" s="262"/>
      <c r="L44" s="122"/>
      <c r="M44" s="258" t="s">
        <v>1863</v>
      </c>
      <c r="N44" s="262">
        <v>11</v>
      </c>
      <c r="O44" s="384" t="s">
        <v>1744</v>
      </c>
      <c r="P44" s="262" t="s">
        <v>1864</v>
      </c>
      <c r="Q44" s="262"/>
      <c r="R44" s="262"/>
      <c r="S44" s="262"/>
      <c r="T44" s="262"/>
      <c r="U44" s="262"/>
      <c r="V44" s="262"/>
      <c r="W44" s="122"/>
      <c r="X44" s="258" t="s">
        <v>1800</v>
      </c>
      <c r="Y44" s="384">
        <v>1144</v>
      </c>
      <c r="Z44" s="262">
        <v>13</v>
      </c>
      <c r="AA44" s="262" t="s">
        <v>1801</v>
      </c>
      <c r="AB44" s="262"/>
      <c r="AC44" s="262"/>
      <c r="AD44" s="262"/>
      <c r="AE44" s="262"/>
      <c r="AF44" s="262"/>
      <c r="AG44" s="262"/>
      <c r="AH44" s="122"/>
      <c r="AI44" s="258" t="s">
        <v>1865</v>
      </c>
      <c r="AJ44" s="262">
        <v>64</v>
      </c>
      <c r="AK44" s="262" t="s">
        <v>1866</v>
      </c>
      <c r="AL44" s="262" t="s">
        <v>1784</v>
      </c>
      <c r="AM44" s="262"/>
      <c r="AN44" s="262"/>
      <c r="AO44" s="262"/>
      <c r="AP44" s="262"/>
      <c r="AQ44" s="262"/>
      <c r="AR44" s="262"/>
      <c r="AS44" s="122"/>
      <c r="AT44" s="262" t="s">
        <v>1867</v>
      </c>
      <c r="AU44" s="262">
        <v>24</v>
      </c>
      <c r="AV44" s="262" t="s">
        <v>1868</v>
      </c>
      <c r="AW44" s="262" t="s">
        <v>1858</v>
      </c>
      <c r="AX44" s="262"/>
      <c r="AY44" s="262"/>
      <c r="AZ44" s="262"/>
      <c r="BA44" s="262"/>
      <c r="BB44" s="262"/>
      <c r="BC44" s="262"/>
      <c r="BD44" s="122"/>
      <c r="BE44" s="262" t="s">
        <v>1869</v>
      </c>
      <c r="BF44" s="262">
        <v>4</v>
      </c>
      <c r="BG44" s="262">
        <v>1</v>
      </c>
      <c r="BH44" s="262" t="s">
        <v>1870</v>
      </c>
      <c r="BI44" s="262"/>
      <c r="BJ44" s="262"/>
      <c r="BK44" s="262"/>
      <c r="BL44" s="262"/>
      <c r="BM44" s="262"/>
      <c r="BN44" s="262"/>
      <c r="BO44" s="122"/>
      <c r="BP44" s="262" t="s">
        <v>1871</v>
      </c>
      <c r="BQ44" s="262">
        <v>3</v>
      </c>
      <c r="BR44" s="262" t="s">
        <v>1872</v>
      </c>
      <c r="BS44" s="262" t="s">
        <v>1873</v>
      </c>
      <c r="BT44" s="262"/>
      <c r="BU44" s="262"/>
      <c r="BV44" s="262"/>
      <c r="BW44" s="262"/>
      <c r="BX44" s="262"/>
      <c r="BY44" s="262"/>
      <c r="BZ44" s="122"/>
      <c r="CA44" s="262"/>
      <c r="CB44" s="262"/>
      <c r="CC44" s="262"/>
      <c r="CD44" s="387"/>
      <c r="CE44" s="398"/>
      <c r="CF44" s="398"/>
      <c r="CG44" s="398"/>
      <c r="CH44" s="398"/>
      <c r="CI44" s="398"/>
      <c r="CJ44" s="388"/>
    </row>
    <row r="45" ht="54.75" customHeight="1">
      <c r="A45" s="122"/>
      <c r="B45" s="258" t="s">
        <v>1874</v>
      </c>
      <c r="C45" s="379">
        <v>9</v>
      </c>
      <c r="D45" s="262">
        <v>1</v>
      </c>
      <c r="E45" s="262" t="s">
        <v>1875</v>
      </c>
      <c r="F45" s="262"/>
      <c r="G45" s="262"/>
      <c r="H45" s="262"/>
      <c r="I45" s="262"/>
      <c r="J45" s="262"/>
      <c r="K45" s="262"/>
      <c r="L45" s="122"/>
      <c r="M45" s="258" t="s">
        <v>1876</v>
      </c>
      <c r="N45" s="262">
        <v>4</v>
      </c>
      <c r="O45" s="384" t="s">
        <v>1877</v>
      </c>
      <c r="P45" s="262" t="s">
        <v>1878</v>
      </c>
      <c r="Q45" s="262"/>
      <c r="R45" s="262"/>
      <c r="S45" s="262"/>
      <c r="T45" s="262"/>
      <c r="U45" s="262"/>
      <c r="V45" s="262"/>
      <c r="W45" s="122"/>
      <c r="X45" s="258" t="s">
        <v>1879</v>
      </c>
      <c r="Y45" s="262">
        <v>168</v>
      </c>
      <c r="Z45" s="262">
        <v>3</v>
      </c>
      <c r="AA45" s="262" t="s">
        <v>1880</v>
      </c>
      <c r="AB45" s="262"/>
      <c r="AC45" s="262"/>
      <c r="AD45" s="262"/>
      <c r="AE45" s="262"/>
      <c r="AF45" s="262"/>
      <c r="AG45" s="262"/>
      <c r="AH45" s="122"/>
      <c r="AI45" s="258" t="s">
        <v>1746</v>
      </c>
      <c r="AJ45" s="262">
        <v>17</v>
      </c>
      <c r="AK45" s="262" t="s">
        <v>1881</v>
      </c>
      <c r="AL45" s="262" t="s">
        <v>1882</v>
      </c>
      <c r="AM45" s="262"/>
      <c r="AN45" s="262"/>
      <c r="AO45" s="262"/>
      <c r="AP45" s="262"/>
      <c r="AQ45" s="262"/>
      <c r="AR45" s="262"/>
      <c r="AS45" s="122"/>
      <c r="AT45" s="262" t="s">
        <v>1883</v>
      </c>
      <c r="AU45" s="262">
        <v>1</v>
      </c>
      <c r="AV45" s="262" t="s">
        <v>1857</v>
      </c>
      <c r="AW45" s="262" t="s">
        <v>1884</v>
      </c>
      <c r="AX45" s="262"/>
      <c r="AY45" s="262"/>
      <c r="AZ45" s="262"/>
      <c r="BA45" s="262"/>
      <c r="BB45" s="262"/>
      <c r="BC45" s="262"/>
      <c r="BD45" s="122"/>
      <c r="BE45" s="262" t="s">
        <v>1808</v>
      </c>
      <c r="BF45" s="262">
        <v>4</v>
      </c>
      <c r="BG45" s="262">
        <v>1</v>
      </c>
      <c r="BH45" s="262" t="s">
        <v>1751</v>
      </c>
      <c r="BI45" s="262"/>
      <c r="BJ45" s="262"/>
      <c r="BK45" s="262"/>
      <c r="BL45" s="262"/>
      <c r="BM45" s="262"/>
      <c r="BN45" s="262"/>
      <c r="BO45" s="122"/>
      <c r="BP45" s="262" t="s">
        <v>1885</v>
      </c>
      <c r="BQ45" s="262">
        <v>2</v>
      </c>
      <c r="BR45" s="262" t="s">
        <v>1886</v>
      </c>
      <c r="BS45" s="262" t="s">
        <v>1887</v>
      </c>
      <c r="BT45" s="262"/>
      <c r="BU45" s="262"/>
      <c r="BV45" s="262"/>
      <c r="BW45" s="262"/>
      <c r="BX45" s="262"/>
      <c r="BY45" s="262"/>
      <c r="BZ45" s="122"/>
      <c r="CA45" s="262"/>
      <c r="CB45" s="262"/>
      <c r="CC45" s="262"/>
      <c r="CD45" s="387"/>
      <c r="CE45" s="398"/>
      <c r="CF45" s="398"/>
      <c r="CG45" s="398"/>
      <c r="CH45" s="398"/>
      <c r="CI45" s="398"/>
      <c r="CJ45" s="388"/>
    </row>
    <row r="46" ht="54.75" customHeight="1">
      <c r="A46" s="122"/>
      <c r="B46" s="258" t="s">
        <v>1775</v>
      </c>
      <c r="C46" s="379">
        <v>5</v>
      </c>
      <c r="D46" s="262" t="s">
        <v>1753</v>
      </c>
      <c r="E46" s="262" t="s">
        <v>1776</v>
      </c>
      <c r="F46" s="262"/>
      <c r="G46" s="262"/>
      <c r="H46" s="262"/>
      <c r="I46" s="262"/>
      <c r="J46" s="262"/>
      <c r="K46" s="262"/>
      <c r="L46" s="122"/>
      <c r="M46" s="258" t="s">
        <v>1888</v>
      </c>
      <c r="N46" s="262">
        <v>3</v>
      </c>
      <c r="O46" s="384" t="s">
        <v>1889</v>
      </c>
      <c r="P46" s="262" t="s">
        <v>1890</v>
      </c>
      <c r="Q46" s="262"/>
      <c r="R46" s="262"/>
      <c r="S46" s="262"/>
      <c r="T46" s="262"/>
      <c r="U46" s="262"/>
      <c r="V46" s="262"/>
      <c r="W46" s="122"/>
      <c r="X46" s="258" t="s">
        <v>1891</v>
      </c>
      <c r="Y46" s="262">
        <v>351</v>
      </c>
      <c r="Z46" s="262">
        <v>5</v>
      </c>
      <c r="AA46" s="262" t="s">
        <v>1892</v>
      </c>
      <c r="AB46" s="262"/>
      <c r="AC46" s="262"/>
      <c r="AD46" s="262"/>
      <c r="AE46" s="262"/>
      <c r="AF46" s="262"/>
      <c r="AG46" s="262"/>
      <c r="AH46" s="122"/>
      <c r="AI46" s="258" t="s">
        <v>1893</v>
      </c>
      <c r="AJ46" s="262">
        <v>58</v>
      </c>
      <c r="AK46" s="262">
        <v>9</v>
      </c>
      <c r="AL46" s="262" t="s">
        <v>1894</v>
      </c>
      <c r="AM46" s="262"/>
      <c r="AN46" s="262"/>
      <c r="AO46" s="262"/>
      <c r="AP46" s="262"/>
      <c r="AQ46" s="262"/>
      <c r="AR46" s="262"/>
      <c r="AS46" s="122"/>
      <c r="AT46" s="258"/>
      <c r="AU46" s="262"/>
      <c r="AV46" s="262"/>
      <c r="AW46" s="262"/>
      <c r="AX46" s="262"/>
      <c r="AY46" s="262"/>
      <c r="AZ46" s="262"/>
      <c r="BA46" s="262"/>
      <c r="BB46" s="262"/>
      <c r="BC46" s="262"/>
      <c r="BD46" s="122"/>
      <c r="BE46" s="262" t="s">
        <v>1895</v>
      </c>
      <c r="BF46" s="262">
        <v>2</v>
      </c>
      <c r="BG46" s="262">
        <v>1</v>
      </c>
      <c r="BH46" s="262" t="s">
        <v>1896</v>
      </c>
      <c r="BI46" s="262"/>
      <c r="BJ46" s="262"/>
      <c r="BK46" s="262"/>
      <c r="BL46" s="262"/>
      <c r="BM46" s="262"/>
      <c r="BN46" s="262"/>
      <c r="BO46" s="122"/>
      <c r="BP46" s="262" t="s">
        <v>1897</v>
      </c>
      <c r="BQ46" s="262">
        <v>2</v>
      </c>
      <c r="BR46" s="262">
        <v>12</v>
      </c>
      <c r="BS46" s="262" t="s">
        <v>1898</v>
      </c>
      <c r="BT46" s="262"/>
      <c r="BU46" s="262"/>
      <c r="BV46" s="262"/>
      <c r="BW46" s="262"/>
      <c r="BX46" s="262"/>
      <c r="BY46" s="262"/>
      <c r="BZ46" s="122"/>
      <c r="CA46" s="262"/>
      <c r="CB46" s="262"/>
      <c r="CC46" s="262"/>
      <c r="CD46" s="387"/>
      <c r="CE46" s="398"/>
      <c r="CF46" s="398"/>
      <c r="CG46" s="398"/>
      <c r="CH46" s="398"/>
      <c r="CI46" s="398"/>
      <c r="CJ46" s="388"/>
    </row>
    <row r="47" ht="14.25">
      <c r="A47" s="104" t="s">
        <v>1899</v>
      </c>
      <c r="B47" s="104"/>
      <c r="C47" s="104"/>
      <c r="D47" s="104"/>
      <c r="E47" s="104"/>
      <c r="F47" s="104"/>
      <c r="G47" s="104"/>
      <c r="H47" s="104"/>
      <c r="I47" s="104"/>
      <c r="J47" s="104"/>
      <c r="K47" s="104"/>
      <c r="L47" s="104" t="s">
        <v>1899</v>
      </c>
      <c r="M47" s="104"/>
      <c r="N47" s="104"/>
      <c r="O47" s="104"/>
      <c r="P47" s="104"/>
      <c r="Q47" s="104"/>
      <c r="R47" s="104"/>
      <c r="S47" s="104"/>
      <c r="T47" s="104"/>
      <c r="U47" s="104"/>
      <c r="V47" s="104"/>
      <c r="W47" s="104" t="s">
        <v>1899</v>
      </c>
      <c r="X47" s="104"/>
      <c r="Y47" s="104"/>
      <c r="Z47" s="104"/>
      <c r="AA47" s="104"/>
      <c r="AB47" s="104"/>
      <c r="AC47" s="104"/>
      <c r="AD47" s="104"/>
      <c r="AE47" s="104"/>
      <c r="AF47" s="104"/>
      <c r="AG47" s="104"/>
      <c r="AH47" s="104" t="s">
        <v>1899</v>
      </c>
      <c r="AI47" s="104"/>
      <c r="AJ47" s="104"/>
      <c r="AK47" s="104"/>
      <c r="AL47" s="104"/>
      <c r="AM47" s="104"/>
      <c r="AN47" s="104"/>
      <c r="AO47" s="104"/>
      <c r="AP47" s="104"/>
      <c r="AQ47" s="104"/>
      <c r="AR47" s="104"/>
      <c r="AS47" s="104" t="s">
        <v>1899</v>
      </c>
      <c r="AT47" s="104"/>
      <c r="AU47" s="104"/>
      <c r="AV47" s="104"/>
      <c r="AW47" s="104"/>
      <c r="AX47" s="104"/>
      <c r="AY47" s="104"/>
      <c r="AZ47" s="104"/>
      <c r="BA47" s="104"/>
      <c r="BB47" s="104"/>
      <c r="BC47" s="104"/>
      <c r="BD47" s="104" t="s">
        <v>1899</v>
      </c>
      <c r="BE47" s="104"/>
      <c r="BF47" s="104"/>
      <c r="BG47" s="104"/>
      <c r="BH47" s="104"/>
      <c r="BI47" s="104"/>
      <c r="BJ47" s="104"/>
      <c r="BK47" s="104"/>
      <c r="BL47" s="104"/>
      <c r="BM47" s="104"/>
      <c r="BN47" s="104"/>
      <c r="BO47" s="104" t="s">
        <v>1899</v>
      </c>
      <c r="BP47" s="104"/>
      <c r="BQ47" s="104"/>
      <c r="BR47" s="104"/>
      <c r="BS47" s="104"/>
      <c r="BT47" s="104"/>
      <c r="BU47" s="104"/>
      <c r="BV47" s="104"/>
      <c r="BW47" s="104"/>
      <c r="BX47" s="104"/>
      <c r="BY47" s="104"/>
      <c r="BZ47" s="370" t="s">
        <v>1899</v>
      </c>
      <c r="CA47" s="371"/>
      <c r="CB47" s="371"/>
      <c r="CC47" s="371"/>
      <c r="CD47" s="371"/>
      <c r="CE47" s="371"/>
      <c r="CF47" s="371"/>
      <c r="CG47" s="371"/>
      <c r="CH47" s="371"/>
      <c r="CI47" s="371"/>
      <c r="CJ47" s="372"/>
    </row>
    <row r="48" ht="21">
      <c r="A48" s="122" t="s">
        <v>1583</v>
      </c>
      <c r="B48" s="258" t="s">
        <v>1900</v>
      </c>
      <c r="C48" s="258"/>
      <c r="D48" s="258"/>
      <c r="E48" s="258"/>
      <c r="F48" s="258"/>
      <c r="G48" s="258"/>
      <c r="H48" s="262" t="s">
        <v>1901</v>
      </c>
      <c r="I48" s="262" t="s">
        <v>1902</v>
      </c>
      <c r="J48" s="262" t="s">
        <v>1903</v>
      </c>
      <c r="K48" s="262" t="s">
        <v>1904</v>
      </c>
      <c r="L48" s="122" t="s">
        <v>1583</v>
      </c>
      <c r="M48" s="258" t="s">
        <v>1900</v>
      </c>
      <c r="N48" s="258"/>
      <c r="O48" s="258"/>
      <c r="P48" s="258"/>
      <c r="Q48" s="258"/>
      <c r="R48" s="258"/>
      <c r="S48" s="262" t="s">
        <v>1901</v>
      </c>
      <c r="T48" s="262" t="s">
        <v>1902</v>
      </c>
      <c r="U48" s="262" t="s">
        <v>1903</v>
      </c>
      <c r="V48" s="262" t="s">
        <v>1904</v>
      </c>
      <c r="W48" s="122" t="s">
        <v>1583</v>
      </c>
      <c r="X48" s="258" t="s">
        <v>1900</v>
      </c>
      <c r="Y48" s="258"/>
      <c r="Z48" s="258"/>
      <c r="AA48" s="258"/>
      <c r="AB48" s="258"/>
      <c r="AC48" s="258"/>
      <c r="AD48" s="262" t="s">
        <v>1901</v>
      </c>
      <c r="AE48" s="262" t="s">
        <v>1902</v>
      </c>
      <c r="AF48" s="262" t="s">
        <v>1903</v>
      </c>
      <c r="AG48" s="262" t="s">
        <v>1904</v>
      </c>
      <c r="AH48" s="122" t="s">
        <v>1583</v>
      </c>
      <c r="AI48" s="258" t="s">
        <v>1900</v>
      </c>
      <c r="AJ48" s="258"/>
      <c r="AK48" s="258"/>
      <c r="AL48" s="258"/>
      <c r="AM48" s="258"/>
      <c r="AN48" s="258"/>
      <c r="AO48" s="262" t="s">
        <v>1901</v>
      </c>
      <c r="AP48" s="262" t="s">
        <v>1902</v>
      </c>
      <c r="AQ48" s="262" t="s">
        <v>1903</v>
      </c>
      <c r="AR48" s="262" t="s">
        <v>1904</v>
      </c>
      <c r="AS48" s="122" t="s">
        <v>1583</v>
      </c>
      <c r="AT48" s="258" t="s">
        <v>1900</v>
      </c>
      <c r="AU48" s="258"/>
      <c r="AV48" s="258"/>
      <c r="AW48" s="258"/>
      <c r="AX48" s="258"/>
      <c r="AY48" s="258"/>
      <c r="AZ48" s="262" t="s">
        <v>1901</v>
      </c>
      <c r="BA48" s="262" t="s">
        <v>1902</v>
      </c>
      <c r="BB48" s="262" t="s">
        <v>1903</v>
      </c>
      <c r="BC48" s="262" t="s">
        <v>1904</v>
      </c>
      <c r="BD48" s="122" t="s">
        <v>1583</v>
      </c>
      <c r="BE48" s="258" t="s">
        <v>1900</v>
      </c>
      <c r="BF48" s="258"/>
      <c r="BG48" s="258"/>
      <c r="BH48" s="258"/>
      <c r="BI48" s="258"/>
      <c r="BJ48" s="258"/>
      <c r="BK48" s="262" t="s">
        <v>1901</v>
      </c>
      <c r="BL48" s="262" t="s">
        <v>1902</v>
      </c>
      <c r="BM48" s="262" t="s">
        <v>1903</v>
      </c>
      <c r="BN48" s="262" t="s">
        <v>1904</v>
      </c>
      <c r="BO48" s="122" t="s">
        <v>1583</v>
      </c>
      <c r="BP48" s="258" t="s">
        <v>1900</v>
      </c>
      <c r="BQ48" s="258"/>
      <c r="BR48" s="258"/>
      <c r="BS48" s="258"/>
      <c r="BT48" s="258"/>
      <c r="BU48" s="258"/>
      <c r="BV48" s="262" t="s">
        <v>1901</v>
      </c>
      <c r="BW48" s="262" t="s">
        <v>1902</v>
      </c>
      <c r="BX48" s="262" t="s">
        <v>1903</v>
      </c>
      <c r="BY48" s="262" t="s">
        <v>1904</v>
      </c>
      <c r="BZ48" s="389" t="s">
        <v>1583</v>
      </c>
      <c r="CA48" s="390" t="s">
        <v>1900</v>
      </c>
      <c r="CB48" s="391"/>
      <c r="CC48" s="391"/>
      <c r="CD48" s="391"/>
      <c r="CE48" s="391"/>
      <c r="CF48" s="392"/>
      <c r="CG48" s="262" t="s">
        <v>1901</v>
      </c>
      <c r="CH48" s="262" t="s">
        <v>1902</v>
      </c>
      <c r="CI48" s="262" t="s">
        <v>1903</v>
      </c>
      <c r="CJ48" s="262" t="s">
        <v>1904</v>
      </c>
    </row>
    <row r="49" ht="22.5" customHeight="1">
      <c r="A49" s="122"/>
      <c r="B49" s="258" t="s">
        <v>1905</v>
      </c>
      <c r="C49" s="258"/>
      <c r="D49" s="258"/>
      <c r="E49" s="258"/>
      <c r="F49" s="258"/>
      <c r="G49" s="258"/>
      <c r="H49" s="379">
        <v>62</v>
      </c>
      <c r="I49" s="379">
        <v>95</v>
      </c>
      <c r="J49" s="379">
        <v>11</v>
      </c>
      <c r="K49" s="379">
        <v>12.859999999999999</v>
      </c>
      <c r="L49" s="122"/>
      <c r="M49" s="258" t="s">
        <v>1906</v>
      </c>
      <c r="N49" s="258"/>
      <c r="O49" s="258"/>
      <c r="P49" s="258"/>
      <c r="Q49" s="258"/>
      <c r="R49" s="258"/>
      <c r="S49" s="262">
        <v>2</v>
      </c>
      <c r="T49" s="262">
        <v>3</v>
      </c>
      <c r="U49" s="262">
        <v>1</v>
      </c>
      <c r="V49" s="262">
        <v>14.210000000000001</v>
      </c>
      <c r="W49" s="122"/>
      <c r="X49" s="258" t="s">
        <v>1907</v>
      </c>
      <c r="Y49" s="258"/>
      <c r="Z49" s="258"/>
      <c r="AA49" s="258"/>
      <c r="AB49" s="258"/>
      <c r="AC49" s="258"/>
      <c r="AD49" s="262">
        <v>183</v>
      </c>
      <c r="AE49" s="262">
        <v>458</v>
      </c>
      <c r="AF49" s="262">
        <v>198</v>
      </c>
      <c r="AG49" s="262">
        <v>10.029999999999999</v>
      </c>
      <c r="AH49" s="122"/>
      <c r="AI49" s="258" t="s">
        <v>1908</v>
      </c>
      <c r="AJ49" s="258"/>
      <c r="AK49" s="258"/>
      <c r="AL49" s="258"/>
      <c r="AM49" s="258"/>
      <c r="AN49" s="258"/>
      <c r="AO49" s="262">
        <v>36</v>
      </c>
      <c r="AP49" s="262">
        <v>96</v>
      </c>
      <c r="AQ49" s="262">
        <v>3</v>
      </c>
      <c r="AR49" s="262">
        <v>13.57</v>
      </c>
      <c r="AS49" s="122"/>
      <c r="AT49" s="258" t="s">
        <v>1909</v>
      </c>
      <c r="AU49" s="258"/>
      <c r="AV49" s="258"/>
      <c r="AW49" s="258"/>
      <c r="AX49" s="258"/>
      <c r="AY49" s="258"/>
      <c r="AZ49" s="262">
        <v>7</v>
      </c>
      <c r="BA49" s="262">
        <v>7</v>
      </c>
      <c r="BB49" s="262">
        <v>3</v>
      </c>
      <c r="BC49" s="262">
        <v>71.430000000000007</v>
      </c>
      <c r="BD49" s="122"/>
      <c r="BE49" s="258" t="s">
        <v>1910</v>
      </c>
      <c r="BF49" s="258"/>
      <c r="BG49" s="258"/>
      <c r="BH49" s="258"/>
      <c r="BI49" s="258"/>
      <c r="BJ49" s="258"/>
      <c r="BK49" s="262">
        <v>31</v>
      </c>
      <c r="BL49" s="262">
        <v>39</v>
      </c>
      <c r="BM49" s="262">
        <v>5</v>
      </c>
      <c r="BN49" s="262">
        <v>85.420000000000002</v>
      </c>
      <c r="BO49" s="122"/>
      <c r="BP49" s="258" t="s">
        <v>1911</v>
      </c>
      <c r="BQ49" s="258"/>
      <c r="BR49" s="258"/>
      <c r="BS49" s="258"/>
      <c r="BT49" s="258"/>
      <c r="BU49" s="258"/>
      <c r="BV49" s="262">
        <v>2</v>
      </c>
      <c r="BW49" s="262">
        <v>6</v>
      </c>
      <c r="BX49" s="262">
        <v>5</v>
      </c>
      <c r="BY49" s="262">
        <v>15.77</v>
      </c>
      <c r="BZ49" s="122"/>
      <c r="CA49" s="390" t="s">
        <v>1912</v>
      </c>
      <c r="CB49" s="391"/>
      <c r="CC49" s="391"/>
      <c r="CD49" s="391"/>
      <c r="CE49" s="391"/>
      <c r="CF49" s="392"/>
      <c r="CG49" s="262">
        <v>0</v>
      </c>
      <c r="CH49" s="262">
        <v>3</v>
      </c>
      <c r="CI49" s="262">
        <v>0</v>
      </c>
      <c r="CJ49" s="262">
        <v>0</v>
      </c>
    </row>
    <row r="50" ht="23.25" customHeight="1">
      <c r="A50" s="122"/>
      <c r="B50" s="258" t="s">
        <v>1913</v>
      </c>
      <c r="C50" s="258"/>
      <c r="D50" s="258"/>
      <c r="E50" s="258"/>
      <c r="F50" s="258"/>
      <c r="G50" s="258"/>
      <c r="H50" s="379">
        <v>12</v>
      </c>
      <c r="I50" s="379">
        <v>113</v>
      </c>
      <c r="J50" s="379">
        <v>56</v>
      </c>
      <c r="K50" s="379">
        <v>12.25</v>
      </c>
      <c r="L50" s="122"/>
      <c r="M50" s="258" t="s">
        <v>1914</v>
      </c>
      <c r="N50" s="258"/>
      <c r="O50" s="258"/>
      <c r="P50" s="258"/>
      <c r="Q50" s="258"/>
      <c r="R50" s="258"/>
      <c r="S50" s="262">
        <v>4</v>
      </c>
      <c r="T50" s="262">
        <v>11</v>
      </c>
      <c r="U50" s="262">
        <v>10</v>
      </c>
      <c r="V50" s="262">
        <v>14.210000000000001</v>
      </c>
      <c r="W50" s="122"/>
      <c r="X50" s="258" t="s">
        <v>1915</v>
      </c>
      <c r="Y50" s="258"/>
      <c r="Z50" s="258"/>
      <c r="AA50" s="258"/>
      <c r="AB50" s="258"/>
      <c r="AC50" s="258"/>
      <c r="AD50" s="262">
        <v>39</v>
      </c>
      <c r="AE50" s="262">
        <v>376</v>
      </c>
      <c r="AF50" s="262">
        <v>283</v>
      </c>
      <c r="AG50" s="262">
        <v>6.9299999999999997</v>
      </c>
      <c r="AH50" s="122"/>
      <c r="AI50" s="258" t="s">
        <v>1916</v>
      </c>
      <c r="AJ50" s="258"/>
      <c r="AK50" s="258"/>
      <c r="AL50" s="258"/>
      <c r="AM50" s="258"/>
      <c r="AN50" s="258"/>
      <c r="AO50" s="262">
        <v>7</v>
      </c>
      <c r="AP50" s="262">
        <v>30</v>
      </c>
      <c r="AQ50" s="262">
        <v>28</v>
      </c>
      <c r="AR50" s="262">
        <v>11.23</v>
      </c>
      <c r="AS50" s="122"/>
      <c r="AT50" s="258" t="s">
        <v>1917</v>
      </c>
      <c r="AU50" s="258"/>
      <c r="AV50" s="258"/>
      <c r="AW50" s="258"/>
      <c r="AX50" s="258"/>
      <c r="AY50" s="258"/>
      <c r="AZ50" s="262">
        <v>1</v>
      </c>
      <c r="BA50" s="262">
        <v>1</v>
      </c>
      <c r="BB50" s="262">
        <v>0</v>
      </c>
      <c r="BC50" s="262">
        <v>0</v>
      </c>
      <c r="BD50" s="122"/>
      <c r="BE50" s="258" t="s">
        <v>1918</v>
      </c>
      <c r="BF50" s="258"/>
      <c r="BG50" s="258"/>
      <c r="BH50" s="258"/>
      <c r="BI50" s="258"/>
      <c r="BJ50" s="258"/>
      <c r="BK50" s="262">
        <v>5</v>
      </c>
      <c r="BL50" s="262">
        <v>17</v>
      </c>
      <c r="BM50" s="262">
        <v>4</v>
      </c>
      <c r="BN50" s="262">
        <v>3.6400000000000001</v>
      </c>
      <c r="BO50" s="122"/>
      <c r="BP50" s="258" t="s">
        <v>1919</v>
      </c>
      <c r="BQ50" s="258"/>
      <c r="BR50" s="258"/>
      <c r="BS50" s="258"/>
      <c r="BT50" s="258"/>
      <c r="BU50" s="258"/>
      <c r="BV50" s="262">
        <v>7</v>
      </c>
      <c r="BW50" s="262">
        <v>8</v>
      </c>
      <c r="BX50" s="262">
        <v>4</v>
      </c>
      <c r="BY50" s="262">
        <v>15.77</v>
      </c>
      <c r="BZ50" s="122"/>
      <c r="CA50" s="390" t="s">
        <v>1920</v>
      </c>
      <c r="CB50" s="391"/>
      <c r="CC50" s="391"/>
      <c r="CD50" s="391"/>
      <c r="CE50" s="391"/>
      <c r="CF50" s="392"/>
      <c r="CG50" s="262">
        <v>0</v>
      </c>
      <c r="CH50" s="262">
        <v>1</v>
      </c>
      <c r="CI50" s="262">
        <v>0</v>
      </c>
      <c r="CJ50" s="262">
        <v>0</v>
      </c>
    </row>
    <row r="51" ht="27.75" customHeight="1">
      <c r="A51" s="122"/>
      <c r="B51" s="258" t="s">
        <v>1921</v>
      </c>
      <c r="C51" s="258"/>
      <c r="D51" s="258"/>
      <c r="E51" s="258"/>
      <c r="F51" s="258"/>
      <c r="G51" s="258"/>
      <c r="H51" s="379">
        <v>14</v>
      </c>
      <c r="I51" s="379">
        <v>39</v>
      </c>
      <c r="J51" s="379">
        <v>15</v>
      </c>
      <c r="K51" s="379">
        <v>6.7400000000000002</v>
      </c>
      <c r="L51" s="122"/>
      <c r="M51" s="258" t="s">
        <v>1922</v>
      </c>
      <c r="N51" s="258"/>
      <c r="O51" s="258"/>
      <c r="P51" s="258"/>
      <c r="Q51" s="258"/>
      <c r="R51" s="258"/>
      <c r="S51" s="262">
        <v>2</v>
      </c>
      <c r="T51" s="262">
        <v>8</v>
      </c>
      <c r="U51" s="262">
        <v>4</v>
      </c>
      <c r="V51" s="262">
        <v>14.210000000000001</v>
      </c>
      <c r="W51" s="122"/>
      <c r="X51" s="258" t="s">
        <v>1923</v>
      </c>
      <c r="Y51" s="258"/>
      <c r="Z51" s="258"/>
      <c r="AA51" s="258"/>
      <c r="AB51" s="258"/>
      <c r="AC51" s="258"/>
      <c r="AD51" s="262">
        <v>104</v>
      </c>
      <c r="AE51" s="262">
        <v>284</v>
      </c>
      <c r="AF51" s="262">
        <v>114</v>
      </c>
      <c r="AG51" s="262">
        <v>6.1600000000000001</v>
      </c>
      <c r="AH51" s="122"/>
      <c r="AI51" s="258" t="s">
        <v>1924</v>
      </c>
      <c r="AJ51" s="258"/>
      <c r="AK51" s="258"/>
      <c r="AL51" s="258"/>
      <c r="AM51" s="258"/>
      <c r="AN51" s="258"/>
      <c r="AO51" s="262">
        <v>19</v>
      </c>
      <c r="AP51" s="262">
        <v>78</v>
      </c>
      <c r="AQ51" s="262">
        <v>41</v>
      </c>
      <c r="AR51" s="262">
        <v>8.8900000000000006</v>
      </c>
      <c r="AS51" s="122"/>
      <c r="AT51" s="258" t="s">
        <v>1925</v>
      </c>
      <c r="AU51" s="258"/>
      <c r="AV51" s="258"/>
      <c r="AW51" s="258"/>
      <c r="AX51" s="258"/>
      <c r="AY51" s="258"/>
      <c r="AZ51" s="262">
        <v>1</v>
      </c>
      <c r="BA51" s="262">
        <v>2</v>
      </c>
      <c r="BB51" s="262">
        <v>0</v>
      </c>
      <c r="BC51" s="262">
        <v>0</v>
      </c>
      <c r="BD51" s="122"/>
      <c r="BE51" s="258" t="s">
        <v>1926</v>
      </c>
      <c r="BF51" s="258"/>
      <c r="BG51" s="258"/>
      <c r="BH51" s="258"/>
      <c r="BI51" s="258"/>
      <c r="BJ51" s="258"/>
      <c r="BK51" s="262">
        <v>3</v>
      </c>
      <c r="BL51" s="262">
        <v>6</v>
      </c>
      <c r="BM51" s="262">
        <v>7</v>
      </c>
      <c r="BN51" s="262">
        <v>3.6400000000000001</v>
      </c>
      <c r="BO51" s="122"/>
      <c r="BP51" s="258" t="s">
        <v>1927</v>
      </c>
      <c r="BQ51" s="258"/>
      <c r="BR51" s="258"/>
      <c r="BS51" s="258"/>
      <c r="BT51" s="258"/>
      <c r="BU51" s="258"/>
      <c r="BV51" s="262">
        <v>0</v>
      </c>
      <c r="BW51" s="262">
        <v>6</v>
      </c>
      <c r="BX51" s="262">
        <v>2</v>
      </c>
      <c r="BY51" s="262">
        <v>10.51</v>
      </c>
      <c r="BZ51" s="122"/>
      <c r="CA51" s="390" t="s">
        <v>1928</v>
      </c>
      <c r="CB51" s="391"/>
      <c r="CC51" s="391"/>
      <c r="CD51" s="391"/>
      <c r="CE51" s="391"/>
      <c r="CF51" s="392"/>
      <c r="CG51" s="262">
        <v>0</v>
      </c>
      <c r="CH51" s="262">
        <v>1</v>
      </c>
      <c r="CI51" s="262">
        <v>0</v>
      </c>
      <c r="CJ51" s="262">
        <v>0</v>
      </c>
    </row>
    <row r="52" ht="21.75" customHeight="1">
      <c r="A52" s="122"/>
      <c r="B52" s="258" t="s">
        <v>1929</v>
      </c>
      <c r="C52" s="258"/>
      <c r="D52" s="258"/>
      <c r="E52" s="258"/>
      <c r="F52" s="258"/>
      <c r="G52" s="258"/>
      <c r="H52" s="379">
        <v>34</v>
      </c>
      <c r="I52" s="379">
        <v>57</v>
      </c>
      <c r="J52" s="379">
        <v>15</v>
      </c>
      <c r="K52" s="379">
        <v>6.1200000000000001</v>
      </c>
      <c r="L52" s="122"/>
      <c r="M52" s="258" t="s">
        <v>1930</v>
      </c>
      <c r="N52" s="258"/>
      <c r="O52" s="258"/>
      <c r="P52" s="258"/>
      <c r="Q52" s="258"/>
      <c r="R52" s="258"/>
      <c r="S52" s="262">
        <v>2</v>
      </c>
      <c r="T52" s="262">
        <v>16</v>
      </c>
      <c r="U52" s="262">
        <v>35</v>
      </c>
      <c r="V52" s="262">
        <v>14.210000000000001</v>
      </c>
      <c r="W52" s="122"/>
      <c r="X52" s="258" t="s">
        <v>1931</v>
      </c>
      <c r="Y52" s="258"/>
      <c r="Z52" s="258"/>
      <c r="AA52" s="258"/>
      <c r="AB52" s="258"/>
      <c r="AC52" s="258"/>
      <c r="AD52" s="262">
        <v>147</v>
      </c>
      <c r="AE52" s="262">
        <v>278</v>
      </c>
      <c r="AF52" s="262">
        <v>0</v>
      </c>
      <c r="AG52" s="262">
        <v>6.1200000000000001</v>
      </c>
      <c r="AH52" s="122"/>
      <c r="AI52" s="258" t="s">
        <v>1932</v>
      </c>
      <c r="AJ52" s="258"/>
      <c r="AK52" s="258"/>
      <c r="AL52" s="258"/>
      <c r="AM52" s="258"/>
      <c r="AN52" s="258"/>
      <c r="AO52" s="262">
        <v>29</v>
      </c>
      <c r="AP52" s="262">
        <v>124</v>
      </c>
      <c r="AQ52" s="262">
        <v>59</v>
      </c>
      <c r="AR52" s="262">
        <v>6.5499999999999998</v>
      </c>
      <c r="AS52" s="122"/>
      <c r="AT52" s="258"/>
      <c r="AU52" s="258"/>
      <c r="AV52" s="258"/>
      <c r="AW52" s="258"/>
      <c r="AX52" s="258"/>
      <c r="AY52" s="258"/>
      <c r="AZ52" s="262"/>
      <c r="BA52" s="262"/>
      <c r="BB52" s="262"/>
      <c r="BC52" s="262"/>
      <c r="BD52" s="122"/>
      <c r="BE52" s="258" t="s">
        <v>1933</v>
      </c>
      <c r="BF52" s="258"/>
      <c r="BG52" s="258"/>
      <c r="BH52" s="258"/>
      <c r="BI52" s="258"/>
      <c r="BJ52" s="258"/>
      <c r="BK52" s="262">
        <v>4</v>
      </c>
      <c r="BL52" s="262">
        <v>8</v>
      </c>
      <c r="BM52" s="262">
        <v>1</v>
      </c>
      <c r="BN52" s="262">
        <v>1.8200000000000001</v>
      </c>
      <c r="BO52" s="122"/>
      <c r="BP52" s="258" t="s">
        <v>1934</v>
      </c>
      <c r="BQ52" s="258"/>
      <c r="BR52" s="258"/>
      <c r="BS52" s="258"/>
      <c r="BT52" s="258"/>
      <c r="BU52" s="258"/>
      <c r="BV52" s="262">
        <v>1</v>
      </c>
      <c r="BW52" s="262">
        <v>1</v>
      </c>
      <c r="BX52" s="262">
        <v>0</v>
      </c>
      <c r="BY52" s="262">
        <v>10.51</v>
      </c>
      <c r="BZ52" s="122"/>
      <c r="CA52" s="390"/>
      <c r="CB52" s="391"/>
      <c r="CC52" s="391"/>
      <c r="CD52" s="391"/>
      <c r="CE52" s="391"/>
      <c r="CF52" s="392"/>
      <c r="CG52" s="262"/>
      <c r="CH52" s="262"/>
      <c r="CI52" s="262"/>
      <c r="CJ52" s="262"/>
    </row>
    <row r="53" ht="26.25" customHeight="1">
      <c r="A53" s="122"/>
      <c r="B53" s="258" t="s">
        <v>1935</v>
      </c>
      <c r="C53" s="258"/>
      <c r="D53" s="258"/>
      <c r="E53" s="258"/>
      <c r="F53" s="258"/>
      <c r="G53" s="258"/>
      <c r="H53" s="379">
        <v>8</v>
      </c>
      <c r="I53" s="379">
        <v>13</v>
      </c>
      <c r="J53" s="379">
        <v>5</v>
      </c>
      <c r="K53" s="379">
        <v>5.5099999999999998</v>
      </c>
      <c r="L53" s="122"/>
      <c r="M53" s="258" t="s">
        <v>1936</v>
      </c>
      <c r="N53" s="258"/>
      <c r="O53" s="258"/>
      <c r="P53" s="258"/>
      <c r="Q53" s="258"/>
      <c r="R53" s="258"/>
      <c r="S53" s="262">
        <v>0</v>
      </c>
      <c r="T53" s="262">
        <v>10</v>
      </c>
      <c r="U53" s="262">
        <v>10</v>
      </c>
      <c r="V53" s="262">
        <v>14.210000000000001</v>
      </c>
      <c r="W53" s="122"/>
      <c r="X53" s="258" t="s">
        <v>1937</v>
      </c>
      <c r="Y53" s="258"/>
      <c r="Z53" s="258"/>
      <c r="AA53" s="258"/>
      <c r="AB53" s="258"/>
      <c r="AC53" s="258"/>
      <c r="AD53" s="262">
        <v>74</v>
      </c>
      <c r="AE53" s="262">
        <v>189</v>
      </c>
      <c r="AF53" s="262">
        <v>62</v>
      </c>
      <c r="AG53" s="262">
        <v>5.7599999999999998</v>
      </c>
      <c r="AH53" s="122"/>
      <c r="AI53" s="258" t="s">
        <v>1938</v>
      </c>
      <c r="AJ53" s="258"/>
      <c r="AK53" s="258"/>
      <c r="AL53" s="258"/>
      <c r="AM53" s="258"/>
      <c r="AN53" s="258"/>
      <c r="AO53" s="262">
        <v>7</v>
      </c>
      <c r="AP53" s="262">
        <v>87</v>
      </c>
      <c r="AQ53" s="262">
        <v>63</v>
      </c>
      <c r="AR53" s="262">
        <v>5.6100000000000003</v>
      </c>
      <c r="AS53" s="122"/>
      <c r="AT53" s="258"/>
      <c r="AU53" s="258"/>
      <c r="AV53" s="258"/>
      <c r="AW53" s="258"/>
      <c r="AX53" s="258"/>
      <c r="AY53" s="258"/>
      <c r="AZ53" s="262"/>
      <c r="BA53" s="262"/>
      <c r="BB53" s="262"/>
      <c r="BC53" s="262"/>
      <c r="BD53" s="122"/>
      <c r="BE53" s="258" t="s">
        <v>1939</v>
      </c>
      <c r="BF53" s="258"/>
      <c r="BG53" s="258"/>
      <c r="BH53" s="258"/>
      <c r="BI53" s="258"/>
      <c r="BJ53" s="258"/>
      <c r="BK53" s="262">
        <v>1</v>
      </c>
      <c r="BL53" s="262">
        <v>4</v>
      </c>
      <c r="BM53" s="262">
        <v>1</v>
      </c>
      <c r="BN53" s="262">
        <v>1.8200000000000001</v>
      </c>
      <c r="BO53" s="122"/>
      <c r="BP53" s="258" t="s">
        <v>1940</v>
      </c>
      <c r="BQ53" s="258"/>
      <c r="BR53" s="258"/>
      <c r="BS53" s="258"/>
      <c r="BT53" s="258"/>
      <c r="BU53" s="258"/>
      <c r="BV53" s="262">
        <v>7</v>
      </c>
      <c r="BW53" s="262">
        <v>13</v>
      </c>
      <c r="BX53" s="262">
        <v>11</v>
      </c>
      <c r="BY53" s="262">
        <v>5.2599999999999998</v>
      </c>
      <c r="BZ53" s="122"/>
      <c r="CA53" s="390"/>
      <c r="CB53" s="391"/>
      <c r="CC53" s="391"/>
      <c r="CD53" s="391"/>
      <c r="CE53" s="391"/>
      <c r="CF53" s="392"/>
      <c r="CG53" s="262"/>
      <c r="CH53" s="262"/>
      <c r="CI53" s="262"/>
      <c r="CJ53" s="262"/>
    </row>
    <row r="54" ht="26.25" customHeight="1">
      <c r="A54" s="122" t="s">
        <v>1646</v>
      </c>
      <c r="B54" s="258" t="s">
        <v>1941</v>
      </c>
      <c r="C54" s="258"/>
      <c r="D54" s="258"/>
      <c r="E54" s="258"/>
      <c r="F54" s="258"/>
      <c r="G54" s="258"/>
      <c r="H54" s="379">
        <v>16</v>
      </c>
      <c r="I54" s="379">
        <v>18</v>
      </c>
      <c r="J54" s="379">
        <v>4</v>
      </c>
      <c r="K54" s="379">
        <v>62.68</v>
      </c>
      <c r="L54" s="122" t="s">
        <v>1646</v>
      </c>
      <c r="M54" s="258" t="s">
        <v>1914</v>
      </c>
      <c r="N54" s="258"/>
      <c r="O54" s="258"/>
      <c r="P54" s="258"/>
      <c r="Q54" s="258"/>
      <c r="R54" s="258"/>
      <c r="S54" s="262">
        <v>1</v>
      </c>
      <c r="T54" s="262">
        <v>3</v>
      </c>
      <c r="U54" s="262">
        <v>2</v>
      </c>
      <c r="V54" s="262">
        <v>55.68</v>
      </c>
      <c r="W54" s="122" t="s">
        <v>1646</v>
      </c>
      <c r="X54" s="258" t="s">
        <v>1923</v>
      </c>
      <c r="Y54" s="258"/>
      <c r="Z54" s="258"/>
      <c r="AA54" s="258"/>
      <c r="AB54" s="258"/>
      <c r="AC54" s="258"/>
      <c r="AD54" s="262">
        <v>33</v>
      </c>
      <c r="AE54" s="262">
        <v>50</v>
      </c>
      <c r="AF54" s="262">
        <v>40</v>
      </c>
      <c r="AG54" s="262">
        <v>11.93</v>
      </c>
      <c r="AH54" s="122" t="s">
        <v>1646</v>
      </c>
      <c r="AI54" s="258" t="s">
        <v>1908</v>
      </c>
      <c r="AJ54" s="258"/>
      <c r="AK54" s="258"/>
      <c r="AL54" s="258"/>
      <c r="AM54" s="258"/>
      <c r="AN54" s="258"/>
      <c r="AO54" s="262">
        <v>19</v>
      </c>
      <c r="AP54" s="262">
        <v>20</v>
      </c>
      <c r="AQ54" s="262">
        <v>0</v>
      </c>
      <c r="AR54" s="262">
        <v>38.030000000000001</v>
      </c>
      <c r="AS54" s="122" t="s">
        <v>1646</v>
      </c>
      <c r="AT54" s="258" t="s">
        <v>1942</v>
      </c>
      <c r="AU54" s="258"/>
      <c r="AV54" s="258"/>
      <c r="AW54" s="258"/>
      <c r="AX54" s="258"/>
      <c r="AY54" s="258"/>
      <c r="AZ54" s="262">
        <v>0</v>
      </c>
      <c r="BA54" s="262">
        <v>0</v>
      </c>
      <c r="BB54" s="262">
        <v>2</v>
      </c>
      <c r="BC54" s="262">
        <v>0</v>
      </c>
      <c r="BD54" s="122" t="s">
        <v>1646</v>
      </c>
      <c r="BE54" s="258" t="s">
        <v>1910</v>
      </c>
      <c r="BF54" s="258"/>
      <c r="BG54" s="258"/>
      <c r="BH54" s="258"/>
      <c r="BI54" s="258"/>
      <c r="BJ54" s="258"/>
      <c r="BK54" s="262">
        <v>8</v>
      </c>
      <c r="BL54" s="262">
        <v>9</v>
      </c>
      <c r="BM54" s="262">
        <v>3</v>
      </c>
      <c r="BN54" s="262">
        <v>95.230000000000004</v>
      </c>
      <c r="BO54" s="122" t="s">
        <v>1646</v>
      </c>
      <c r="BP54" s="258" t="s">
        <v>1943</v>
      </c>
      <c r="BQ54" s="258"/>
      <c r="BR54" s="258"/>
      <c r="BS54" s="258"/>
      <c r="BT54" s="258"/>
      <c r="BU54" s="258"/>
      <c r="BV54" s="262">
        <v>5</v>
      </c>
      <c r="BW54" s="262">
        <v>8</v>
      </c>
      <c r="BX54" s="262">
        <v>1</v>
      </c>
      <c r="BY54" s="262">
        <v>69.930000000000007</v>
      </c>
      <c r="BZ54" s="389" t="s">
        <v>1646</v>
      </c>
      <c r="CA54" s="390"/>
      <c r="CB54" s="391"/>
      <c r="CC54" s="391"/>
      <c r="CD54" s="391"/>
      <c r="CE54" s="391"/>
      <c r="CF54" s="392"/>
      <c r="CG54" s="262"/>
      <c r="CH54" s="262"/>
      <c r="CI54" s="262"/>
      <c r="CJ54" s="262"/>
    </row>
    <row r="55" ht="26.25" customHeight="1">
      <c r="A55" s="122"/>
      <c r="B55" s="258" t="s">
        <v>1905</v>
      </c>
      <c r="C55" s="258"/>
      <c r="D55" s="258"/>
      <c r="E55" s="258"/>
      <c r="F55" s="258"/>
      <c r="G55" s="258"/>
      <c r="H55" s="379">
        <v>14</v>
      </c>
      <c r="I55" s="379">
        <v>15</v>
      </c>
      <c r="J55" s="379">
        <v>5</v>
      </c>
      <c r="K55" s="379">
        <v>4.4800000000000004</v>
      </c>
      <c r="L55" s="122"/>
      <c r="M55" s="258" t="s">
        <v>1944</v>
      </c>
      <c r="N55" s="258"/>
      <c r="O55" s="258"/>
      <c r="P55" s="258"/>
      <c r="Q55" s="258"/>
      <c r="R55" s="258"/>
      <c r="S55" s="262">
        <v>0</v>
      </c>
      <c r="T55" s="262">
        <v>0</v>
      </c>
      <c r="U55" s="262">
        <v>3</v>
      </c>
      <c r="V55" s="262">
        <v>0</v>
      </c>
      <c r="W55" s="122"/>
      <c r="X55" s="258" t="s">
        <v>1945</v>
      </c>
      <c r="Y55" s="258"/>
      <c r="Z55" s="258"/>
      <c r="AA55" s="258"/>
      <c r="AB55" s="258"/>
      <c r="AC55" s="258"/>
      <c r="AD55" s="262">
        <v>12</v>
      </c>
      <c r="AE55" s="262">
        <v>28</v>
      </c>
      <c r="AF55" s="262">
        <v>29</v>
      </c>
      <c r="AG55" s="262">
        <v>9.4700000000000006</v>
      </c>
      <c r="AH55" s="122"/>
      <c r="AI55" s="258" t="s">
        <v>1946</v>
      </c>
      <c r="AJ55" s="258"/>
      <c r="AK55" s="258"/>
      <c r="AL55" s="258"/>
      <c r="AM55" s="258"/>
      <c r="AN55" s="258"/>
      <c r="AO55" s="262">
        <v>6</v>
      </c>
      <c r="AP55" s="262">
        <v>14</v>
      </c>
      <c r="AQ55" s="262">
        <v>15</v>
      </c>
      <c r="AR55" s="262">
        <v>9.5099999999999998</v>
      </c>
      <c r="AS55" s="122"/>
      <c r="AT55" s="258" t="s">
        <v>1909</v>
      </c>
      <c r="AU55" s="258"/>
      <c r="AV55" s="258"/>
      <c r="AW55" s="258"/>
      <c r="AX55" s="258"/>
      <c r="AY55" s="258"/>
      <c r="AZ55" s="262">
        <v>1</v>
      </c>
      <c r="BA55" s="262">
        <v>1</v>
      </c>
      <c r="BB55" s="262">
        <v>1</v>
      </c>
      <c r="BC55" s="262">
        <v>0</v>
      </c>
      <c r="BD55" s="122"/>
      <c r="BE55" s="258" t="s">
        <v>1947</v>
      </c>
      <c r="BF55" s="258"/>
      <c r="BG55" s="258"/>
      <c r="BH55" s="258"/>
      <c r="BI55" s="258"/>
      <c r="BJ55" s="258"/>
      <c r="BK55" s="262">
        <v>2</v>
      </c>
      <c r="BL55" s="262">
        <v>2</v>
      </c>
      <c r="BM55" s="262">
        <v>1</v>
      </c>
      <c r="BN55" s="262">
        <v>5.0099999999999998</v>
      </c>
      <c r="BO55" s="122"/>
      <c r="BP55" s="258" t="s">
        <v>1927</v>
      </c>
      <c r="BQ55" s="258"/>
      <c r="BR55" s="258"/>
      <c r="BS55" s="258"/>
      <c r="BT55" s="258"/>
      <c r="BU55" s="258"/>
      <c r="BV55" s="262">
        <v>0</v>
      </c>
      <c r="BW55" s="262">
        <v>1</v>
      </c>
      <c r="BX55" s="262">
        <v>4</v>
      </c>
      <c r="BY55" s="262">
        <v>0</v>
      </c>
      <c r="BZ55" s="122"/>
      <c r="CA55" s="390"/>
      <c r="CB55" s="391"/>
      <c r="CC55" s="391"/>
      <c r="CD55" s="391"/>
      <c r="CE55" s="391"/>
      <c r="CF55" s="392"/>
      <c r="CG55" s="262"/>
      <c r="CH55" s="262"/>
      <c r="CI55" s="262"/>
      <c r="CJ55" s="262"/>
    </row>
    <row r="56" ht="26.25" customHeight="1">
      <c r="A56" s="122"/>
      <c r="B56" s="258" t="s">
        <v>1948</v>
      </c>
      <c r="C56" s="258"/>
      <c r="D56" s="258"/>
      <c r="E56" s="258"/>
      <c r="F56" s="258"/>
      <c r="G56" s="258"/>
      <c r="H56" s="379">
        <v>2</v>
      </c>
      <c r="I56" s="379">
        <v>2</v>
      </c>
      <c r="J56" s="379">
        <v>1</v>
      </c>
      <c r="K56" s="379">
        <v>4.4800000000000004</v>
      </c>
      <c r="L56" s="122"/>
      <c r="M56" s="258" t="s">
        <v>1906</v>
      </c>
      <c r="N56" s="258"/>
      <c r="O56" s="258"/>
      <c r="P56" s="258"/>
      <c r="Q56" s="258"/>
      <c r="R56" s="258"/>
      <c r="S56" s="262">
        <v>0</v>
      </c>
      <c r="T56" s="262">
        <v>0</v>
      </c>
      <c r="U56" s="262">
        <v>2</v>
      </c>
      <c r="V56" s="262">
        <v>0</v>
      </c>
      <c r="W56" s="122"/>
      <c r="X56" s="258" t="s">
        <v>1915</v>
      </c>
      <c r="Y56" s="258"/>
      <c r="Z56" s="258"/>
      <c r="AA56" s="258"/>
      <c r="AB56" s="258"/>
      <c r="AC56" s="258"/>
      <c r="AD56" s="262">
        <v>8</v>
      </c>
      <c r="AE56" s="262">
        <v>21</v>
      </c>
      <c r="AF56" s="262">
        <v>58</v>
      </c>
      <c r="AG56" s="262">
        <v>8.6400000000000006</v>
      </c>
      <c r="AH56" s="122"/>
      <c r="AI56" s="258" t="s">
        <v>1949</v>
      </c>
      <c r="AJ56" s="258"/>
      <c r="AK56" s="258"/>
      <c r="AL56" s="258"/>
      <c r="AM56" s="258"/>
      <c r="AN56" s="258"/>
      <c r="AO56" s="262">
        <v>2</v>
      </c>
      <c r="AP56" s="262">
        <v>2</v>
      </c>
      <c r="AQ56" s="262">
        <v>0</v>
      </c>
      <c r="AR56" s="262">
        <v>9.5099999999999998</v>
      </c>
      <c r="AS56" s="122"/>
      <c r="AT56" s="258"/>
      <c r="AU56" s="258"/>
      <c r="AV56" s="258"/>
      <c r="AW56" s="258"/>
      <c r="AX56" s="258"/>
      <c r="AY56" s="258"/>
      <c r="AZ56" s="262"/>
      <c r="BA56" s="262"/>
      <c r="BB56" s="262"/>
      <c r="BC56" s="262"/>
      <c r="BD56" s="122"/>
      <c r="BE56" s="258" t="s">
        <v>1950</v>
      </c>
      <c r="BF56" s="258"/>
      <c r="BG56" s="258"/>
      <c r="BH56" s="258"/>
      <c r="BI56" s="258"/>
      <c r="BJ56" s="258"/>
      <c r="BK56" s="262">
        <v>0</v>
      </c>
      <c r="BL56" s="262">
        <v>1</v>
      </c>
      <c r="BM56" s="262">
        <v>1</v>
      </c>
      <c r="BN56" s="262">
        <v>0</v>
      </c>
      <c r="BO56" s="122"/>
      <c r="BP56" s="258" t="s">
        <v>1940</v>
      </c>
      <c r="BQ56" s="258"/>
      <c r="BR56" s="258"/>
      <c r="BS56" s="258"/>
      <c r="BT56" s="258"/>
      <c r="BU56" s="258"/>
      <c r="BV56" s="262">
        <v>0</v>
      </c>
      <c r="BW56" s="262">
        <v>1</v>
      </c>
      <c r="BX56" s="262">
        <v>1</v>
      </c>
      <c r="BY56" s="262">
        <v>0</v>
      </c>
      <c r="BZ56" s="122"/>
      <c r="CA56" s="390"/>
      <c r="CB56" s="391"/>
      <c r="CC56" s="391"/>
      <c r="CD56" s="391"/>
      <c r="CE56" s="391"/>
      <c r="CF56" s="392"/>
      <c r="CG56" s="262"/>
      <c r="CH56" s="262"/>
      <c r="CI56" s="262"/>
      <c r="CJ56" s="262"/>
    </row>
    <row r="57" ht="26.25" customHeight="1">
      <c r="A57" s="122"/>
      <c r="B57" s="258" t="s">
        <v>1951</v>
      </c>
      <c r="C57" s="258"/>
      <c r="D57" s="258"/>
      <c r="E57" s="258"/>
      <c r="F57" s="258"/>
      <c r="G57" s="258"/>
      <c r="H57" s="379">
        <v>2</v>
      </c>
      <c r="I57" s="379">
        <v>2</v>
      </c>
      <c r="J57" s="379">
        <v>2</v>
      </c>
      <c r="K57" s="379">
        <v>2.98</v>
      </c>
      <c r="L57" s="122"/>
      <c r="M57" s="258" t="s">
        <v>1952</v>
      </c>
      <c r="N57" s="258"/>
      <c r="O57" s="258"/>
      <c r="P57" s="258"/>
      <c r="Q57" s="258"/>
      <c r="R57" s="258"/>
      <c r="S57" s="262">
        <v>0</v>
      </c>
      <c r="T57" s="262">
        <v>0</v>
      </c>
      <c r="U57" s="262">
        <v>1</v>
      </c>
      <c r="V57" s="262">
        <v>0</v>
      </c>
      <c r="W57" s="122"/>
      <c r="X57" s="258" t="s">
        <v>1937</v>
      </c>
      <c r="Y57" s="258"/>
      <c r="Z57" s="258"/>
      <c r="AA57" s="258"/>
      <c r="AB57" s="258"/>
      <c r="AC57" s="258"/>
      <c r="AD57" s="262">
        <v>23</v>
      </c>
      <c r="AE57" s="262">
        <v>29</v>
      </c>
      <c r="AF57" s="262">
        <v>26</v>
      </c>
      <c r="AG57" s="262">
        <v>8.0299999999999994</v>
      </c>
      <c r="AH57" s="122"/>
      <c r="AI57" s="258" t="s">
        <v>1938</v>
      </c>
      <c r="AJ57" s="258"/>
      <c r="AK57" s="258"/>
      <c r="AL57" s="258"/>
      <c r="AM57" s="258"/>
      <c r="AN57" s="258"/>
      <c r="AO57" s="262">
        <v>5</v>
      </c>
      <c r="AP57" s="262">
        <v>15</v>
      </c>
      <c r="AQ57" s="262">
        <v>24</v>
      </c>
      <c r="AR57" s="262">
        <v>6.3399999999999999</v>
      </c>
      <c r="AS57" s="122"/>
      <c r="AT57" s="258"/>
      <c r="AU57" s="258"/>
      <c r="AV57" s="258"/>
      <c r="AW57" s="258"/>
      <c r="AX57" s="258"/>
      <c r="AY57" s="258"/>
      <c r="AZ57" s="262"/>
      <c r="BA57" s="262"/>
      <c r="BB57" s="262"/>
      <c r="BC57" s="262"/>
      <c r="BD57" s="122"/>
      <c r="BE57" s="258" t="s">
        <v>1953</v>
      </c>
      <c r="BF57" s="258"/>
      <c r="BG57" s="258"/>
      <c r="BH57" s="258"/>
      <c r="BI57" s="258"/>
      <c r="BJ57" s="258"/>
      <c r="BK57" s="262">
        <v>0</v>
      </c>
      <c r="BL57" s="262">
        <v>0</v>
      </c>
      <c r="BM57" s="262">
        <v>1</v>
      </c>
      <c r="BN57" s="262">
        <v>0</v>
      </c>
      <c r="BO57" s="122"/>
      <c r="BP57" s="258" t="s">
        <v>1954</v>
      </c>
      <c r="BQ57" s="258"/>
      <c r="BR57" s="258"/>
      <c r="BS57" s="258"/>
      <c r="BT57" s="258"/>
      <c r="BU57" s="258"/>
      <c r="BV57" s="262">
        <v>0</v>
      </c>
      <c r="BW57" s="262">
        <v>0</v>
      </c>
      <c r="BX57" s="262">
        <v>2</v>
      </c>
      <c r="BY57" s="262">
        <v>0</v>
      </c>
      <c r="BZ57" s="122"/>
      <c r="CA57" s="390"/>
      <c r="CB57" s="391"/>
      <c r="CC57" s="391"/>
      <c r="CD57" s="391"/>
      <c r="CE57" s="391"/>
      <c r="CF57" s="392"/>
      <c r="CG57" s="262"/>
      <c r="CH57" s="262"/>
      <c r="CI57" s="262"/>
      <c r="CJ57" s="262"/>
    </row>
    <row r="58" ht="26.25" customHeight="1">
      <c r="A58" s="122"/>
      <c r="B58" s="258" t="s">
        <v>1955</v>
      </c>
      <c r="C58" s="258"/>
      <c r="D58" s="258"/>
      <c r="E58" s="258"/>
      <c r="F58" s="258"/>
      <c r="G58" s="258"/>
      <c r="H58" s="379">
        <v>8</v>
      </c>
      <c r="I58" s="379">
        <v>10</v>
      </c>
      <c r="J58" s="379">
        <v>1</v>
      </c>
      <c r="K58" s="379">
        <v>2.98</v>
      </c>
      <c r="L58" s="122"/>
      <c r="M58" s="258" t="s">
        <v>1930</v>
      </c>
      <c r="N58" s="258"/>
      <c r="O58" s="258"/>
      <c r="P58" s="258"/>
      <c r="Q58" s="258"/>
      <c r="R58" s="258"/>
      <c r="S58" s="262">
        <v>1</v>
      </c>
      <c r="T58" s="262">
        <v>3</v>
      </c>
      <c r="U58" s="262">
        <v>7</v>
      </c>
      <c r="V58" s="262">
        <v>0</v>
      </c>
      <c r="W58" s="122"/>
      <c r="X58" s="258" t="s">
        <v>1956</v>
      </c>
      <c r="Y58" s="258"/>
      <c r="Z58" s="258"/>
      <c r="AA58" s="258"/>
      <c r="AB58" s="258"/>
      <c r="AC58" s="258"/>
      <c r="AD58" s="262">
        <v>49</v>
      </c>
      <c r="AE58" s="262">
        <v>71</v>
      </c>
      <c r="AF58" s="262">
        <v>86</v>
      </c>
      <c r="AG58" s="262">
        <v>7.2000000000000002</v>
      </c>
      <c r="AH58" s="122"/>
      <c r="AI58" s="258" t="s">
        <v>1957</v>
      </c>
      <c r="AJ58" s="258"/>
      <c r="AK58" s="258"/>
      <c r="AL58" s="258"/>
      <c r="AM58" s="258"/>
      <c r="AN58" s="258"/>
      <c r="AO58" s="262">
        <v>1</v>
      </c>
      <c r="AP58" s="262">
        <v>1</v>
      </c>
      <c r="AQ58" s="262">
        <v>1</v>
      </c>
      <c r="AR58" s="262">
        <v>6.3399999999999999</v>
      </c>
      <c r="AS58" s="122"/>
      <c r="AT58" s="258"/>
      <c r="AU58" s="258"/>
      <c r="AV58" s="258"/>
      <c r="AW58" s="258"/>
      <c r="AX58" s="258"/>
      <c r="AY58" s="258"/>
      <c r="AZ58" s="262"/>
      <c r="BA58" s="262"/>
      <c r="BB58" s="262"/>
      <c r="BC58" s="262"/>
      <c r="BD58" s="122"/>
      <c r="BE58" s="258" t="s">
        <v>1926</v>
      </c>
      <c r="BF58" s="258"/>
      <c r="BG58" s="258"/>
      <c r="BH58" s="258"/>
      <c r="BI58" s="258"/>
      <c r="BJ58" s="258"/>
      <c r="BK58" s="262">
        <v>0</v>
      </c>
      <c r="BL58" s="262">
        <v>0</v>
      </c>
      <c r="BM58" s="262">
        <v>3</v>
      </c>
      <c r="BN58" s="262">
        <v>0</v>
      </c>
      <c r="BO58" s="122"/>
      <c r="BP58" s="258" t="s">
        <v>1958</v>
      </c>
      <c r="BQ58" s="258"/>
      <c r="BR58" s="258"/>
      <c r="BS58" s="258"/>
      <c r="BT58" s="258"/>
      <c r="BU58" s="258"/>
      <c r="BV58" s="262">
        <v>0</v>
      </c>
      <c r="BW58" s="262">
        <v>0</v>
      </c>
      <c r="BX58" s="262">
        <v>2</v>
      </c>
      <c r="BY58" s="262">
        <v>0</v>
      </c>
      <c r="BZ58" s="122"/>
      <c r="CA58" s="390"/>
      <c r="CB58" s="391"/>
      <c r="CC58" s="391"/>
      <c r="CD58" s="391"/>
      <c r="CE58" s="391"/>
      <c r="CF58" s="392"/>
      <c r="CG58" s="262"/>
      <c r="CH58" s="262"/>
      <c r="CI58" s="262"/>
      <c r="CJ58" s="262"/>
    </row>
    <row r="59" s="400" customFormat="1" ht="14.25">
      <c r="A59" s="401"/>
      <c r="B59" s="152" t="s">
        <v>1959</v>
      </c>
      <c r="C59" s="401"/>
      <c r="D59" s="401"/>
      <c r="E59" s="401"/>
      <c r="F59" s="401"/>
      <c r="G59" s="152" t="s">
        <v>1960</v>
      </c>
      <c r="H59" s="401"/>
      <c r="I59" s="401"/>
      <c r="J59" s="401"/>
      <c r="K59" s="401"/>
      <c r="L59" s="152"/>
      <c r="M59" s="152" t="s">
        <v>1959</v>
      </c>
      <c r="N59" s="152"/>
      <c r="O59" s="152"/>
      <c r="P59" s="152"/>
      <c r="Q59" s="152"/>
      <c r="R59" s="152" t="s">
        <v>1960</v>
      </c>
      <c r="S59" s="152"/>
      <c r="T59" s="152"/>
      <c r="U59" s="152"/>
      <c r="V59" s="152"/>
      <c r="W59" s="152"/>
      <c r="X59" s="152" t="s">
        <v>1959</v>
      </c>
      <c r="Y59" s="152"/>
      <c r="Z59" s="152"/>
      <c r="AA59" s="152"/>
      <c r="AB59" s="152"/>
      <c r="AC59" s="152" t="s">
        <v>1960</v>
      </c>
      <c r="AD59" s="152"/>
      <c r="AE59" s="152"/>
      <c r="AF59" s="152"/>
      <c r="AG59" s="152"/>
      <c r="AH59" s="152"/>
      <c r="AI59" s="152" t="s">
        <v>1959</v>
      </c>
      <c r="AJ59" s="152"/>
      <c r="AK59" s="152"/>
      <c r="AL59" s="152"/>
      <c r="AM59" s="152"/>
      <c r="AN59" s="152" t="s">
        <v>1960</v>
      </c>
      <c r="AO59" s="152"/>
      <c r="AP59" s="152"/>
      <c r="AQ59" s="152"/>
      <c r="AR59" s="152"/>
      <c r="AS59" s="152"/>
      <c r="AT59" s="152" t="s">
        <v>1959</v>
      </c>
      <c r="AU59" s="152"/>
      <c r="AV59" s="152"/>
      <c r="AW59" s="152"/>
      <c r="AX59" s="152"/>
      <c r="AY59" s="152" t="s">
        <v>1960</v>
      </c>
      <c r="AZ59" s="152"/>
      <c r="BA59" s="152"/>
      <c r="BB59" s="152"/>
      <c r="BC59" s="152"/>
      <c r="BD59" s="152"/>
      <c r="BE59" s="152" t="s">
        <v>1959</v>
      </c>
      <c r="BF59" s="152"/>
      <c r="BG59" s="152"/>
      <c r="BH59" s="152"/>
      <c r="BI59" s="152"/>
      <c r="BJ59" s="152" t="s">
        <v>1960</v>
      </c>
      <c r="BK59" s="152"/>
      <c r="BL59" s="152"/>
      <c r="BM59" s="152"/>
      <c r="BN59" s="152"/>
      <c r="BO59" s="152"/>
      <c r="BP59" s="152" t="s">
        <v>1959</v>
      </c>
      <c r="BQ59" s="152"/>
      <c r="BR59" s="152"/>
      <c r="BS59" s="152"/>
      <c r="BT59" s="152"/>
      <c r="BU59" s="152" t="s">
        <v>1960</v>
      </c>
      <c r="BV59" s="152"/>
      <c r="BW59" s="152"/>
      <c r="BX59" s="152"/>
      <c r="BY59" s="152"/>
      <c r="BZ59" s="152"/>
      <c r="CA59" s="402" t="s">
        <v>1959</v>
      </c>
      <c r="CB59" s="403"/>
      <c r="CC59" s="403"/>
      <c r="CD59" s="403"/>
      <c r="CE59" s="404"/>
      <c r="CF59" s="402" t="s">
        <v>1960</v>
      </c>
      <c r="CG59" s="403"/>
      <c r="CH59" s="403"/>
      <c r="CI59" s="403"/>
      <c r="CJ59" s="404"/>
    </row>
    <row r="60" s="358" customFormat="1" ht="22.5" customHeight="1">
      <c r="A60" s="122" t="s">
        <v>1583</v>
      </c>
      <c r="B60" s="379" t="s">
        <v>1961</v>
      </c>
      <c r="C60" s="379"/>
      <c r="D60" s="379"/>
      <c r="E60" s="262" t="s">
        <v>1962</v>
      </c>
      <c r="F60" s="379"/>
      <c r="G60" s="379" t="s">
        <v>1961</v>
      </c>
      <c r="H60" s="379"/>
      <c r="I60" s="379"/>
      <c r="J60" s="262" t="s">
        <v>1962</v>
      </c>
      <c r="K60" s="262"/>
      <c r="L60" s="122" t="s">
        <v>1583</v>
      </c>
      <c r="M60" s="379" t="s">
        <v>1961</v>
      </c>
      <c r="N60" s="379"/>
      <c r="O60" s="379"/>
      <c r="P60" s="262" t="s">
        <v>1962</v>
      </c>
      <c r="Q60" s="262"/>
      <c r="R60" s="379" t="s">
        <v>1961</v>
      </c>
      <c r="S60" s="379"/>
      <c r="T60" s="379"/>
      <c r="U60" s="262" t="s">
        <v>1962</v>
      </c>
      <c r="V60" s="262"/>
      <c r="W60" s="122" t="s">
        <v>1583</v>
      </c>
      <c r="X60" s="379" t="s">
        <v>1961</v>
      </c>
      <c r="Y60" s="379"/>
      <c r="Z60" s="379"/>
      <c r="AA60" s="262" t="s">
        <v>1962</v>
      </c>
      <c r="AB60" s="262"/>
      <c r="AC60" s="379" t="s">
        <v>1961</v>
      </c>
      <c r="AD60" s="379"/>
      <c r="AE60" s="379"/>
      <c r="AF60" s="262" t="s">
        <v>1962</v>
      </c>
      <c r="AG60" s="262"/>
      <c r="AH60" s="122" t="s">
        <v>1583</v>
      </c>
      <c r="AI60" s="379" t="s">
        <v>1961</v>
      </c>
      <c r="AJ60" s="379"/>
      <c r="AK60" s="379"/>
      <c r="AL60" s="262" t="s">
        <v>1962</v>
      </c>
      <c r="AM60" s="262"/>
      <c r="AN60" s="379" t="s">
        <v>1961</v>
      </c>
      <c r="AO60" s="379"/>
      <c r="AP60" s="379"/>
      <c r="AQ60" s="262" t="s">
        <v>1962</v>
      </c>
      <c r="AR60" s="262"/>
      <c r="AS60" s="122" t="s">
        <v>1583</v>
      </c>
      <c r="AT60" s="379" t="s">
        <v>1961</v>
      </c>
      <c r="AU60" s="379"/>
      <c r="AV60" s="379"/>
      <c r="AW60" s="262" t="s">
        <v>1962</v>
      </c>
      <c r="AX60" s="262"/>
      <c r="AY60" s="379" t="s">
        <v>1961</v>
      </c>
      <c r="AZ60" s="379"/>
      <c r="BA60" s="379"/>
      <c r="BB60" s="262" t="s">
        <v>1962</v>
      </c>
      <c r="BC60" s="262"/>
      <c r="BD60" s="122" t="s">
        <v>1583</v>
      </c>
      <c r="BE60" s="379" t="s">
        <v>1961</v>
      </c>
      <c r="BF60" s="379"/>
      <c r="BG60" s="379"/>
      <c r="BH60" s="262" t="s">
        <v>1962</v>
      </c>
      <c r="BI60" s="262"/>
      <c r="BJ60" s="379" t="s">
        <v>1961</v>
      </c>
      <c r="BK60" s="379"/>
      <c r="BL60" s="379"/>
      <c r="BM60" s="262" t="s">
        <v>1962</v>
      </c>
      <c r="BN60" s="262"/>
      <c r="BO60" s="122" t="s">
        <v>1583</v>
      </c>
      <c r="BP60" s="379" t="s">
        <v>1961</v>
      </c>
      <c r="BQ60" s="379"/>
      <c r="BR60" s="379"/>
      <c r="BS60" s="262" t="s">
        <v>1962</v>
      </c>
      <c r="BT60" s="262"/>
      <c r="BU60" s="379" t="s">
        <v>1961</v>
      </c>
      <c r="BV60" s="379"/>
      <c r="BW60" s="379"/>
      <c r="BX60" s="262" t="s">
        <v>1962</v>
      </c>
      <c r="BY60" s="262"/>
      <c r="BZ60" s="389" t="s">
        <v>1583</v>
      </c>
      <c r="CA60" s="405" t="s">
        <v>1961</v>
      </c>
      <c r="CB60" s="406"/>
      <c r="CC60" s="407"/>
      <c r="CD60" s="387" t="s">
        <v>1962</v>
      </c>
      <c r="CE60" s="388"/>
      <c r="CF60" s="405" t="s">
        <v>1961</v>
      </c>
      <c r="CG60" s="406"/>
      <c r="CH60" s="407"/>
      <c r="CI60" s="387" t="s">
        <v>1962</v>
      </c>
      <c r="CJ60" s="388"/>
    </row>
    <row r="61" s="358" customFormat="1" ht="14.25">
      <c r="A61" s="122"/>
      <c r="B61" s="262" t="s">
        <v>1963</v>
      </c>
      <c r="C61" s="379"/>
      <c r="D61" s="379"/>
      <c r="E61" s="262">
        <v>20</v>
      </c>
      <c r="F61" s="379"/>
      <c r="G61" s="262" t="s">
        <v>1964</v>
      </c>
      <c r="H61" s="379"/>
      <c r="I61" s="379"/>
      <c r="J61" s="262">
        <v>327</v>
      </c>
      <c r="K61" s="262"/>
      <c r="L61" s="122"/>
      <c r="M61" s="379" t="s">
        <v>1965</v>
      </c>
      <c r="N61" s="379"/>
      <c r="O61" s="379"/>
      <c r="P61" s="262">
        <v>6</v>
      </c>
      <c r="Q61" s="262"/>
      <c r="R61" s="262" t="s">
        <v>1966</v>
      </c>
      <c r="S61" s="379"/>
      <c r="T61" s="379"/>
      <c r="U61" s="262">
        <v>26</v>
      </c>
      <c r="V61" s="262"/>
      <c r="W61" s="122"/>
      <c r="X61" s="262" t="s">
        <v>1967</v>
      </c>
      <c r="Y61" s="379"/>
      <c r="Z61" s="379"/>
      <c r="AA61" s="262">
        <v>76</v>
      </c>
      <c r="AB61" s="262"/>
      <c r="AC61" s="262" t="s">
        <v>1968</v>
      </c>
      <c r="AD61" s="379"/>
      <c r="AE61" s="379"/>
      <c r="AF61" s="262">
        <v>1758</v>
      </c>
      <c r="AG61" s="262"/>
      <c r="AH61" s="122"/>
      <c r="AI61" s="262" t="s">
        <v>1969</v>
      </c>
      <c r="AJ61" s="379"/>
      <c r="AK61" s="379"/>
      <c r="AL61" s="262">
        <v>88</v>
      </c>
      <c r="AM61" s="262"/>
      <c r="AN61" s="262" t="s">
        <v>1970</v>
      </c>
      <c r="AO61" s="379"/>
      <c r="AP61" s="379"/>
      <c r="AQ61" s="262">
        <v>880</v>
      </c>
      <c r="AR61" s="262"/>
      <c r="AS61" s="122"/>
      <c r="AT61" s="262" t="s">
        <v>1971</v>
      </c>
      <c r="AU61" s="379"/>
      <c r="AV61" s="379"/>
      <c r="AW61" s="262">
        <v>12</v>
      </c>
      <c r="AX61" s="262"/>
      <c r="AY61" s="262" t="s">
        <v>1972</v>
      </c>
      <c r="AZ61" s="379"/>
      <c r="BA61" s="379"/>
      <c r="BB61" s="262">
        <v>6</v>
      </c>
      <c r="BC61" s="262"/>
      <c r="BD61" s="122"/>
      <c r="BE61" s="379"/>
      <c r="BF61" s="379"/>
      <c r="BG61" s="379"/>
      <c r="BH61" s="262"/>
      <c r="BI61" s="262"/>
      <c r="BJ61" s="262" t="s">
        <v>1973</v>
      </c>
      <c r="BK61" s="379"/>
      <c r="BL61" s="379"/>
      <c r="BM61" s="262">
        <v>45</v>
      </c>
      <c r="BN61" s="262"/>
      <c r="BO61" s="122"/>
      <c r="BP61" s="379"/>
      <c r="BQ61" s="379"/>
      <c r="BR61" s="379"/>
      <c r="BS61" s="262"/>
      <c r="BT61" s="262"/>
      <c r="BU61" s="262" t="s">
        <v>1974</v>
      </c>
      <c r="BV61" s="379"/>
      <c r="BW61" s="379"/>
      <c r="BX61" s="262">
        <v>29</v>
      </c>
      <c r="BY61" s="262"/>
      <c r="BZ61" s="122"/>
      <c r="CA61" s="387" t="s">
        <v>1975</v>
      </c>
      <c r="CB61" s="406"/>
      <c r="CC61" s="407"/>
      <c r="CD61" s="387">
        <v>35</v>
      </c>
      <c r="CE61" s="388"/>
      <c r="CF61" s="387" t="s">
        <v>1976</v>
      </c>
      <c r="CG61" s="398"/>
      <c r="CH61" s="388"/>
      <c r="CI61" s="387">
        <v>5</v>
      </c>
      <c r="CJ61" s="388"/>
    </row>
    <row r="62" s="358" customFormat="1" ht="21">
      <c r="A62" s="122"/>
      <c r="B62" s="379" t="s">
        <v>1977</v>
      </c>
      <c r="C62" s="379"/>
      <c r="D62" s="379"/>
      <c r="E62" s="262">
        <v>11</v>
      </c>
      <c r="F62" s="379"/>
      <c r="G62" s="379" t="s">
        <v>1978</v>
      </c>
      <c r="H62" s="379"/>
      <c r="I62" s="379"/>
      <c r="J62" s="262">
        <v>217</v>
      </c>
      <c r="K62" s="262"/>
      <c r="L62" s="122"/>
      <c r="M62" s="379"/>
      <c r="N62" s="379"/>
      <c r="O62" s="379"/>
      <c r="P62" s="262"/>
      <c r="Q62" s="262"/>
      <c r="R62" s="379" t="s">
        <v>1979</v>
      </c>
      <c r="S62" s="379"/>
      <c r="T62" s="379"/>
      <c r="U62" s="262">
        <v>27</v>
      </c>
      <c r="V62" s="262"/>
      <c r="W62" s="122"/>
      <c r="X62" s="379" t="s">
        <v>1980</v>
      </c>
      <c r="Y62" s="379"/>
      <c r="Z62" s="379"/>
      <c r="AA62" s="262">
        <v>72</v>
      </c>
      <c r="AB62" s="262"/>
      <c r="AC62" s="379" t="s">
        <v>1981</v>
      </c>
      <c r="AD62" s="379"/>
      <c r="AE62" s="379"/>
      <c r="AF62" s="262">
        <v>1658</v>
      </c>
      <c r="AG62" s="262"/>
      <c r="AH62" s="122"/>
      <c r="AI62" s="379" t="s">
        <v>1982</v>
      </c>
      <c r="AJ62" s="379"/>
      <c r="AK62" s="379"/>
      <c r="AL62" s="262">
        <v>46</v>
      </c>
      <c r="AM62" s="262"/>
      <c r="AN62" s="379" t="s">
        <v>1983</v>
      </c>
      <c r="AO62" s="379"/>
      <c r="AP62" s="379"/>
      <c r="AQ62" s="262">
        <v>193</v>
      </c>
      <c r="AR62" s="262"/>
      <c r="AS62" s="122"/>
      <c r="AT62" s="379" t="s">
        <v>1984</v>
      </c>
      <c r="AU62" s="379"/>
      <c r="AV62" s="379"/>
      <c r="AW62" s="262">
        <v>11</v>
      </c>
      <c r="AX62" s="262"/>
      <c r="AY62" s="379" t="s">
        <v>1985</v>
      </c>
      <c r="AZ62" s="379"/>
      <c r="BA62" s="379"/>
      <c r="BB62" s="262">
        <v>9</v>
      </c>
      <c r="BC62" s="262"/>
      <c r="BD62" s="122"/>
      <c r="BE62" s="379"/>
      <c r="BF62" s="379"/>
      <c r="BG62" s="379"/>
      <c r="BH62" s="262"/>
      <c r="BI62" s="262"/>
      <c r="BJ62" s="379" t="s">
        <v>1986</v>
      </c>
      <c r="BK62" s="379"/>
      <c r="BL62" s="379"/>
      <c r="BM62" s="262">
        <v>45</v>
      </c>
      <c r="BN62" s="262"/>
      <c r="BO62" s="122"/>
      <c r="BP62" s="379"/>
      <c r="BQ62" s="379"/>
      <c r="BR62" s="379"/>
      <c r="BS62" s="262"/>
      <c r="BT62" s="262"/>
      <c r="BU62" s="379" t="s">
        <v>1966</v>
      </c>
      <c r="BV62" s="379"/>
      <c r="BW62" s="379"/>
      <c r="BX62" s="262">
        <v>17</v>
      </c>
      <c r="BY62" s="262"/>
      <c r="BZ62" s="122"/>
      <c r="CA62" s="405" t="s">
        <v>1987</v>
      </c>
      <c r="CB62" s="406"/>
      <c r="CC62" s="407"/>
      <c r="CD62" s="387">
        <v>8</v>
      </c>
      <c r="CE62" s="388"/>
      <c r="CF62" s="405"/>
      <c r="CG62" s="406"/>
      <c r="CH62" s="407"/>
      <c r="CI62" s="387"/>
      <c r="CJ62" s="388"/>
    </row>
    <row r="63" s="358" customFormat="1" ht="14.25">
      <c r="A63" s="122"/>
      <c r="B63" s="379" t="s">
        <v>1965</v>
      </c>
      <c r="C63" s="379"/>
      <c r="D63" s="379"/>
      <c r="E63" s="262">
        <v>35</v>
      </c>
      <c r="F63" s="379"/>
      <c r="G63" s="379" t="s">
        <v>1988</v>
      </c>
      <c r="H63" s="379"/>
      <c r="I63" s="379"/>
      <c r="J63" s="262">
        <v>200</v>
      </c>
      <c r="K63" s="262"/>
      <c r="L63" s="122"/>
      <c r="M63" s="379"/>
      <c r="N63" s="379"/>
      <c r="O63" s="379"/>
      <c r="P63" s="262"/>
      <c r="Q63" s="262"/>
      <c r="R63" s="379" t="s">
        <v>1989</v>
      </c>
      <c r="S63" s="379"/>
      <c r="T63" s="379"/>
      <c r="U63" s="262">
        <v>24</v>
      </c>
      <c r="V63" s="262"/>
      <c r="W63" s="122"/>
      <c r="X63" s="379" t="s">
        <v>1982</v>
      </c>
      <c r="Y63" s="379"/>
      <c r="Z63" s="379"/>
      <c r="AA63" s="262">
        <v>96</v>
      </c>
      <c r="AB63" s="262"/>
      <c r="AC63" s="379" t="s">
        <v>1990</v>
      </c>
      <c r="AD63" s="379"/>
      <c r="AE63" s="379"/>
      <c r="AF63" s="262">
        <v>1836</v>
      </c>
      <c r="AG63" s="262"/>
      <c r="AH63" s="122"/>
      <c r="AI63" s="379" t="s">
        <v>1980</v>
      </c>
      <c r="AJ63" s="379"/>
      <c r="AK63" s="379"/>
      <c r="AL63" s="262">
        <v>28</v>
      </c>
      <c r="AM63" s="262"/>
      <c r="AN63" s="379" t="s">
        <v>1991</v>
      </c>
      <c r="AO63" s="379"/>
      <c r="AP63" s="379"/>
      <c r="AQ63" s="262">
        <v>196</v>
      </c>
      <c r="AR63" s="262"/>
      <c r="AS63" s="122"/>
      <c r="AT63" s="379" t="s">
        <v>1992</v>
      </c>
      <c r="AU63" s="379"/>
      <c r="AV63" s="379"/>
      <c r="AW63" s="262">
        <v>5</v>
      </c>
      <c r="AX63" s="262"/>
      <c r="AY63" s="379" t="s">
        <v>1993</v>
      </c>
      <c r="AZ63" s="379"/>
      <c r="BA63" s="379"/>
      <c r="BB63" s="262">
        <v>6</v>
      </c>
      <c r="BC63" s="262"/>
      <c r="BD63" s="122"/>
      <c r="BE63" s="379"/>
      <c r="BF63" s="379"/>
      <c r="BG63" s="379"/>
      <c r="BH63" s="262"/>
      <c r="BI63" s="262"/>
      <c r="BJ63" s="379" t="s">
        <v>1994</v>
      </c>
      <c r="BK63" s="379"/>
      <c r="BL63" s="379"/>
      <c r="BM63" s="262">
        <v>44</v>
      </c>
      <c r="BN63" s="262"/>
      <c r="BO63" s="122"/>
      <c r="BP63" s="379"/>
      <c r="BQ63" s="379"/>
      <c r="BR63" s="379"/>
      <c r="BS63" s="262"/>
      <c r="BT63" s="262"/>
      <c r="BU63" s="379" t="s">
        <v>1995</v>
      </c>
      <c r="BV63" s="379"/>
      <c r="BW63" s="379"/>
      <c r="BX63" s="262">
        <v>15</v>
      </c>
      <c r="BY63" s="262"/>
      <c r="BZ63" s="122"/>
      <c r="CA63" s="405" t="s">
        <v>1996</v>
      </c>
      <c r="CB63" s="406"/>
      <c r="CC63" s="407"/>
      <c r="CD63" s="387">
        <v>11</v>
      </c>
      <c r="CE63" s="388"/>
      <c r="CF63" s="405"/>
      <c r="CG63" s="406"/>
      <c r="CH63" s="407"/>
      <c r="CI63" s="387"/>
      <c r="CJ63" s="388"/>
    </row>
    <row r="64" s="358" customFormat="1" ht="14.25">
      <c r="A64" s="122"/>
      <c r="B64" s="379" t="s">
        <v>1997</v>
      </c>
      <c r="C64" s="379"/>
      <c r="D64" s="379"/>
      <c r="E64" s="262">
        <v>12</v>
      </c>
      <c r="F64" s="379"/>
      <c r="G64" s="379" t="s">
        <v>1998</v>
      </c>
      <c r="H64" s="379"/>
      <c r="I64" s="379"/>
      <c r="J64" s="262">
        <v>356</v>
      </c>
      <c r="K64" s="262"/>
      <c r="L64" s="122"/>
      <c r="M64" s="379"/>
      <c r="N64" s="379"/>
      <c r="O64" s="379"/>
      <c r="P64" s="262"/>
      <c r="Q64" s="262"/>
      <c r="R64" s="379" t="s">
        <v>1999</v>
      </c>
      <c r="S64" s="379"/>
      <c r="T64" s="379"/>
      <c r="U64" s="262">
        <v>15</v>
      </c>
      <c r="V64" s="262"/>
      <c r="W64" s="122"/>
      <c r="X64" s="379" t="s">
        <v>2000</v>
      </c>
      <c r="Y64" s="379"/>
      <c r="Z64" s="379"/>
      <c r="AA64" s="262">
        <v>62</v>
      </c>
      <c r="AB64" s="262"/>
      <c r="AC64" s="379" t="s">
        <v>2001</v>
      </c>
      <c r="AD64" s="379"/>
      <c r="AE64" s="379"/>
      <c r="AF64" s="262">
        <v>880</v>
      </c>
      <c r="AG64" s="262"/>
      <c r="AH64" s="122"/>
      <c r="AI64" s="379" t="s">
        <v>2002</v>
      </c>
      <c r="AJ64" s="379"/>
      <c r="AK64" s="379"/>
      <c r="AL64" s="262">
        <v>52</v>
      </c>
      <c r="AM64" s="262"/>
      <c r="AN64" s="379" t="s">
        <v>2002</v>
      </c>
      <c r="AO64" s="379"/>
      <c r="AP64" s="379"/>
      <c r="AQ64" s="262">
        <v>509</v>
      </c>
      <c r="AR64" s="262"/>
      <c r="AS64" s="122"/>
      <c r="AT64" s="379" t="s">
        <v>2003</v>
      </c>
      <c r="AU64" s="379"/>
      <c r="AV64" s="379"/>
      <c r="AW64" s="262">
        <v>5</v>
      </c>
      <c r="AX64" s="262"/>
      <c r="AY64" s="379" t="s">
        <v>2004</v>
      </c>
      <c r="AZ64" s="379"/>
      <c r="BA64" s="379"/>
      <c r="BB64" s="262">
        <v>7</v>
      </c>
      <c r="BC64" s="262"/>
      <c r="BD64" s="122"/>
      <c r="BE64" s="379"/>
      <c r="BF64" s="379"/>
      <c r="BG64" s="379"/>
      <c r="BH64" s="262"/>
      <c r="BI64" s="262"/>
      <c r="BJ64" s="379" t="s">
        <v>2005</v>
      </c>
      <c r="BK64" s="379"/>
      <c r="BL64" s="379"/>
      <c r="BM64" s="262">
        <v>31</v>
      </c>
      <c r="BN64" s="262"/>
      <c r="BO64" s="122"/>
      <c r="BP64" s="379"/>
      <c r="BQ64" s="379"/>
      <c r="BR64" s="379"/>
      <c r="BS64" s="262"/>
      <c r="BT64" s="262"/>
      <c r="BU64" s="379" t="s">
        <v>2006</v>
      </c>
      <c r="BV64" s="379"/>
      <c r="BW64" s="379"/>
      <c r="BX64" s="262">
        <v>12</v>
      </c>
      <c r="BY64" s="262"/>
      <c r="BZ64" s="122"/>
      <c r="CA64" s="405" t="s">
        <v>2007</v>
      </c>
      <c r="CB64" s="406"/>
      <c r="CC64" s="407"/>
      <c r="CD64" s="387">
        <v>7</v>
      </c>
      <c r="CE64" s="388"/>
      <c r="CF64" s="405"/>
      <c r="CG64" s="406"/>
      <c r="CH64" s="407"/>
      <c r="CI64" s="387"/>
      <c r="CJ64" s="388"/>
    </row>
    <row r="65" ht="14.25">
      <c r="A65" s="122"/>
      <c r="B65" s="379" t="s">
        <v>2008</v>
      </c>
      <c r="C65" s="379"/>
      <c r="D65" s="379"/>
      <c r="E65" s="262">
        <v>13</v>
      </c>
      <c r="F65" s="379"/>
      <c r="G65" s="379" t="s">
        <v>2009</v>
      </c>
      <c r="H65" s="379"/>
      <c r="I65" s="379"/>
      <c r="J65" s="262">
        <v>188</v>
      </c>
      <c r="K65" s="262"/>
      <c r="L65" s="122"/>
      <c r="M65" s="379"/>
      <c r="N65" s="379"/>
      <c r="O65" s="379"/>
      <c r="P65" s="262"/>
      <c r="Q65" s="262"/>
      <c r="R65" s="379" t="s">
        <v>2003</v>
      </c>
      <c r="S65" s="379"/>
      <c r="T65" s="379"/>
      <c r="U65" s="262">
        <v>10</v>
      </c>
      <c r="V65" s="262"/>
      <c r="W65" s="122"/>
      <c r="X65" s="379" t="s">
        <v>1968</v>
      </c>
      <c r="Y65" s="379"/>
      <c r="Z65" s="379"/>
      <c r="AA65" s="262">
        <v>87</v>
      </c>
      <c r="AB65" s="262"/>
      <c r="AC65" s="379" t="s">
        <v>2010</v>
      </c>
      <c r="AD65" s="379"/>
      <c r="AE65" s="379"/>
      <c r="AF65" s="262">
        <v>1699</v>
      </c>
      <c r="AG65" s="262"/>
      <c r="AH65" s="122"/>
      <c r="AI65" s="379" t="s">
        <v>2010</v>
      </c>
      <c r="AJ65" s="379"/>
      <c r="AK65" s="379"/>
      <c r="AL65" s="262">
        <v>38</v>
      </c>
      <c r="AM65" s="262"/>
      <c r="AN65" s="379" t="s">
        <v>2011</v>
      </c>
      <c r="AO65" s="379"/>
      <c r="AP65" s="379"/>
      <c r="AQ65" s="262">
        <v>251</v>
      </c>
      <c r="AR65" s="262"/>
      <c r="AS65" s="122"/>
      <c r="AT65" s="379" t="s">
        <v>2012</v>
      </c>
      <c r="AU65" s="379"/>
      <c r="AV65" s="379"/>
      <c r="AW65" s="262">
        <v>7</v>
      </c>
      <c r="AX65" s="262"/>
      <c r="AY65" s="379" t="s">
        <v>2013</v>
      </c>
      <c r="AZ65" s="379"/>
      <c r="BA65" s="379"/>
      <c r="BB65" s="262">
        <v>7</v>
      </c>
      <c r="BC65" s="262"/>
      <c r="BD65" s="122"/>
      <c r="BE65" s="379"/>
      <c r="BF65" s="379"/>
      <c r="BG65" s="379"/>
      <c r="BH65" s="262"/>
      <c r="BI65" s="262"/>
      <c r="BJ65" s="379" t="s">
        <v>2014</v>
      </c>
      <c r="BK65" s="379"/>
      <c r="BL65" s="379"/>
      <c r="BM65" s="262">
        <v>36</v>
      </c>
      <c r="BN65" s="262"/>
      <c r="BO65" s="122"/>
      <c r="BP65" s="379"/>
      <c r="BQ65" s="379"/>
      <c r="BR65" s="379"/>
      <c r="BS65" s="262"/>
      <c r="BT65" s="262"/>
      <c r="BU65" s="379" t="s">
        <v>2015</v>
      </c>
      <c r="BV65" s="379"/>
      <c r="BW65" s="379"/>
      <c r="BX65" s="262">
        <v>25</v>
      </c>
      <c r="BY65" s="262"/>
      <c r="BZ65" s="122"/>
      <c r="CA65" s="405" t="s">
        <v>2012</v>
      </c>
      <c r="CB65" s="406"/>
      <c r="CC65" s="407"/>
      <c r="CD65" s="387">
        <v>10</v>
      </c>
      <c r="CE65" s="388"/>
      <c r="CF65" s="405"/>
      <c r="CG65" s="406"/>
      <c r="CH65" s="407"/>
      <c r="CI65" s="387"/>
      <c r="CJ65" s="388"/>
    </row>
    <row r="66" ht="14.25">
      <c r="A66" s="122" t="s">
        <v>1646</v>
      </c>
      <c r="B66" s="262" t="s">
        <v>1997</v>
      </c>
      <c r="C66" s="379"/>
      <c r="D66" s="379"/>
      <c r="E66" s="262">
        <v>5</v>
      </c>
      <c r="F66" s="379"/>
      <c r="G66" s="262" t="s">
        <v>1964</v>
      </c>
      <c r="H66" s="379"/>
      <c r="I66" s="379"/>
      <c r="J66" s="262">
        <v>46</v>
      </c>
      <c r="K66" s="262"/>
      <c r="L66" s="122" t="s">
        <v>1646</v>
      </c>
      <c r="M66" s="379"/>
      <c r="N66" s="379"/>
      <c r="O66" s="379"/>
      <c r="P66" s="262"/>
      <c r="Q66" s="262"/>
      <c r="R66" s="262" t="s">
        <v>2016</v>
      </c>
      <c r="S66" s="379"/>
      <c r="T66" s="379"/>
      <c r="U66" s="262">
        <v>6</v>
      </c>
      <c r="V66" s="262"/>
      <c r="W66" s="122" t="s">
        <v>1646</v>
      </c>
      <c r="X66" s="262" t="s">
        <v>1980</v>
      </c>
      <c r="Y66" s="379"/>
      <c r="Z66" s="379"/>
      <c r="AA66" s="262">
        <v>21</v>
      </c>
      <c r="AB66" s="262"/>
      <c r="AC66" s="262" t="s">
        <v>2017</v>
      </c>
      <c r="AD66" s="379"/>
      <c r="AE66" s="379"/>
      <c r="AF66" s="262">
        <v>138</v>
      </c>
      <c r="AG66" s="262"/>
      <c r="AH66" s="122" t="s">
        <v>1646</v>
      </c>
      <c r="AI66" s="262" t="s">
        <v>2018</v>
      </c>
      <c r="AJ66" s="379"/>
      <c r="AK66" s="379"/>
      <c r="AL66" s="262">
        <v>9</v>
      </c>
      <c r="AM66" s="262"/>
      <c r="AN66" s="262" t="s">
        <v>2019</v>
      </c>
      <c r="AO66" s="379"/>
      <c r="AP66" s="379"/>
      <c r="AQ66" s="262">
        <v>23</v>
      </c>
      <c r="AR66" s="262"/>
      <c r="AS66" s="122" t="s">
        <v>1646</v>
      </c>
      <c r="AT66" s="262" t="s">
        <v>1996</v>
      </c>
      <c r="AU66" s="379"/>
      <c r="AV66" s="379"/>
      <c r="AW66" s="262">
        <v>5</v>
      </c>
      <c r="AX66" s="262"/>
      <c r="AY66" s="379"/>
      <c r="AZ66" s="379"/>
      <c r="BA66" s="379"/>
      <c r="BB66" s="262"/>
      <c r="BC66" s="262"/>
      <c r="BD66" s="122" t="s">
        <v>1646</v>
      </c>
      <c r="BE66" s="379"/>
      <c r="BF66" s="379"/>
      <c r="BG66" s="379"/>
      <c r="BH66" s="262"/>
      <c r="BI66" s="262"/>
      <c r="BJ66" s="262" t="s">
        <v>1986</v>
      </c>
      <c r="BK66" s="379"/>
      <c r="BL66" s="379"/>
      <c r="BM66" s="262">
        <v>11</v>
      </c>
      <c r="BN66" s="262"/>
      <c r="BO66" s="122" t="s">
        <v>1646</v>
      </c>
      <c r="BP66" s="379"/>
      <c r="BQ66" s="379"/>
      <c r="BR66" s="379"/>
      <c r="BS66" s="262"/>
      <c r="BT66" s="262"/>
      <c r="BU66" s="262" t="s">
        <v>1974</v>
      </c>
      <c r="BV66" s="379"/>
      <c r="BW66" s="379"/>
      <c r="BX66" s="262">
        <v>8</v>
      </c>
      <c r="BY66" s="262"/>
      <c r="BZ66" s="389" t="s">
        <v>1646</v>
      </c>
      <c r="CA66" s="405" t="s">
        <v>2020</v>
      </c>
      <c r="CB66" s="406"/>
      <c r="CC66" s="407"/>
      <c r="CD66" s="387">
        <v>5</v>
      </c>
      <c r="CE66" s="388"/>
      <c r="CF66" s="387"/>
      <c r="CG66" s="398"/>
      <c r="CH66" s="388"/>
      <c r="CI66" s="387"/>
      <c r="CJ66" s="388"/>
    </row>
    <row r="67" ht="14.25">
      <c r="A67" s="122"/>
      <c r="B67" s="379" t="s">
        <v>1975</v>
      </c>
      <c r="C67" s="379"/>
      <c r="D67" s="379"/>
      <c r="E67" s="262">
        <v>7</v>
      </c>
      <c r="F67" s="379"/>
      <c r="G67" s="379" t="s">
        <v>2021</v>
      </c>
      <c r="H67" s="379"/>
      <c r="I67" s="379"/>
      <c r="J67" s="262">
        <v>37</v>
      </c>
      <c r="K67" s="262"/>
      <c r="L67" s="122"/>
      <c r="M67" s="379"/>
      <c r="N67" s="379"/>
      <c r="O67" s="379"/>
      <c r="P67" s="262"/>
      <c r="Q67" s="262"/>
      <c r="R67" s="379" t="s">
        <v>2022</v>
      </c>
      <c r="S67" s="379"/>
      <c r="T67" s="379"/>
      <c r="U67" s="262">
        <v>8</v>
      </c>
      <c r="V67" s="262"/>
      <c r="W67" s="122"/>
      <c r="X67" s="379" t="s">
        <v>2002</v>
      </c>
      <c r="Y67" s="379"/>
      <c r="Z67" s="379"/>
      <c r="AA67" s="262">
        <v>31</v>
      </c>
      <c r="AB67" s="262"/>
      <c r="AC67" s="379" t="s">
        <v>2023</v>
      </c>
      <c r="AD67" s="379"/>
      <c r="AE67" s="379"/>
      <c r="AF67" s="262">
        <v>166</v>
      </c>
      <c r="AG67" s="262"/>
      <c r="AH67" s="122"/>
      <c r="AI67" s="379" t="s">
        <v>2002</v>
      </c>
      <c r="AJ67" s="379"/>
      <c r="AK67" s="379"/>
      <c r="AL67" s="262">
        <v>16</v>
      </c>
      <c r="AM67" s="262"/>
      <c r="AN67" s="379" t="s">
        <v>2024</v>
      </c>
      <c r="AO67" s="379"/>
      <c r="AP67" s="379"/>
      <c r="AQ67" s="262">
        <v>20</v>
      </c>
      <c r="AR67" s="262"/>
      <c r="AS67" s="122"/>
      <c r="AT67" s="379" t="s">
        <v>1975</v>
      </c>
      <c r="AU67" s="379"/>
      <c r="AV67" s="379"/>
      <c r="AW67" s="262">
        <v>6</v>
      </c>
      <c r="AX67" s="262"/>
      <c r="AY67" s="379"/>
      <c r="AZ67" s="379"/>
      <c r="BA67" s="379"/>
      <c r="BB67" s="262"/>
      <c r="BC67" s="262"/>
      <c r="BD67" s="122"/>
      <c r="BE67" s="379"/>
      <c r="BF67" s="379"/>
      <c r="BG67" s="379"/>
      <c r="BH67" s="262"/>
      <c r="BI67" s="262"/>
      <c r="BJ67" s="379" t="s">
        <v>1994</v>
      </c>
      <c r="BK67" s="379"/>
      <c r="BL67" s="379"/>
      <c r="BM67" s="262">
        <v>11</v>
      </c>
      <c r="BN67" s="262"/>
      <c r="BO67" s="122"/>
      <c r="BP67" s="379"/>
      <c r="BQ67" s="379"/>
      <c r="BR67" s="379"/>
      <c r="BS67" s="262"/>
      <c r="BT67" s="262"/>
      <c r="BU67" s="379" t="s">
        <v>2025</v>
      </c>
      <c r="BV67" s="379"/>
      <c r="BW67" s="379"/>
      <c r="BX67" s="262">
        <v>8</v>
      </c>
      <c r="BY67" s="262"/>
      <c r="BZ67" s="122"/>
      <c r="CA67" s="405" t="s">
        <v>1975</v>
      </c>
      <c r="CB67" s="406"/>
      <c r="CC67" s="407"/>
      <c r="CD67" s="387">
        <v>5</v>
      </c>
      <c r="CE67" s="388"/>
      <c r="CF67" s="405"/>
      <c r="CG67" s="406"/>
      <c r="CH67" s="407"/>
      <c r="CI67" s="387"/>
      <c r="CJ67" s="388"/>
    </row>
    <row r="68" ht="14.25">
      <c r="A68" s="122"/>
      <c r="B68" s="379" t="s">
        <v>2026</v>
      </c>
      <c r="C68" s="379"/>
      <c r="D68" s="379"/>
      <c r="E68" s="262">
        <v>5</v>
      </c>
      <c r="F68" s="379"/>
      <c r="G68" s="379" t="s">
        <v>2027</v>
      </c>
      <c r="H68" s="379"/>
      <c r="I68" s="379"/>
      <c r="J68" s="262">
        <v>46</v>
      </c>
      <c r="K68" s="262"/>
      <c r="L68" s="122"/>
      <c r="M68" s="379"/>
      <c r="N68" s="379"/>
      <c r="O68" s="379"/>
      <c r="P68" s="262"/>
      <c r="Q68" s="262"/>
      <c r="R68" s="379" t="s">
        <v>2028</v>
      </c>
      <c r="S68" s="379"/>
      <c r="T68" s="379"/>
      <c r="U68" s="262">
        <v>5</v>
      </c>
      <c r="V68" s="262"/>
      <c r="W68" s="122"/>
      <c r="X68" s="379" t="s">
        <v>2029</v>
      </c>
      <c r="Y68" s="379"/>
      <c r="Z68" s="379"/>
      <c r="AA68" s="262">
        <v>10</v>
      </c>
      <c r="AB68" s="262"/>
      <c r="AC68" s="379" t="s">
        <v>2002</v>
      </c>
      <c r="AD68" s="379"/>
      <c r="AE68" s="379"/>
      <c r="AF68" s="262">
        <v>126</v>
      </c>
      <c r="AG68" s="262"/>
      <c r="AH68" s="122"/>
      <c r="AI68" s="379" t="s">
        <v>1982</v>
      </c>
      <c r="AJ68" s="379"/>
      <c r="AK68" s="379"/>
      <c r="AL68" s="262">
        <v>8</v>
      </c>
      <c r="AM68" s="262"/>
      <c r="AN68" s="379" t="s">
        <v>1970</v>
      </c>
      <c r="AO68" s="379"/>
      <c r="AP68" s="379"/>
      <c r="AQ68" s="262">
        <v>81</v>
      </c>
      <c r="AR68" s="262"/>
      <c r="AS68" s="122"/>
      <c r="AT68" s="379" t="s">
        <v>2030</v>
      </c>
      <c r="AU68" s="379"/>
      <c r="AV68" s="379"/>
      <c r="AW68" s="262">
        <v>6</v>
      </c>
      <c r="AX68" s="262"/>
      <c r="AY68" s="379"/>
      <c r="AZ68" s="379"/>
      <c r="BA68" s="379"/>
      <c r="BB68" s="262"/>
      <c r="BC68" s="262"/>
      <c r="BD68" s="122"/>
      <c r="BE68" s="379"/>
      <c r="BF68" s="379"/>
      <c r="BG68" s="379"/>
      <c r="BH68" s="262"/>
      <c r="BI68" s="262"/>
      <c r="BJ68" s="379" t="s">
        <v>2014</v>
      </c>
      <c r="BK68" s="379"/>
      <c r="BL68" s="379"/>
      <c r="BM68" s="262">
        <v>8</v>
      </c>
      <c r="BN68" s="262"/>
      <c r="BO68" s="122"/>
      <c r="BP68" s="379"/>
      <c r="BQ68" s="379"/>
      <c r="BR68" s="379"/>
      <c r="BS68" s="262"/>
      <c r="BT68" s="262"/>
      <c r="BU68" s="379" t="s">
        <v>2031</v>
      </c>
      <c r="BV68" s="379"/>
      <c r="BW68" s="379"/>
      <c r="BX68" s="262">
        <v>7</v>
      </c>
      <c r="BY68" s="262"/>
      <c r="BZ68" s="122"/>
      <c r="CA68" s="405"/>
      <c r="CB68" s="406"/>
      <c r="CC68" s="407"/>
      <c r="CD68" s="387"/>
      <c r="CE68" s="388"/>
      <c r="CF68" s="405"/>
      <c r="CG68" s="406"/>
      <c r="CH68" s="407"/>
      <c r="CI68" s="387"/>
      <c r="CJ68" s="388"/>
    </row>
    <row r="69" ht="14.25">
      <c r="A69" s="122"/>
      <c r="B69" s="379" t="s">
        <v>2032</v>
      </c>
      <c r="C69" s="379"/>
      <c r="D69" s="379"/>
      <c r="E69" s="262">
        <v>8</v>
      </c>
      <c r="F69" s="379"/>
      <c r="G69" s="379" t="s">
        <v>2033</v>
      </c>
      <c r="H69" s="379"/>
      <c r="I69" s="379"/>
      <c r="J69" s="262">
        <v>24</v>
      </c>
      <c r="K69" s="262"/>
      <c r="L69" s="122"/>
      <c r="M69" s="379"/>
      <c r="N69" s="379"/>
      <c r="O69" s="379"/>
      <c r="P69" s="262"/>
      <c r="Q69" s="262"/>
      <c r="R69" s="379"/>
      <c r="S69" s="379"/>
      <c r="T69" s="379"/>
      <c r="U69" s="262"/>
      <c r="V69" s="262"/>
      <c r="W69" s="122"/>
      <c r="X69" s="379" t="s">
        <v>2034</v>
      </c>
      <c r="Y69" s="379"/>
      <c r="Z69" s="379"/>
      <c r="AA69" s="262">
        <v>21</v>
      </c>
      <c r="AB69" s="262"/>
      <c r="AC69" s="379" t="s">
        <v>2010</v>
      </c>
      <c r="AD69" s="379"/>
      <c r="AE69" s="379"/>
      <c r="AF69" s="262">
        <v>148</v>
      </c>
      <c r="AG69" s="262"/>
      <c r="AH69" s="122"/>
      <c r="AI69" s="379" t="s">
        <v>2035</v>
      </c>
      <c r="AJ69" s="379"/>
      <c r="AK69" s="379"/>
      <c r="AL69" s="262">
        <v>7</v>
      </c>
      <c r="AM69" s="262"/>
      <c r="AN69" s="379" t="s">
        <v>2036</v>
      </c>
      <c r="AO69" s="379"/>
      <c r="AP69" s="379"/>
      <c r="AQ69" s="262">
        <v>17</v>
      </c>
      <c r="AR69" s="262"/>
      <c r="AS69" s="122"/>
      <c r="AT69" s="379" t="s">
        <v>2037</v>
      </c>
      <c r="AU69" s="379"/>
      <c r="AV69" s="379"/>
      <c r="AW69" s="262">
        <v>5</v>
      </c>
      <c r="AX69" s="262"/>
      <c r="AY69" s="379"/>
      <c r="AZ69" s="379"/>
      <c r="BA69" s="379"/>
      <c r="BB69" s="262"/>
      <c r="BC69" s="262"/>
      <c r="BD69" s="122"/>
      <c r="BE69" s="379"/>
      <c r="BF69" s="379"/>
      <c r="BG69" s="379"/>
      <c r="BH69" s="262"/>
      <c r="BI69" s="262"/>
      <c r="BJ69" s="379" t="s">
        <v>1973</v>
      </c>
      <c r="BK69" s="379"/>
      <c r="BL69" s="379"/>
      <c r="BM69" s="262">
        <v>6</v>
      </c>
      <c r="BN69" s="262"/>
      <c r="BO69" s="122"/>
      <c r="BP69" s="379"/>
      <c r="BQ69" s="379"/>
      <c r="BR69" s="379"/>
      <c r="BS69" s="262"/>
      <c r="BT69" s="262"/>
      <c r="BU69" s="379" t="s">
        <v>2038</v>
      </c>
      <c r="BV69" s="379"/>
      <c r="BW69" s="379"/>
      <c r="BX69" s="262">
        <v>9</v>
      </c>
      <c r="BY69" s="262"/>
      <c r="BZ69" s="122"/>
      <c r="CA69" s="405"/>
      <c r="CB69" s="406"/>
      <c r="CC69" s="407"/>
      <c r="CD69" s="387"/>
      <c r="CE69" s="388"/>
      <c r="CF69" s="405"/>
      <c r="CG69" s="406"/>
      <c r="CH69" s="407"/>
      <c r="CI69" s="387"/>
      <c r="CJ69" s="388"/>
    </row>
    <row r="70" ht="14.25">
      <c r="A70" s="122"/>
      <c r="B70" s="379" t="s">
        <v>2039</v>
      </c>
      <c r="C70" s="379"/>
      <c r="D70" s="379"/>
      <c r="E70" s="262">
        <v>7</v>
      </c>
      <c r="F70" s="379"/>
      <c r="G70" s="379" t="s">
        <v>2040</v>
      </c>
      <c r="H70" s="379"/>
      <c r="I70" s="379"/>
      <c r="J70" s="262">
        <v>23</v>
      </c>
      <c r="K70" s="262"/>
      <c r="L70" s="389"/>
      <c r="M70" s="408"/>
      <c r="N70" s="408"/>
      <c r="O70" s="408"/>
      <c r="P70" s="409"/>
      <c r="Q70" s="409"/>
      <c r="R70" s="408"/>
      <c r="S70" s="408"/>
      <c r="T70" s="408"/>
      <c r="U70" s="409"/>
      <c r="V70" s="409"/>
      <c r="W70" s="122"/>
      <c r="X70" s="379" t="s">
        <v>2041</v>
      </c>
      <c r="Y70" s="379"/>
      <c r="Z70" s="379"/>
      <c r="AA70" s="262">
        <v>10</v>
      </c>
      <c r="AB70" s="262"/>
      <c r="AC70" s="379" t="s">
        <v>2042</v>
      </c>
      <c r="AD70" s="379"/>
      <c r="AE70" s="379"/>
      <c r="AF70" s="262">
        <v>125</v>
      </c>
      <c r="AG70" s="262"/>
      <c r="AH70" s="122"/>
      <c r="AI70" s="379" t="s">
        <v>2043</v>
      </c>
      <c r="AJ70" s="379"/>
      <c r="AK70" s="379"/>
      <c r="AL70" s="262">
        <v>7</v>
      </c>
      <c r="AM70" s="262"/>
      <c r="AN70" s="379" t="s">
        <v>2044</v>
      </c>
      <c r="AO70" s="379"/>
      <c r="AP70" s="379"/>
      <c r="AQ70" s="262">
        <v>17</v>
      </c>
      <c r="AR70" s="262"/>
      <c r="AS70" s="122"/>
      <c r="AT70" s="379"/>
      <c r="AU70" s="379"/>
      <c r="AV70" s="379"/>
      <c r="AW70" s="262"/>
      <c r="AX70" s="262"/>
      <c r="AY70" s="379"/>
      <c r="AZ70" s="379"/>
      <c r="BA70" s="379"/>
      <c r="BB70" s="262"/>
      <c r="BC70" s="262"/>
      <c r="BD70" s="122"/>
      <c r="BE70" s="379"/>
      <c r="BF70" s="379"/>
      <c r="BG70" s="379"/>
      <c r="BH70" s="262"/>
      <c r="BI70" s="262"/>
      <c r="BJ70" s="379" t="s">
        <v>2045</v>
      </c>
      <c r="BK70" s="379"/>
      <c r="BL70" s="379"/>
      <c r="BM70" s="262">
        <v>5</v>
      </c>
      <c r="BN70" s="262"/>
      <c r="BO70" s="122"/>
      <c r="BP70" s="379"/>
      <c r="BQ70" s="379"/>
      <c r="BR70" s="379"/>
      <c r="BS70" s="262"/>
      <c r="BT70" s="262"/>
      <c r="BU70" s="379" t="s">
        <v>2046</v>
      </c>
      <c r="BV70" s="379"/>
      <c r="BW70" s="379"/>
      <c r="BX70" s="262">
        <v>13</v>
      </c>
      <c r="BY70" s="262"/>
      <c r="BZ70" s="122"/>
      <c r="CA70" s="405"/>
      <c r="CB70" s="406"/>
      <c r="CC70" s="407"/>
      <c r="CD70" s="387"/>
      <c r="CE70" s="388"/>
      <c r="CF70" s="405"/>
      <c r="CG70" s="406"/>
      <c r="CH70" s="407"/>
      <c r="CI70" s="262"/>
      <c r="CJ70" s="262"/>
    </row>
    <row r="71" s="410" customFormat="1" ht="25.5" customHeight="1">
      <c r="A71" s="411" t="s">
        <v>2047</v>
      </c>
      <c r="B71" s="412"/>
      <c r="C71" s="412"/>
      <c r="D71" s="412"/>
      <c r="E71" s="412"/>
      <c r="F71" s="412"/>
      <c r="G71" s="412"/>
      <c r="H71" s="412"/>
      <c r="I71" s="412"/>
      <c r="J71" s="412"/>
      <c r="K71" s="413"/>
      <c r="L71" s="412" t="s">
        <v>2048</v>
      </c>
      <c r="M71" s="412"/>
      <c r="N71" s="412"/>
      <c r="O71" s="412"/>
      <c r="P71" s="412"/>
      <c r="Q71" s="412"/>
      <c r="R71" s="412"/>
      <c r="S71" s="412"/>
      <c r="T71" s="412"/>
      <c r="U71" s="412"/>
      <c r="V71" s="412"/>
      <c r="W71" s="413" t="s">
        <v>2049</v>
      </c>
      <c r="X71" s="414"/>
      <c r="Y71" s="414"/>
      <c r="Z71" s="414"/>
      <c r="AA71" s="414"/>
      <c r="AB71" s="414"/>
      <c r="AC71" s="414"/>
      <c r="AD71" s="414"/>
      <c r="AE71" s="414"/>
      <c r="AF71" s="414"/>
      <c r="AG71" s="415"/>
      <c r="AH71" s="416" t="s">
        <v>2047</v>
      </c>
      <c r="AI71" s="417"/>
      <c r="AJ71" s="417"/>
      <c r="AK71" s="417"/>
      <c r="AL71" s="417"/>
      <c r="AM71" s="417"/>
      <c r="AN71" s="417"/>
      <c r="AO71" s="417"/>
      <c r="AP71" s="417"/>
      <c r="AQ71" s="417"/>
      <c r="AR71" s="417"/>
      <c r="AS71" s="416" t="s">
        <v>2050</v>
      </c>
      <c r="AT71" s="417"/>
      <c r="AU71" s="417"/>
      <c r="AV71" s="417"/>
      <c r="AW71" s="417"/>
      <c r="AX71" s="417"/>
      <c r="AY71" s="417"/>
      <c r="AZ71" s="417"/>
      <c r="BA71" s="417"/>
      <c r="BB71" s="417"/>
      <c r="BC71" s="417"/>
      <c r="BD71" s="416" t="s">
        <v>2051</v>
      </c>
      <c r="BE71" s="417"/>
      <c r="BF71" s="417"/>
      <c r="BG71" s="417"/>
      <c r="BH71" s="417"/>
      <c r="BI71" s="417"/>
      <c r="BJ71" s="417"/>
      <c r="BK71" s="417"/>
      <c r="BL71" s="417"/>
      <c r="BM71" s="417"/>
      <c r="BN71" s="417"/>
      <c r="BO71" s="416" t="s">
        <v>2052</v>
      </c>
      <c r="BP71" s="417"/>
      <c r="BQ71" s="417"/>
      <c r="BR71" s="417"/>
      <c r="BS71" s="417"/>
      <c r="BT71" s="417"/>
      <c r="BU71" s="417"/>
      <c r="BV71" s="417"/>
      <c r="BW71" s="417"/>
      <c r="BX71" s="417"/>
      <c r="BY71" s="417"/>
      <c r="BZ71" s="411" t="s">
        <v>2053</v>
      </c>
      <c r="CA71" s="411"/>
      <c r="CB71" s="411"/>
      <c r="CC71" s="411"/>
      <c r="CD71" s="411"/>
      <c r="CE71" s="411"/>
      <c r="CF71" s="411"/>
      <c r="CG71" s="411"/>
      <c r="CH71" s="411"/>
      <c r="CI71" s="411"/>
      <c r="CJ71" s="411"/>
    </row>
    <row r="72" ht="14.25">
      <c r="B72" s="358"/>
      <c r="C72" s="358"/>
      <c r="D72" s="358"/>
      <c r="E72" s="358"/>
      <c r="F72" s="358"/>
      <c r="G72" s="358"/>
      <c r="H72" s="358"/>
      <c r="I72" s="358"/>
      <c r="J72" s="358"/>
      <c r="K72" s="358"/>
      <c r="L72" s="418"/>
      <c r="M72" s="358"/>
      <c r="N72" s="358"/>
      <c r="O72" s="358"/>
      <c r="P72" s="358"/>
      <c r="Q72" s="358"/>
    </row>
    <row r="73" ht="14.25">
      <c r="B73" s="358"/>
      <c r="L73" s="418"/>
      <c r="M73" s="358"/>
      <c r="N73" s="358"/>
      <c r="O73" s="358"/>
      <c r="P73" s="358"/>
      <c r="Q73" s="358"/>
    </row>
    <row r="74" ht="14.25">
      <c r="B74" s="358"/>
      <c r="C74" s="358"/>
      <c r="D74" s="358"/>
      <c r="E74" s="358"/>
      <c r="F74" s="358"/>
      <c r="G74" s="358"/>
      <c r="H74" s="358"/>
      <c r="I74" s="358"/>
      <c r="J74" s="358"/>
      <c r="K74" s="358"/>
      <c r="L74" s="418"/>
      <c r="M74" s="358"/>
      <c r="N74" s="358"/>
      <c r="O74" s="358"/>
      <c r="P74" s="358"/>
      <c r="Q74" s="358"/>
    </row>
    <row r="75" ht="14.25">
      <c r="B75" s="358"/>
      <c r="C75" s="358"/>
      <c r="D75" s="358"/>
      <c r="E75" s="358"/>
      <c r="F75" s="358"/>
      <c r="G75" s="358"/>
      <c r="H75" s="358"/>
      <c r="I75" s="358"/>
      <c r="J75" s="358"/>
      <c r="K75" s="358"/>
      <c r="L75" s="418"/>
      <c r="M75" s="358"/>
      <c r="N75" s="358"/>
      <c r="O75" s="358"/>
      <c r="P75" s="358"/>
      <c r="Q75" s="358"/>
    </row>
    <row r="76" ht="14.25">
      <c r="B76" s="358"/>
      <c r="L76" s="418"/>
      <c r="M76" s="358"/>
      <c r="N76" s="358"/>
      <c r="O76" s="358"/>
      <c r="P76" s="358"/>
      <c r="Q76" s="358"/>
    </row>
    <row r="77" ht="14.25">
      <c r="B77" s="358"/>
      <c r="C77" s="358"/>
      <c r="D77" s="358"/>
      <c r="E77" s="358"/>
      <c r="F77" s="358"/>
      <c r="G77" s="358"/>
      <c r="H77" s="358"/>
      <c r="I77" s="358"/>
      <c r="J77" s="358"/>
      <c r="K77" s="358"/>
      <c r="L77" s="418"/>
      <c r="M77" s="358"/>
      <c r="N77" s="358"/>
      <c r="O77" s="358"/>
      <c r="P77" s="358"/>
      <c r="Q77" s="358"/>
    </row>
    <row r="78" ht="14.25">
      <c r="B78" s="358"/>
      <c r="C78" s="358"/>
      <c r="D78" s="358"/>
      <c r="E78" s="358"/>
      <c r="F78" s="358"/>
      <c r="G78" s="358"/>
      <c r="H78" s="358"/>
      <c r="I78" s="358"/>
      <c r="J78" s="358"/>
      <c r="K78" s="358"/>
      <c r="L78" s="418"/>
      <c r="M78" s="358"/>
      <c r="N78" s="358"/>
      <c r="O78" s="358"/>
      <c r="P78" s="358"/>
      <c r="Q78" s="358"/>
    </row>
    <row r="79" ht="14.25">
      <c r="B79" s="358"/>
      <c r="C79" s="358"/>
      <c r="L79" s="359"/>
      <c r="M79" s="358"/>
      <c r="N79" s="358"/>
      <c r="O79" s="358"/>
      <c r="P79" s="358"/>
      <c r="Q79" s="358"/>
    </row>
    <row r="80" ht="21">
      <c r="B80" s="358"/>
      <c r="C80" s="358"/>
      <c r="D80" s="358"/>
      <c r="E80" s="358"/>
      <c r="F80" s="358"/>
      <c r="G80" s="358"/>
      <c r="H80" s="358"/>
      <c r="I80" s="358"/>
      <c r="J80" s="358"/>
      <c r="K80" s="358"/>
      <c r="L80" s="418"/>
      <c r="M80" s="358"/>
      <c r="N80" s="358"/>
      <c r="O80" s="358"/>
      <c r="P80" s="358"/>
      <c r="Q80" s="358"/>
    </row>
    <row r="81" ht="14.25">
      <c r="B81" s="358"/>
      <c r="C81" s="358"/>
      <c r="D81" s="358"/>
      <c r="E81" s="358"/>
      <c r="F81" s="358"/>
      <c r="G81" s="358"/>
      <c r="H81" s="358"/>
      <c r="I81" s="358"/>
      <c r="J81" s="358"/>
      <c r="K81" s="358"/>
      <c r="L81" s="418"/>
      <c r="M81" s="358"/>
      <c r="N81" s="358"/>
      <c r="O81" s="358"/>
      <c r="P81" s="358"/>
      <c r="Q81" s="358"/>
    </row>
    <row r="82" ht="14.25">
      <c r="B82" s="358"/>
      <c r="L82" s="418"/>
      <c r="M82" s="358"/>
      <c r="N82" s="358"/>
      <c r="O82" s="358"/>
      <c r="P82" s="358"/>
      <c r="Q82" s="358"/>
    </row>
    <row r="83" ht="14.25">
      <c r="B83" s="358"/>
      <c r="C83" s="358"/>
      <c r="D83" s="358"/>
      <c r="E83" s="358"/>
      <c r="F83" s="358"/>
      <c r="G83" s="358"/>
      <c r="H83" s="358"/>
      <c r="I83" s="358"/>
      <c r="J83" s="358"/>
      <c r="K83" s="358"/>
      <c r="L83" s="418"/>
      <c r="M83" s="358"/>
      <c r="N83" s="358"/>
      <c r="O83" s="358"/>
      <c r="P83" s="358"/>
      <c r="Q83" s="358"/>
    </row>
    <row r="84" ht="14.25">
      <c r="B84" s="358"/>
      <c r="C84" s="358"/>
      <c r="D84" s="358"/>
      <c r="E84" s="358"/>
      <c r="F84" s="358"/>
      <c r="G84" s="358"/>
      <c r="H84" s="358"/>
      <c r="I84" s="358"/>
      <c r="J84" s="358"/>
      <c r="K84" s="358"/>
      <c r="L84" s="418"/>
      <c r="M84" s="358"/>
      <c r="N84" s="358"/>
      <c r="O84" s="358"/>
      <c r="P84" s="358"/>
      <c r="Q84" s="358"/>
    </row>
    <row r="85" ht="14.25">
      <c r="B85" s="358"/>
      <c r="L85" s="418"/>
      <c r="M85" s="358"/>
      <c r="N85" s="358"/>
      <c r="O85" s="358"/>
      <c r="P85" s="358"/>
      <c r="Q85" s="358"/>
    </row>
    <row r="86" ht="14.25">
      <c r="B86" s="358"/>
      <c r="C86" s="358"/>
      <c r="D86" s="358"/>
      <c r="E86" s="358"/>
      <c r="F86" s="358"/>
      <c r="G86" s="358"/>
      <c r="H86" s="358"/>
      <c r="I86" s="358"/>
      <c r="J86" s="358"/>
      <c r="K86" s="358"/>
      <c r="L86" s="418"/>
      <c r="M86" s="358"/>
      <c r="N86" s="358"/>
      <c r="O86" s="358"/>
      <c r="P86" s="358"/>
      <c r="Q86" s="358"/>
    </row>
    <row r="87" ht="24.75" customHeight="1">
      <c r="B87" s="358"/>
      <c r="C87" s="358"/>
      <c r="D87" s="358"/>
      <c r="E87" s="358"/>
      <c r="F87" s="358"/>
      <c r="G87" s="358"/>
      <c r="H87" s="358"/>
      <c r="I87" s="358"/>
      <c r="J87" s="358"/>
      <c r="K87" s="358"/>
      <c r="L87" s="418"/>
      <c r="M87" s="358"/>
      <c r="N87" s="358"/>
      <c r="O87" s="358"/>
      <c r="P87" s="358"/>
      <c r="Q87" s="358"/>
    </row>
    <row r="88" ht="14.25">
      <c r="B88" s="358"/>
      <c r="C88" s="358"/>
      <c r="L88" s="359"/>
      <c r="M88" s="358"/>
      <c r="N88" s="358"/>
      <c r="O88" s="358"/>
      <c r="P88" s="358"/>
      <c r="Q88" s="358"/>
    </row>
    <row r="89" ht="21">
      <c r="B89" s="358"/>
      <c r="C89" s="358"/>
      <c r="D89" s="358"/>
      <c r="E89" s="358"/>
      <c r="F89" s="358"/>
      <c r="G89" s="358"/>
      <c r="H89" s="358"/>
      <c r="I89" s="358"/>
      <c r="J89" s="358"/>
      <c r="K89" s="358"/>
      <c r="L89" s="418"/>
      <c r="M89" s="358"/>
      <c r="N89" s="358"/>
      <c r="O89" s="358"/>
      <c r="P89" s="358"/>
      <c r="Q89" s="358"/>
    </row>
    <row r="90" ht="14.25">
      <c r="B90" s="358"/>
      <c r="C90" s="358"/>
      <c r="D90" s="358"/>
      <c r="E90" s="358"/>
      <c r="F90" s="358"/>
      <c r="G90" s="358"/>
      <c r="H90" s="358"/>
      <c r="I90" s="358"/>
      <c r="J90" s="358"/>
      <c r="K90" s="358"/>
      <c r="L90" s="418"/>
      <c r="M90" s="358"/>
      <c r="N90" s="358"/>
      <c r="O90" s="358"/>
      <c r="P90" s="358"/>
      <c r="Q90" s="358"/>
    </row>
    <row r="91" ht="14.25">
      <c r="B91" s="358"/>
      <c r="L91" s="418"/>
      <c r="M91" s="358"/>
      <c r="N91" s="358"/>
      <c r="O91" s="358"/>
      <c r="P91" s="358"/>
      <c r="Q91" s="358"/>
    </row>
    <row r="92" ht="14.25">
      <c r="B92" s="358"/>
      <c r="C92" s="358"/>
      <c r="D92" s="358"/>
      <c r="E92" s="358"/>
      <c r="F92" s="358"/>
      <c r="G92" s="358"/>
      <c r="H92" s="358"/>
      <c r="I92" s="358"/>
      <c r="J92" s="358"/>
      <c r="K92" s="358"/>
      <c r="L92" s="418"/>
      <c r="M92" s="358"/>
      <c r="N92" s="358"/>
      <c r="O92" s="358"/>
      <c r="P92" s="358"/>
      <c r="Q92" s="358"/>
    </row>
    <row r="93" ht="14.25">
      <c r="B93" s="358"/>
      <c r="C93" s="358"/>
      <c r="D93" s="358"/>
      <c r="E93" s="358"/>
      <c r="F93" s="358"/>
      <c r="G93" s="358"/>
      <c r="H93" s="358"/>
      <c r="I93" s="358"/>
      <c r="J93" s="358"/>
      <c r="K93" s="358"/>
      <c r="L93" s="418"/>
      <c r="M93" s="358"/>
      <c r="N93" s="358"/>
      <c r="O93" s="358"/>
      <c r="P93" s="358"/>
      <c r="Q93" s="358"/>
    </row>
    <row r="94" ht="14.25">
      <c r="B94" s="358"/>
      <c r="C94" s="358"/>
      <c r="D94" s="358"/>
      <c r="E94" s="358"/>
      <c r="F94" s="358"/>
      <c r="G94" s="358"/>
      <c r="H94" s="358"/>
      <c r="I94" s="358"/>
      <c r="J94" s="358"/>
      <c r="K94" s="358"/>
      <c r="L94" s="418"/>
      <c r="M94" s="358"/>
      <c r="N94" s="358"/>
      <c r="O94" s="358"/>
      <c r="P94" s="358"/>
      <c r="Q94" s="358"/>
    </row>
    <row r="95" ht="14.25">
      <c r="B95" s="358"/>
      <c r="C95" s="358"/>
      <c r="D95" s="358"/>
      <c r="E95" s="358"/>
      <c r="F95" s="358"/>
      <c r="G95" s="358"/>
      <c r="H95" s="358"/>
      <c r="I95" s="358"/>
      <c r="J95" s="358"/>
      <c r="K95" s="358"/>
      <c r="L95" s="418"/>
      <c r="M95" s="358"/>
      <c r="N95" s="358"/>
      <c r="O95" s="358"/>
      <c r="P95" s="358"/>
      <c r="Q95" s="358"/>
    </row>
    <row r="96" ht="14.25">
      <c r="B96" s="358"/>
      <c r="C96" s="358"/>
      <c r="D96" s="358"/>
      <c r="E96" s="358"/>
      <c r="F96" s="358"/>
      <c r="G96" s="358"/>
      <c r="H96" s="358"/>
      <c r="I96" s="358"/>
      <c r="J96" s="358"/>
      <c r="K96" s="358"/>
      <c r="L96" s="418"/>
      <c r="M96" s="358"/>
      <c r="N96" s="358"/>
      <c r="O96" s="358"/>
      <c r="P96" s="358"/>
      <c r="Q96" s="358"/>
    </row>
    <row r="97" ht="14.25">
      <c r="B97" s="358"/>
      <c r="C97" s="358"/>
      <c r="D97" s="358"/>
      <c r="E97" s="358"/>
      <c r="F97" s="358"/>
      <c r="G97" s="358"/>
      <c r="H97" s="358"/>
      <c r="I97" s="358"/>
      <c r="J97" s="358"/>
      <c r="K97" s="358"/>
      <c r="L97" s="359"/>
      <c r="M97" s="358"/>
      <c r="N97" s="358"/>
      <c r="O97" s="358"/>
      <c r="P97" s="358"/>
      <c r="Q97" s="358"/>
    </row>
    <row r="98" ht="21">
      <c r="B98" s="358"/>
      <c r="L98" s="418"/>
      <c r="M98" s="358"/>
      <c r="N98" s="358"/>
      <c r="O98" s="358"/>
      <c r="P98" s="358"/>
      <c r="Q98" s="358"/>
    </row>
    <row r="99" ht="14.25">
      <c r="B99" s="358"/>
      <c r="D99" s="358"/>
      <c r="E99" s="358"/>
      <c r="F99" s="358"/>
      <c r="G99" s="358"/>
      <c r="H99" s="358"/>
      <c r="I99" s="358"/>
      <c r="J99" s="358"/>
      <c r="K99" s="358"/>
      <c r="L99" s="418"/>
      <c r="M99" s="358"/>
      <c r="N99" s="358"/>
      <c r="O99" s="358"/>
      <c r="P99" s="358"/>
      <c r="Q99" s="358"/>
    </row>
    <row r="100" ht="14.25">
      <c r="B100" s="358"/>
      <c r="L100" s="418"/>
      <c r="M100" s="358"/>
      <c r="N100" s="358"/>
      <c r="O100" s="358"/>
      <c r="P100" s="358"/>
      <c r="Q100" s="358"/>
    </row>
    <row r="101" ht="14.25">
      <c r="B101" s="358"/>
      <c r="C101" s="358"/>
      <c r="D101" s="358"/>
      <c r="E101" s="358"/>
      <c r="F101" s="358"/>
      <c r="G101" s="358"/>
      <c r="H101" s="358"/>
      <c r="I101" s="358"/>
      <c r="J101" s="358"/>
      <c r="K101" s="358"/>
      <c r="L101" s="418"/>
      <c r="M101" s="358"/>
      <c r="N101" s="358"/>
      <c r="O101" s="358"/>
      <c r="P101" s="358"/>
      <c r="Q101" s="358"/>
    </row>
    <row r="102" ht="14.25">
      <c r="B102" s="358"/>
      <c r="C102" s="358"/>
      <c r="D102" s="358"/>
      <c r="E102" s="358"/>
      <c r="F102" s="358"/>
      <c r="G102" s="358"/>
      <c r="H102" s="358"/>
      <c r="I102" s="358"/>
      <c r="J102" s="358"/>
      <c r="K102" s="358"/>
      <c r="L102" s="418"/>
      <c r="M102" s="358"/>
      <c r="N102" s="358"/>
      <c r="O102" s="358"/>
      <c r="P102" s="358"/>
      <c r="Q102" s="358"/>
    </row>
    <row r="103" ht="14.25">
      <c r="B103" s="358"/>
      <c r="L103" s="418"/>
      <c r="M103" s="358"/>
      <c r="N103" s="358"/>
      <c r="O103" s="358"/>
      <c r="P103" s="358"/>
      <c r="Q103" s="358"/>
    </row>
    <row r="104" ht="14.25">
      <c r="B104" s="358"/>
      <c r="C104" s="358"/>
      <c r="D104" s="358"/>
      <c r="E104" s="358"/>
      <c r="F104" s="358"/>
      <c r="G104" s="358"/>
      <c r="H104" s="358"/>
      <c r="I104" s="358"/>
      <c r="J104" s="358"/>
      <c r="K104" s="358"/>
      <c r="L104" s="418"/>
      <c r="M104" s="358"/>
      <c r="N104" s="358"/>
      <c r="O104" s="358"/>
      <c r="P104" s="358"/>
      <c r="Q104" s="358"/>
    </row>
    <row r="105" ht="22.5" customHeight="1">
      <c r="B105" s="358"/>
      <c r="C105" s="358"/>
      <c r="D105" s="358"/>
      <c r="E105" s="358"/>
      <c r="F105" s="358"/>
      <c r="G105" s="358"/>
      <c r="H105" s="358"/>
      <c r="I105" s="358"/>
      <c r="J105" s="358"/>
      <c r="K105" s="358"/>
      <c r="L105" s="418"/>
      <c r="M105" s="358"/>
      <c r="N105" s="358"/>
      <c r="O105" s="358"/>
      <c r="P105" s="358"/>
      <c r="Q105" s="358"/>
    </row>
    <row r="106" ht="14.25">
      <c r="B106" s="358"/>
      <c r="C106" s="358"/>
      <c r="L106" s="359"/>
      <c r="M106" s="358"/>
      <c r="N106" s="358"/>
      <c r="O106" s="358"/>
      <c r="P106" s="358"/>
      <c r="Q106" s="358"/>
    </row>
    <row r="107" ht="14.25">
      <c r="B107" s="358"/>
      <c r="C107" s="358"/>
      <c r="D107" s="358"/>
      <c r="E107" s="358"/>
      <c r="F107" s="358"/>
      <c r="G107" s="358"/>
      <c r="H107" s="358"/>
      <c r="I107" s="358"/>
      <c r="J107" s="358"/>
      <c r="K107" s="358"/>
      <c r="L107" s="418"/>
      <c r="M107" s="358"/>
      <c r="N107" s="358"/>
      <c r="O107" s="358"/>
      <c r="P107" s="358"/>
      <c r="Q107" s="358"/>
    </row>
    <row r="108" ht="14.25">
      <c r="B108" s="358"/>
      <c r="C108" s="358"/>
      <c r="D108" s="358"/>
      <c r="E108" s="358"/>
      <c r="F108" s="358"/>
      <c r="G108" s="358"/>
      <c r="H108" s="358"/>
      <c r="I108" s="358"/>
      <c r="J108" s="358"/>
      <c r="K108" s="358"/>
      <c r="L108" s="418"/>
      <c r="M108" s="358"/>
      <c r="N108" s="358"/>
      <c r="O108" s="358"/>
      <c r="P108" s="358"/>
      <c r="Q108" s="358"/>
    </row>
    <row r="109" ht="14.25">
      <c r="B109" s="358"/>
      <c r="L109" s="418"/>
      <c r="M109" s="358"/>
      <c r="N109" s="358"/>
      <c r="O109" s="358"/>
      <c r="P109" s="358"/>
      <c r="Q109" s="358"/>
    </row>
    <row r="110" ht="14.25">
      <c r="B110" s="358"/>
      <c r="C110" s="358"/>
      <c r="D110" s="358"/>
      <c r="E110" s="358"/>
      <c r="F110" s="358"/>
      <c r="G110" s="358"/>
      <c r="H110" s="358"/>
      <c r="I110" s="358"/>
      <c r="J110" s="358"/>
      <c r="K110" s="358"/>
      <c r="L110" s="418"/>
      <c r="M110" s="358"/>
      <c r="N110" s="358"/>
      <c r="O110" s="358"/>
      <c r="P110" s="358"/>
      <c r="Q110" s="358"/>
    </row>
    <row r="111" ht="14.25">
      <c r="B111" s="358"/>
      <c r="C111" s="358"/>
      <c r="D111" s="358"/>
      <c r="E111" s="358"/>
      <c r="F111" s="358"/>
      <c r="G111" s="358"/>
      <c r="H111" s="358"/>
      <c r="I111" s="358"/>
      <c r="J111" s="358"/>
      <c r="K111" s="358"/>
      <c r="L111" s="418"/>
      <c r="M111" s="358"/>
      <c r="N111" s="358"/>
      <c r="O111" s="358"/>
      <c r="P111" s="358"/>
      <c r="Q111" s="358"/>
    </row>
    <row r="112" ht="14.25">
      <c r="B112" s="358"/>
      <c r="D112" s="358"/>
      <c r="E112" s="358"/>
      <c r="F112" s="358"/>
      <c r="G112" s="358"/>
      <c r="H112" s="358"/>
      <c r="I112" s="358"/>
      <c r="J112" s="358"/>
      <c r="K112" s="358"/>
      <c r="L112" s="418"/>
      <c r="M112" s="358"/>
      <c r="N112" s="358"/>
      <c r="O112" s="358"/>
      <c r="P112" s="358"/>
      <c r="Q112" s="358"/>
    </row>
    <row r="113" ht="14.25">
      <c r="B113" s="358"/>
      <c r="C113" s="358"/>
      <c r="D113" s="358"/>
      <c r="E113" s="358"/>
      <c r="F113" s="358"/>
      <c r="G113" s="358"/>
      <c r="H113" s="358"/>
      <c r="I113" s="358"/>
      <c r="J113" s="358"/>
      <c r="K113" s="358"/>
      <c r="L113" s="418"/>
      <c r="M113" s="358"/>
      <c r="N113" s="358"/>
      <c r="O113" s="358"/>
      <c r="P113" s="358"/>
      <c r="Q113" s="358"/>
    </row>
    <row r="114" ht="14.25">
      <c r="B114" s="358"/>
      <c r="C114" s="358"/>
      <c r="D114" s="358"/>
      <c r="E114" s="358"/>
      <c r="F114" s="358"/>
      <c r="G114" s="358"/>
      <c r="H114" s="358"/>
      <c r="I114" s="358"/>
      <c r="J114" s="358"/>
      <c r="K114" s="358"/>
      <c r="L114" s="359"/>
      <c r="M114" s="358"/>
      <c r="N114" s="358"/>
      <c r="O114" s="358"/>
      <c r="P114" s="358"/>
      <c r="Q114" s="358"/>
    </row>
    <row r="115" ht="14.25">
      <c r="B115" s="358"/>
      <c r="C115" s="358"/>
      <c r="D115" s="358"/>
      <c r="E115" s="358"/>
      <c r="F115" s="358"/>
      <c r="G115" s="358"/>
      <c r="H115" s="358"/>
      <c r="I115" s="358"/>
      <c r="J115" s="358"/>
      <c r="K115" s="358"/>
      <c r="L115" s="359"/>
      <c r="M115" s="358"/>
      <c r="N115" s="358"/>
      <c r="O115" s="358"/>
      <c r="P115" s="358"/>
      <c r="Q115" s="358"/>
    </row>
    <row r="116" ht="14.25">
      <c r="B116" s="358"/>
      <c r="C116" s="358"/>
      <c r="D116" s="358"/>
      <c r="E116" s="358"/>
      <c r="F116" s="358"/>
      <c r="G116" s="358"/>
      <c r="H116" s="358"/>
      <c r="I116" s="358"/>
      <c r="J116" s="358"/>
      <c r="K116" s="358"/>
      <c r="L116" s="359"/>
      <c r="M116" s="358"/>
      <c r="N116" s="358"/>
      <c r="O116" s="358"/>
      <c r="P116" s="358"/>
      <c r="Q116" s="358"/>
    </row>
    <row r="117" ht="14.25">
      <c r="B117" s="358"/>
      <c r="C117" s="358"/>
      <c r="D117" s="358"/>
      <c r="E117" s="358"/>
      <c r="F117" s="358"/>
      <c r="G117" s="358"/>
      <c r="H117" s="358"/>
      <c r="I117" s="358"/>
      <c r="J117" s="358"/>
      <c r="K117" s="358"/>
      <c r="L117" s="359"/>
      <c r="M117" s="358"/>
      <c r="N117" s="358"/>
      <c r="O117" s="358"/>
      <c r="P117" s="358"/>
      <c r="Q117" s="358"/>
    </row>
    <row r="118" ht="14.25">
      <c r="B118" s="358"/>
      <c r="C118" s="358"/>
      <c r="D118" s="358"/>
      <c r="E118" s="358"/>
      <c r="F118" s="358"/>
      <c r="G118" s="358"/>
      <c r="H118" s="358"/>
      <c r="I118" s="358"/>
      <c r="J118" s="358"/>
      <c r="K118" s="358"/>
      <c r="L118" s="359"/>
      <c r="M118" s="358"/>
      <c r="N118" s="358"/>
      <c r="O118" s="358"/>
      <c r="P118" s="358"/>
      <c r="Q118" s="358"/>
    </row>
    <row r="119" ht="14.25">
      <c r="B119" s="358"/>
      <c r="C119" s="358"/>
      <c r="D119" s="358"/>
      <c r="E119" s="358"/>
      <c r="F119" s="358"/>
      <c r="G119" s="358"/>
      <c r="H119" s="358"/>
      <c r="I119" s="358"/>
      <c r="J119" s="358"/>
      <c r="K119" s="358"/>
      <c r="L119" s="359"/>
      <c r="M119" s="358"/>
      <c r="N119" s="358"/>
      <c r="O119" s="358"/>
      <c r="P119" s="358"/>
      <c r="Q119" s="358"/>
    </row>
    <row r="120" ht="14.25">
      <c r="B120" s="358"/>
      <c r="C120" s="358"/>
      <c r="D120" s="358"/>
      <c r="E120" s="358"/>
      <c r="F120" s="358"/>
      <c r="G120" s="358"/>
      <c r="H120" s="358"/>
      <c r="I120" s="358"/>
      <c r="J120" s="358"/>
      <c r="K120" s="358"/>
      <c r="L120" s="359"/>
      <c r="M120" s="358"/>
      <c r="N120" s="358"/>
      <c r="O120" s="358"/>
      <c r="P120" s="358"/>
      <c r="Q120" s="358"/>
    </row>
    <row r="121" ht="14.25">
      <c r="B121" s="358"/>
      <c r="C121" s="358"/>
      <c r="D121" s="358"/>
      <c r="E121" s="358"/>
      <c r="F121" s="358"/>
      <c r="G121" s="358"/>
      <c r="H121" s="358"/>
      <c r="I121" s="358"/>
      <c r="J121" s="358"/>
      <c r="K121" s="358"/>
      <c r="L121" s="359"/>
      <c r="M121" s="358"/>
      <c r="N121" s="358"/>
      <c r="O121" s="358"/>
      <c r="P121" s="358"/>
      <c r="Q121" s="358"/>
    </row>
    <row r="122" ht="14.25">
      <c r="B122" s="358"/>
      <c r="C122" s="358"/>
      <c r="D122" s="358"/>
      <c r="E122" s="358"/>
      <c r="F122" s="358"/>
      <c r="G122" s="358"/>
      <c r="H122" s="358"/>
      <c r="I122" s="358"/>
      <c r="J122" s="358"/>
      <c r="K122" s="358"/>
      <c r="L122" s="359"/>
      <c r="M122" s="358"/>
      <c r="N122" s="358"/>
      <c r="O122" s="358"/>
      <c r="P122" s="358"/>
      <c r="Q122" s="358"/>
    </row>
    <row r="123" ht="14.25">
      <c r="B123" s="358"/>
      <c r="C123" s="358"/>
      <c r="D123" s="358"/>
      <c r="E123" s="358"/>
      <c r="F123" s="358"/>
      <c r="G123" s="358"/>
      <c r="H123" s="358"/>
      <c r="I123" s="358"/>
      <c r="J123" s="358"/>
      <c r="K123" s="358"/>
      <c r="L123" s="359"/>
      <c r="M123" s="358"/>
      <c r="N123" s="358"/>
      <c r="O123" s="358"/>
      <c r="P123" s="358"/>
      <c r="Q123" s="358"/>
    </row>
    <row r="124" ht="14.25">
      <c r="B124" s="358"/>
      <c r="C124" s="358"/>
      <c r="D124" s="358"/>
      <c r="E124" s="358"/>
      <c r="F124" s="358"/>
      <c r="G124" s="358"/>
      <c r="H124" s="358"/>
      <c r="I124" s="358"/>
      <c r="J124" s="358"/>
      <c r="K124" s="358"/>
      <c r="L124" s="359"/>
      <c r="M124" s="358"/>
      <c r="N124" s="358"/>
      <c r="O124" s="358"/>
      <c r="P124" s="358"/>
      <c r="Q124" s="358"/>
    </row>
    <row r="125" ht="14.25">
      <c r="B125" s="358"/>
      <c r="C125" s="358"/>
      <c r="D125" s="358"/>
      <c r="E125" s="358"/>
      <c r="F125" s="358"/>
      <c r="G125" s="358"/>
      <c r="H125" s="358"/>
      <c r="I125" s="358"/>
      <c r="J125" s="358"/>
      <c r="K125" s="358"/>
      <c r="L125" s="359"/>
      <c r="M125" s="358"/>
      <c r="N125" s="358"/>
      <c r="O125" s="358"/>
      <c r="P125" s="358"/>
      <c r="Q125" s="358"/>
    </row>
    <row r="126" ht="14.25">
      <c r="B126" s="358"/>
      <c r="C126" s="358"/>
      <c r="D126" s="358"/>
      <c r="E126" s="358"/>
      <c r="F126" s="358"/>
      <c r="G126" s="358"/>
      <c r="H126" s="358"/>
      <c r="I126" s="358"/>
      <c r="J126" s="358"/>
      <c r="K126" s="358"/>
      <c r="L126" s="359"/>
      <c r="M126" s="358"/>
      <c r="N126" s="358"/>
      <c r="O126" s="358"/>
      <c r="P126" s="358"/>
      <c r="Q126" s="358"/>
    </row>
    <row r="127" ht="14.25">
      <c r="B127" s="358"/>
      <c r="C127" s="358"/>
      <c r="D127" s="358"/>
      <c r="E127" s="358"/>
      <c r="F127" s="358"/>
      <c r="G127" s="358"/>
      <c r="H127" s="358"/>
      <c r="I127" s="358"/>
      <c r="J127" s="358"/>
      <c r="K127" s="358"/>
      <c r="L127" s="359"/>
      <c r="M127" s="358"/>
      <c r="N127" s="358"/>
      <c r="O127" s="358"/>
      <c r="P127" s="358"/>
      <c r="Q127" s="358"/>
    </row>
    <row r="128" ht="14.25">
      <c r="B128" s="358"/>
      <c r="C128" s="358"/>
      <c r="D128" s="358"/>
      <c r="E128" s="358"/>
      <c r="F128" s="358"/>
      <c r="G128" s="358"/>
      <c r="H128" s="358"/>
      <c r="I128" s="358"/>
      <c r="J128" s="358"/>
      <c r="K128" s="358"/>
      <c r="L128" s="359"/>
      <c r="M128" s="358"/>
      <c r="N128" s="358"/>
      <c r="O128" s="358"/>
      <c r="P128" s="358"/>
      <c r="Q128" s="358"/>
    </row>
    <row r="129" ht="14.25">
      <c r="B129" s="358"/>
      <c r="C129" s="358"/>
      <c r="D129" s="358"/>
      <c r="E129" s="358"/>
      <c r="F129" s="358"/>
      <c r="G129" s="358"/>
      <c r="H129" s="358"/>
      <c r="I129" s="358"/>
      <c r="J129" s="358"/>
      <c r="K129" s="358"/>
      <c r="L129" s="359"/>
      <c r="M129" s="358"/>
      <c r="N129" s="358"/>
      <c r="O129" s="358"/>
      <c r="P129" s="358"/>
      <c r="Q129" s="358"/>
    </row>
    <row r="130" ht="14.25">
      <c r="B130" s="358"/>
      <c r="C130" s="358"/>
      <c r="D130" s="358"/>
      <c r="E130" s="358"/>
      <c r="F130" s="358"/>
      <c r="G130" s="358"/>
      <c r="H130" s="358"/>
      <c r="I130" s="358"/>
      <c r="J130" s="358"/>
      <c r="K130" s="358"/>
      <c r="L130" s="359"/>
      <c r="M130" s="358"/>
      <c r="N130" s="358"/>
      <c r="O130" s="358"/>
      <c r="P130" s="358"/>
      <c r="Q130" s="358"/>
    </row>
    <row r="131" ht="14.25">
      <c r="B131" s="358"/>
      <c r="C131" s="358"/>
      <c r="D131" s="358"/>
      <c r="E131" s="358"/>
      <c r="F131" s="358"/>
      <c r="G131" s="358"/>
      <c r="H131" s="358"/>
      <c r="I131" s="358"/>
      <c r="J131" s="358"/>
      <c r="K131" s="358"/>
      <c r="L131" s="359"/>
      <c r="M131" s="358"/>
      <c r="N131" s="358"/>
      <c r="O131" s="358"/>
      <c r="P131" s="358"/>
      <c r="Q131" s="358"/>
    </row>
    <row r="132" ht="14.25">
      <c r="B132" s="358"/>
      <c r="C132" s="358"/>
      <c r="D132" s="358"/>
      <c r="E132" s="358"/>
      <c r="F132" s="358"/>
      <c r="G132" s="358"/>
      <c r="H132" s="358"/>
      <c r="I132" s="358"/>
      <c r="J132" s="358"/>
      <c r="K132" s="358"/>
      <c r="L132" s="359"/>
      <c r="M132" s="358"/>
      <c r="N132" s="358"/>
      <c r="O132" s="358"/>
      <c r="P132" s="358"/>
      <c r="Q132" s="358"/>
    </row>
    <row r="133" ht="14.25">
      <c r="B133" s="358"/>
      <c r="C133" s="358"/>
      <c r="D133" s="358"/>
      <c r="E133" s="358"/>
      <c r="F133" s="358"/>
      <c r="G133" s="358"/>
      <c r="H133" s="358"/>
      <c r="I133" s="358"/>
      <c r="J133" s="358"/>
      <c r="K133" s="358"/>
      <c r="L133" s="359"/>
      <c r="M133" s="358"/>
      <c r="N133" s="358"/>
      <c r="O133" s="358"/>
      <c r="P133" s="358"/>
      <c r="Q133" s="358"/>
    </row>
    <row r="134" ht="14.25">
      <c r="B134" s="358"/>
      <c r="C134" s="358"/>
      <c r="D134" s="358"/>
      <c r="E134" s="358"/>
      <c r="F134" s="358"/>
      <c r="G134" s="358"/>
      <c r="H134" s="358"/>
      <c r="I134" s="358"/>
      <c r="J134" s="358"/>
      <c r="K134" s="358"/>
      <c r="L134" s="359"/>
      <c r="M134" s="358"/>
      <c r="N134" s="358"/>
      <c r="O134" s="358"/>
      <c r="P134" s="358"/>
      <c r="Q134" s="358"/>
    </row>
    <row r="135" ht="14.25">
      <c r="B135" s="358"/>
      <c r="C135" s="358"/>
      <c r="D135" s="358"/>
      <c r="E135" s="358"/>
      <c r="F135" s="358"/>
      <c r="G135" s="358"/>
      <c r="H135" s="358"/>
      <c r="I135" s="358"/>
      <c r="J135" s="358"/>
      <c r="K135" s="358"/>
      <c r="L135" s="359"/>
      <c r="M135" s="358"/>
      <c r="N135" s="358"/>
      <c r="O135" s="358"/>
      <c r="P135" s="358"/>
      <c r="Q135" s="358"/>
    </row>
    <row r="136" ht="14.25">
      <c r="B136" s="358"/>
      <c r="C136" s="358"/>
      <c r="D136" s="358"/>
      <c r="E136" s="358"/>
      <c r="F136" s="358"/>
      <c r="G136" s="358"/>
      <c r="H136" s="358"/>
      <c r="I136" s="358"/>
      <c r="J136" s="358"/>
      <c r="K136" s="358"/>
      <c r="L136" s="359"/>
      <c r="M136" s="358"/>
      <c r="N136" s="358"/>
      <c r="O136" s="358"/>
      <c r="P136" s="358"/>
      <c r="Q136" s="358"/>
    </row>
    <row r="137" ht="14.25">
      <c r="B137" s="358"/>
      <c r="C137" s="358"/>
      <c r="D137" s="358"/>
      <c r="E137" s="358"/>
      <c r="F137" s="358"/>
      <c r="G137" s="358"/>
      <c r="H137" s="358"/>
      <c r="I137" s="358"/>
      <c r="J137" s="358"/>
      <c r="K137" s="358"/>
      <c r="L137" s="359"/>
      <c r="M137" s="358"/>
      <c r="N137" s="358"/>
      <c r="O137" s="358"/>
      <c r="P137" s="358"/>
      <c r="Q137" s="358"/>
    </row>
    <row r="138" ht="14.25">
      <c r="B138" s="358"/>
      <c r="C138" s="358"/>
      <c r="D138" s="358"/>
      <c r="E138" s="358"/>
      <c r="F138" s="358"/>
      <c r="G138" s="358"/>
      <c r="H138" s="358"/>
      <c r="I138" s="358"/>
      <c r="J138" s="358"/>
      <c r="K138" s="358"/>
      <c r="L138" s="359"/>
      <c r="M138" s="358"/>
      <c r="N138" s="358"/>
      <c r="O138" s="358"/>
      <c r="P138" s="358"/>
      <c r="Q138" s="358"/>
    </row>
    <row r="139" ht="14.25">
      <c r="B139" s="358"/>
      <c r="C139" s="358"/>
      <c r="D139" s="358"/>
      <c r="E139" s="358"/>
      <c r="F139" s="358"/>
      <c r="G139" s="358"/>
      <c r="H139" s="358"/>
      <c r="I139" s="358"/>
      <c r="J139" s="358"/>
      <c r="K139" s="358"/>
      <c r="L139" s="359"/>
      <c r="M139" s="358"/>
      <c r="N139" s="358"/>
      <c r="O139" s="358"/>
      <c r="P139" s="358"/>
      <c r="Q139" s="358"/>
    </row>
    <row r="140" ht="14.25">
      <c r="B140" s="358"/>
      <c r="C140" s="358"/>
      <c r="D140" s="358"/>
      <c r="E140" s="358"/>
      <c r="F140" s="358"/>
      <c r="G140" s="358"/>
      <c r="H140" s="358"/>
      <c r="I140" s="358"/>
      <c r="J140" s="358"/>
      <c r="K140" s="358"/>
      <c r="L140" s="359"/>
      <c r="M140" s="358"/>
      <c r="N140" s="358"/>
      <c r="O140" s="358"/>
      <c r="P140" s="358"/>
      <c r="Q140" s="358"/>
    </row>
    <row r="141" ht="14.25">
      <c r="B141" s="358"/>
      <c r="C141" s="358"/>
      <c r="D141" s="358"/>
      <c r="E141" s="358"/>
      <c r="F141" s="358"/>
      <c r="G141" s="358"/>
      <c r="H141" s="358"/>
      <c r="I141" s="358"/>
      <c r="J141" s="358"/>
      <c r="K141" s="358"/>
      <c r="L141" s="359"/>
      <c r="M141" s="358"/>
      <c r="N141" s="358"/>
      <c r="O141" s="358"/>
      <c r="P141" s="358"/>
      <c r="Q141" s="358"/>
    </row>
    <row r="142" ht="14.25">
      <c r="B142" s="358"/>
      <c r="C142" s="358"/>
      <c r="D142" s="358"/>
      <c r="E142" s="358"/>
      <c r="F142" s="358"/>
      <c r="G142" s="358"/>
      <c r="H142" s="358"/>
      <c r="I142" s="358"/>
      <c r="J142" s="358"/>
      <c r="K142" s="358"/>
      <c r="L142" s="359"/>
      <c r="M142" s="358"/>
      <c r="N142" s="358"/>
      <c r="O142" s="358"/>
      <c r="P142" s="358"/>
      <c r="Q142" s="358"/>
    </row>
    <row r="143" ht="14.25">
      <c r="B143" s="358"/>
      <c r="C143" s="358"/>
      <c r="D143" s="358"/>
      <c r="E143" s="358"/>
      <c r="F143" s="358"/>
      <c r="G143" s="358"/>
      <c r="H143" s="358"/>
      <c r="I143" s="358"/>
      <c r="J143" s="358"/>
      <c r="K143" s="358"/>
      <c r="L143" s="359"/>
      <c r="M143" s="358"/>
      <c r="N143" s="358"/>
      <c r="O143" s="358"/>
      <c r="P143" s="358"/>
      <c r="Q143" s="358"/>
    </row>
    <row r="144" ht="14.25">
      <c r="B144" s="358"/>
      <c r="C144" s="358"/>
      <c r="D144" s="358"/>
      <c r="E144" s="358"/>
      <c r="F144" s="358"/>
      <c r="G144" s="358"/>
      <c r="H144" s="358"/>
      <c r="I144" s="358"/>
      <c r="J144" s="358"/>
      <c r="K144" s="358"/>
      <c r="L144" s="359"/>
      <c r="M144" s="358"/>
      <c r="N144" s="358"/>
      <c r="O144" s="358"/>
      <c r="P144" s="358"/>
      <c r="Q144" s="358"/>
    </row>
    <row r="145" ht="14.25">
      <c r="B145" s="358"/>
      <c r="C145" s="358"/>
      <c r="D145" s="358"/>
      <c r="E145" s="358"/>
      <c r="F145" s="358"/>
      <c r="G145" s="358"/>
      <c r="H145" s="358"/>
      <c r="I145" s="358"/>
      <c r="J145" s="358"/>
      <c r="K145" s="358"/>
      <c r="L145" s="359"/>
      <c r="M145" s="358"/>
      <c r="N145" s="358"/>
      <c r="O145" s="358"/>
      <c r="P145" s="358"/>
      <c r="Q145" s="358"/>
    </row>
    <row r="146" ht="14.25">
      <c r="B146" s="358"/>
      <c r="C146" s="358"/>
      <c r="D146" s="358"/>
      <c r="E146" s="358"/>
      <c r="F146" s="358"/>
      <c r="G146" s="358"/>
      <c r="H146" s="358"/>
      <c r="I146" s="358"/>
      <c r="J146" s="358"/>
      <c r="K146" s="358"/>
      <c r="L146" s="359"/>
      <c r="M146" s="358"/>
      <c r="N146" s="358"/>
      <c r="O146" s="358"/>
      <c r="P146" s="358"/>
      <c r="Q146" s="358"/>
    </row>
    <row r="147" ht="14.25">
      <c r="B147" s="358"/>
      <c r="C147" s="358"/>
      <c r="D147" s="358"/>
      <c r="E147" s="358"/>
      <c r="F147" s="358"/>
      <c r="G147" s="358"/>
      <c r="H147" s="358"/>
      <c r="I147" s="358"/>
      <c r="J147" s="358"/>
      <c r="K147" s="358"/>
      <c r="L147" s="359"/>
      <c r="M147" s="358"/>
      <c r="N147" s="358"/>
      <c r="O147" s="358"/>
      <c r="P147" s="358"/>
      <c r="Q147" s="358"/>
    </row>
    <row r="148" ht="14.25">
      <c r="B148" s="358"/>
      <c r="C148" s="358"/>
      <c r="D148" s="358"/>
      <c r="E148" s="358"/>
      <c r="F148" s="358"/>
      <c r="G148" s="358"/>
      <c r="H148" s="358"/>
      <c r="I148" s="358"/>
      <c r="J148" s="358"/>
      <c r="K148" s="358"/>
      <c r="L148" s="359"/>
      <c r="M148" s="358"/>
      <c r="N148" s="358"/>
      <c r="O148" s="358"/>
      <c r="P148" s="358"/>
      <c r="Q148" s="358"/>
    </row>
    <row r="149" ht="14.25">
      <c r="B149" s="358"/>
      <c r="C149" s="358"/>
      <c r="D149" s="358"/>
      <c r="E149" s="358"/>
      <c r="F149" s="358"/>
      <c r="G149" s="358"/>
      <c r="H149" s="358"/>
      <c r="I149" s="358"/>
      <c r="J149" s="358"/>
      <c r="K149" s="358"/>
      <c r="L149" s="359"/>
      <c r="M149" s="358"/>
      <c r="N149" s="358"/>
      <c r="O149" s="358"/>
      <c r="P149" s="358"/>
      <c r="Q149" s="358"/>
    </row>
    <row r="150" ht="14.25">
      <c r="B150" s="358"/>
      <c r="C150" s="358"/>
      <c r="D150" s="358"/>
      <c r="E150" s="358"/>
      <c r="F150" s="358"/>
      <c r="G150" s="358"/>
      <c r="H150" s="358"/>
      <c r="I150" s="358"/>
      <c r="J150" s="358"/>
      <c r="K150" s="358"/>
      <c r="L150" s="359"/>
      <c r="M150" s="358"/>
      <c r="N150" s="358"/>
      <c r="O150" s="358"/>
      <c r="P150" s="358"/>
      <c r="Q150" s="358"/>
    </row>
    <row r="151" ht="14.25">
      <c r="B151" s="358"/>
      <c r="C151" s="358"/>
      <c r="D151" s="358"/>
      <c r="E151" s="358"/>
      <c r="F151" s="358"/>
      <c r="G151" s="358"/>
      <c r="H151" s="358"/>
      <c r="I151" s="358"/>
      <c r="J151" s="358"/>
      <c r="K151" s="358"/>
      <c r="L151" s="359"/>
      <c r="M151" s="358"/>
      <c r="N151" s="358"/>
      <c r="O151" s="358"/>
      <c r="P151" s="358"/>
      <c r="Q151" s="358"/>
    </row>
    <row r="152" ht="14.25">
      <c r="B152" s="358"/>
      <c r="C152" s="358"/>
      <c r="D152" s="358"/>
      <c r="E152" s="358"/>
      <c r="F152" s="358"/>
      <c r="G152" s="358"/>
      <c r="H152" s="358"/>
      <c r="I152" s="358"/>
      <c r="J152" s="358"/>
      <c r="K152" s="358"/>
      <c r="L152" s="359"/>
      <c r="M152" s="358"/>
      <c r="N152" s="358"/>
      <c r="O152" s="358"/>
      <c r="P152" s="358"/>
      <c r="Q152" s="358"/>
    </row>
    <row r="153" ht="14.25">
      <c r="B153" s="358"/>
      <c r="C153" s="358"/>
      <c r="D153" s="358"/>
      <c r="E153" s="358"/>
      <c r="F153" s="358"/>
      <c r="G153" s="358"/>
      <c r="H153" s="358"/>
      <c r="I153" s="358"/>
      <c r="J153" s="358"/>
      <c r="K153" s="358"/>
      <c r="L153" s="359"/>
      <c r="M153" s="358"/>
      <c r="N153" s="358"/>
      <c r="O153" s="358"/>
      <c r="P153" s="358"/>
      <c r="Q153" s="358"/>
    </row>
    <row r="154" ht="14.25">
      <c r="B154" s="358"/>
      <c r="C154" s="358"/>
      <c r="D154" s="358"/>
      <c r="E154" s="358"/>
      <c r="F154" s="358"/>
      <c r="G154" s="358"/>
      <c r="H154" s="358"/>
      <c r="I154" s="358"/>
      <c r="J154" s="358"/>
      <c r="K154" s="358"/>
      <c r="L154" s="359"/>
      <c r="M154" s="358"/>
      <c r="N154" s="358"/>
      <c r="O154" s="358"/>
      <c r="P154" s="358"/>
      <c r="Q154" s="358"/>
    </row>
    <row r="155" ht="14.25">
      <c r="B155" s="358"/>
      <c r="C155" s="358"/>
      <c r="D155" s="358"/>
      <c r="E155" s="358"/>
      <c r="F155" s="358"/>
      <c r="G155" s="358"/>
      <c r="H155" s="358"/>
      <c r="I155" s="358"/>
      <c r="J155" s="358"/>
      <c r="K155" s="358"/>
      <c r="L155" s="359"/>
      <c r="M155" s="358"/>
      <c r="N155" s="358"/>
      <c r="O155" s="358"/>
      <c r="P155" s="358"/>
      <c r="Q155" s="358"/>
    </row>
    <row r="156" ht="14.25">
      <c r="B156" s="358"/>
      <c r="C156" s="358"/>
      <c r="D156" s="358"/>
      <c r="E156" s="358"/>
      <c r="F156" s="358"/>
      <c r="G156" s="358"/>
      <c r="H156" s="358"/>
      <c r="I156" s="358"/>
      <c r="J156" s="358"/>
      <c r="K156" s="358"/>
      <c r="L156" s="359"/>
      <c r="M156" s="358"/>
      <c r="N156" s="358"/>
      <c r="O156" s="358"/>
      <c r="P156" s="358"/>
      <c r="Q156" s="358"/>
    </row>
    <row r="157" ht="14.25">
      <c r="B157" s="358"/>
      <c r="C157" s="358"/>
      <c r="D157" s="358"/>
      <c r="E157" s="358"/>
      <c r="F157" s="358"/>
      <c r="G157" s="358"/>
      <c r="H157" s="358"/>
      <c r="I157" s="358"/>
      <c r="J157" s="358"/>
      <c r="K157" s="358"/>
      <c r="L157" s="359"/>
      <c r="M157" s="358"/>
      <c r="N157" s="358"/>
      <c r="O157" s="358"/>
      <c r="P157" s="358"/>
      <c r="Q157" s="358"/>
    </row>
    <row r="158" ht="14.25">
      <c r="B158" s="358"/>
      <c r="C158" s="358"/>
      <c r="D158" s="358"/>
      <c r="E158" s="358"/>
      <c r="F158" s="358"/>
      <c r="G158" s="358"/>
      <c r="H158" s="358"/>
      <c r="I158" s="358"/>
      <c r="J158" s="358"/>
      <c r="K158" s="358"/>
      <c r="L158" s="359"/>
      <c r="M158" s="358"/>
      <c r="N158" s="358"/>
      <c r="O158" s="358"/>
      <c r="P158" s="358"/>
      <c r="Q158" s="358"/>
    </row>
    <row r="159" ht="14.25">
      <c r="B159" s="358"/>
      <c r="C159" s="358"/>
      <c r="D159" s="358"/>
      <c r="E159" s="358"/>
      <c r="F159" s="358"/>
      <c r="G159" s="358"/>
      <c r="H159" s="358"/>
      <c r="I159" s="358"/>
      <c r="J159" s="358"/>
      <c r="K159" s="358"/>
      <c r="L159" s="359"/>
      <c r="M159" s="358"/>
      <c r="N159" s="358"/>
      <c r="O159" s="358"/>
      <c r="P159" s="358"/>
      <c r="Q159" s="358"/>
    </row>
    <row r="160" ht="14.25">
      <c r="B160" s="358"/>
      <c r="C160" s="358"/>
      <c r="D160" s="358"/>
      <c r="E160" s="358"/>
      <c r="F160" s="358"/>
      <c r="G160" s="358"/>
      <c r="H160" s="358"/>
      <c r="I160" s="358"/>
      <c r="J160" s="358"/>
      <c r="K160" s="358"/>
      <c r="L160" s="359"/>
      <c r="M160" s="358"/>
      <c r="N160" s="358"/>
      <c r="O160" s="358"/>
      <c r="P160" s="358"/>
      <c r="Q160" s="358"/>
    </row>
    <row r="161" ht="14.25">
      <c r="B161" s="358"/>
      <c r="C161" s="358"/>
      <c r="D161" s="358"/>
      <c r="E161" s="358"/>
      <c r="F161" s="358"/>
      <c r="G161" s="358"/>
      <c r="H161" s="358"/>
      <c r="I161" s="358"/>
      <c r="J161" s="358"/>
      <c r="K161" s="358"/>
      <c r="L161" s="359"/>
      <c r="M161" s="358"/>
      <c r="N161" s="358"/>
      <c r="O161" s="358"/>
      <c r="P161" s="358"/>
      <c r="Q161" s="358"/>
    </row>
    <row r="162" ht="14.25">
      <c r="B162" s="358"/>
      <c r="C162" s="358"/>
      <c r="D162" s="358"/>
      <c r="E162" s="358"/>
      <c r="F162" s="358"/>
      <c r="G162" s="358"/>
      <c r="H162" s="358"/>
      <c r="I162" s="358"/>
      <c r="J162" s="358"/>
      <c r="K162" s="358"/>
      <c r="L162" s="359"/>
      <c r="M162" s="358"/>
      <c r="N162" s="358"/>
      <c r="O162" s="358"/>
      <c r="P162" s="358"/>
      <c r="Q162" s="358"/>
    </row>
    <row r="163" ht="14.25">
      <c r="B163" s="358"/>
      <c r="C163" s="358"/>
      <c r="D163" s="358"/>
      <c r="E163" s="358"/>
      <c r="F163" s="358"/>
      <c r="G163" s="358"/>
      <c r="H163" s="358"/>
      <c r="I163" s="358"/>
      <c r="J163" s="358"/>
      <c r="K163" s="358"/>
      <c r="L163" s="359"/>
      <c r="M163" s="358"/>
      <c r="N163" s="358"/>
      <c r="O163" s="358"/>
      <c r="P163" s="358"/>
      <c r="Q163" s="358"/>
    </row>
    <row r="164" ht="14.25">
      <c r="B164" s="358"/>
      <c r="C164" s="358"/>
      <c r="D164" s="358"/>
      <c r="E164" s="358"/>
      <c r="F164" s="358"/>
      <c r="G164" s="358"/>
      <c r="H164" s="358"/>
      <c r="I164" s="358"/>
      <c r="J164" s="358"/>
      <c r="K164" s="358"/>
      <c r="L164" s="359"/>
      <c r="M164" s="358"/>
      <c r="N164" s="358"/>
      <c r="O164" s="358"/>
      <c r="P164" s="358"/>
      <c r="Q164" s="358"/>
    </row>
    <row r="165" ht="14.25">
      <c r="B165" s="358"/>
      <c r="C165" s="358"/>
      <c r="D165" s="358"/>
      <c r="E165" s="358"/>
      <c r="F165" s="358"/>
      <c r="G165" s="358"/>
      <c r="H165" s="358"/>
      <c r="I165" s="358"/>
      <c r="J165" s="358"/>
      <c r="K165" s="358"/>
      <c r="L165" s="359"/>
      <c r="M165" s="358"/>
      <c r="N165" s="358"/>
      <c r="O165" s="358"/>
      <c r="P165" s="358"/>
      <c r="Q165" s="358"/>
    </row>
    <row r="166" ht="14.25">
      <c r="B166" s="358"/>
      <c r="C166" s="358"/>
      <c r="D166" s="358"/>
      <c r="E166" s="358"/>
      <c r="F166" s="358"/>
      <c r="G166" s="358"/>
      <c r="H166" s="358"/>
      <c r="I166" s="358"/>
      <c r="J166" s="358"/>
      <c r="K166" s="358"/>
      <c r="L166" s="359"/>
      <c r="M166" s="358"/>
      <c r="N166" s="358"/>
      <c r="O166" s="358"/>
      <c r="P166" s="358"/>
      <c r="Q166" s="358"/>
    </row>
    <row r="167" ht="14.25">
      <c r="B167" s="358"/>
      <c r="C167" s="358"/>
      <c r="D167" s="358"/>
      <c r="E167" s="358"/>
      <c r="F167" s="358"/>
      <c r="G167" s="358"/>
      <c r="H167" s="358"/>
      <c r="I167" s="358"/>
      <c r="J167" s="358"/>
      <c r="K167" s="358"/>
      <c r="L167" s="359"/>
      <c r="M167" s="358"/>
      <c r="N167" s="358"/>
      <c r="O167" s="358"/>
      <c r="P167" s="358"/>
      <c r="Q167" s="358"/>
    </row>
    <row r="168" ht="14.25">
      <c r="B168" s="358"/>
      <c r="C168" s="358"/>
      <c r="D168" s="358"/>
      <c r="E168" s="358"/>
      <c r="F168" s="358"/>
      <c r="G168" s="358"/>
      <c r="H168" s="358"/>
      <c r="I168" s="358"/>
      <c r="J168" s="358"/>
      <c r="K168" s="358"/>
      <c r="L168" s="359"/>
      <c r="M168" s="358"/>
      <c r="N168" s="358"/>
      <c r="O168" s="358"/>
      <c r="P168" s="358"/>
      <c r="Q168" s="358"/>
    </row>
    <row r="169" ht="14.25">
      <c r="B169" s="358"/>
      <c r="C169" s="358"/>
      <c r="D169" s="358"/>
      <c r="E169" s="358"/>
      <c r="F169" s="358"/>
      <c r="G169" s="358"/>
      <c r="H169" s="358"/>
      <c r="I169" s="358"/>
      <c r="J169" s="358"/>
      <c r="K169" s="358"/>
      <c r="L169" s="359"/>
      <c r="M169" s="358"/>
      <c r="N169" s="358"/>
      <c r="O169" s="358"/>
      <c r="P169" s="358"/>
      <c r="Q169" s="358"/>
    </row>
    <row r="170" ht="14.25">
      <c r="B170" s="358"/>
      <c r="C170" s="358"/>
      <c r="D170" s="358"/>
      <c r="E170" s="358"/>
      <c r="F170" s="358"/>
      <c r="G170" s="358"/>
      <c r="H170" s="358"/>
      <c r="I170" s="358"/>
      <c r="J170" s="358"/>
      <c r="K170" s="358"/>
      <c r="L170" s="359"/>
      <c r="M170" s="358"/>
      <c r="N170" s="358"/>
      <c r="O170" s="358"/>
      <c r="P170" s="358"/>
      <c r="Q170" s="358"/>
    </row>
    <row r="171" ht="14.25">
      <c r="M171" s="358"/>
      <c r="N171" s="358"/>
      <c r="O171" s="358"/>
      <c r="P171" s="358"/>
      <c r="Q171" s="358"/>
    </row>
    <row r="172" ht="14.25">
      <c r="D172" s="358"/>
      <c r="E172" s="358"/>
      <c r="F172" s="358"/>
      <c r="G172" s="358"/>
      <c r="H172" s="358"/>
      <c r="I172" s="358"/>
      <c r="J172" s="358"/>
      <c r="K172" s="358"/>
      <c r="M172" s="358"/>
      <c r="N172" s="358"/>
      <c r="O172" s="358"/>
      <c r="P172" s="358"/>
      <c r="Q172" s="358"/>
    </row>
    <row r="173" ht="14.25">
      <c r="M173" s="358"/>
      <c r="N173" s="358"/>
      <c r="O173" s="358"/>
      <c r="P173" s="358"/>
      <c r="Q173" s="358"/>
    </row>
    <row r="174" ht="14.25">
      <c r="M174" s="358"/>
      <c r="N174" s="358"/>
      <c r="O174" s="358"/>
      <c r="P174" s="358"/>
      <c r="Q174" s="358"/>
    </row>
    <row r="175" ht="14.25">
      <c r="D175" s="358"/>
      <c r="E175" s="358"/>
      <c r="F175" s="358"/>
      <c r="G175" s="358"/>
      <c r="H175" s="358"/>
      <c r="I175" s="358"/>
      <c r="J175" s="358"/>
      <c r="K175" s="358"/>
      <c r="M175" s="358"/>
      <c r="N175" s="358"/>
      <c r="O175" s="358"/>
      <c r="P175" s="358"/>
      <c r="Q175" s="358"/>
    </row>
    <row r="176" ht="14.25">
      <c r="M176" s="358"/>
      <c r="N176" s="358"/>
      <c r="O176" s="358"/>
      <c r="P176" s="358"/>
      <c r="Q176" s="358"/>
    </row>
    <row r="177" ht="14.25">
      <c r="M177" s="358"/>
      <c r="N177" s="358"/>
      <c r="O177" s="358"/>
      <c r="P177" s="358"/>
      <c r="Q177" s="358"/>
    </row>
    <row r="178" ht="14.25">
      <c r="D178" s="358"/>
      <c r="E178" s="358"/>
      <c r="F178" s="358"/>
      <c r="G178" s="358"/>
      <c r="H178" s="358"/>
      <c r="I178" s="358"/>
      <c r="J178" s="358"/>
      <c r="K178" s="358"/>
      <c r="M178" s="358"/>
      <c r="N178" s="358"/>
      <c r="O178" s="358"/>
      <c r="P178" s="358"/>
      <c r="Q178" s="358"/>
    </row>
    <row r="179" ht="14.25">
      <c r="M179" s="358"/>
      <c r="N179" s="358"/>
      <c r="O179" s="358"/>
      <c r="P179" s="358"/>
      <c r="Q179" s="358"/>
    </row>
    <row r="180" ht="14.25">
      <c r="M180" s="358"/>
      <c r="N180" s="358"/>
      <c r="O180" s="358"/>
      <c r="P180" s="358"/>
      <c r="Q180" s="358"/>
    </row>
    <row r="181" ht="14.25">
      <c r="D181" s="358"/>
      <c r="E181" s="358"/>
      <c r="F181" s="358"/>
      <c r="G181" s="358"/>
      <c r="H181" s="358"/>
      <c r="I181" s="358"/>
      <c r="J181" s="358"/>
      <c r="K181" s="358"/>
      <c r="M181" s="358"/>
      <c r="N181" s="358"/>
      <c r="O181" s="358"/>
      <c r="P181" s="358"/>
      <c r="Q181" s="358"/>
    </row>
    <row r="182" ht="14.25">
      <c r="B182" s="358"/>
      <c r="M182" s="358"/>
      <c r="N182" s="358"/>
      <c r="O182" s="358"/>
      <c r="P182" s="358"/>
      <c r="Q182" s="358"/>
    </row>
    <row r="183" ht="14.25">
      <c r="M183" s="358"/>
      <c r="N183" s="358"/>
      <c r="O183" s="358"/>
      <c r="P183" s="358"/>
      <c r="Q183" s="358"/>
    </row>
    <row r="184" ht="14.25">
      <c r="D184" s="358"/>
      <c r="E184" s="358"/>
      <c r="F184" s="358"/>
      <c r="G184" s="358"/>
      <c r="H184" s="358"/>
      <c r="I184" s="358"/>
      <c r="J184" s="358"/>
      <c r="K184" s="358"/>
      <c r="M184" s="358"/>
      <c r="N184" s="358"/>
      <c r="O184" s="358"/>
      <c r="P184" s="358"/>
      <c r="Q184" s="358"/>
    </row>
    <row r="185" ht="14.25">
      <c r="D185" s="358"/>
      <c r="E185" s="358"/>
      <c r="F185" s="358"/>
      <c r="G185" s="358"/>
      <c r="H185" s="358"/>
      <c r="I185" s="358"/>
      <c r="J185" s="358"/>
      <c r="K185" s="358"/>
      <c r="M185" s="358"/>
      <c r="N185" s="358"/>
      <c r="O185" s="358"/>
      <c r="P185" s="358"/>
      <c r="Q185" s="358"/>
    </row>
    <row r="186" ht="14.25">
      <c r="M186" s="358"/>
      <c r="N186" s="358"/>
      <c r="O186" s="358"/>
      <c r="P186" s="358"/>
      <c r="Q186" s="358"/>
    </row>
    <row r="187" ht="14.25">
      <c r="M187" s="358"/>
      <c r="N187" s="358"/>
      <c r="O187" s="358"/>
      <c r="P187" s="358"/>
      <c r="Q187" s="358"/>
    </row>
    <row r="188" ht="14.25">
      <c r="D188" s="358"/>
      <c r="E188" s="358"/>
      <c r="F188" s="358"/>
      <c r="G188" s="358"/>
      <c r="H188" s="358"/>
      <c r="I188" s="358"/>
      <c r="J188" s="358"/>
      <c r="K188" s="358"/>
      <c r="M188" s="358"/>
      <c r="N188" s="358"/>
      <c r="O188" s="358"/>
      <c r="P188" s="358"/>
      <c r="Q188" s="358"/>
    </row>
    <row r="189" ht="14.25">
      <c r="M189" s="358"/>
      <c r="N189" s="358"/>
      <c r="O189" s="358"/>
      <c r="P189" s="358"/>
      <c r="Q189" s="358"/>
    </row>
    <row r="190" ht="14.25">
      <c r="M190" s="358"/>
      <c r="N190" s="358"/>
      <c r="O190" s="358"/>
      <c r="P190" s="358"/>
      <c r="Q190" s="358"/>
    </row>
    <row r="191" ht="14.25">
      <c r="D191" s="358"/>
      <c r="E191" s="358"/>
      <c r="F191" s="358"/>
      <c r="G191" s="358"/>
      <c r="H191" s="358"/>
      <c r="I191" s="358"/>
      <c r="J191" s="358"/>
      <c r="K191" s="358"/>
      <c r="M191" s="358"/>
      <c r="N191" s="358"/>
      <c r="O191" s="358"/>
      <c r="P191" s="358"/>
      <c r="Q191" s="358"/>
    </row>
    <row r="192" ht="14.25">
      <c r="M192" s="358"/>
      <c r="N192" s="358"/>
      <c r="O192" s="358"/>
      <c r="P192" s="358"/>
      <c r="Q192" s="358"/>
    </row>
    <row r="193" ht="14.25">
      <c r="M193" s="358"/>
      <c r="N193" s="358"/>
      <c r="O193" s="358"/>
      <c r="P193" s="358"/>
      <c r="Q193" s="358"/>
    </row>
    <row r="194" ht="14.25">
      <c r="D194" s="358"/>
      <c r="E194" s="358"/>
      <c r="F194" s="358"/>
      <c r="G194" s="358"/>
      <c r="H194" s="358"/>
      <c r="I194" s="358"/>
      <c r="J194" s="358"/>
      <c r="K194" s="358"/>
      <c r="M194" s="358"/>
      <c r="N194" s="358"/>
      <c r="O194" s="358"/>
      <c r="P194" s="358"/>
      <c r="Q194" s="358"/>
    </row>
    <row r="195" ht="14.25">
      <c r="B195" s="358"/>
      <c r="C195" s="358"/>
      <c r="D195" s="358"/>
      <c r="E195" s="358"/>
      <c r="F195" s="358"/>
      <c r="G195" s="358"/>
      <c r="H195" s="358"/>
      <c r="I195" s="358"/>
      <c r="J195" s="358"/>
      <c r="K195" s="358"/>
      <c r="M195" s="358"/>
      <c r="N195" s="358"/>
      <c r="O195" s="358"/>
      <c r="P195" s="358"/>
      <c r="Q195" s="358"/>
    </row>
    <row r="196" ht="14.25">
      <c r="B196" s="358"/>
      <c r="C196" s="358"/>
      <c r="D196" s="358"/>
      <c r="E196" s="358"/>
      <c r="F196" s="358"/>
      <c r="G196" s="358"/>
      <c r="H196" s="358"/>
      <c r="I196" s="358"/>
      <c r="J196" s="358"/>
      <c r="K196" s="358"/>
      <c r="M196" s="358"/>
      <c r="N196" s="358"/>
      <c r="O196" s="358"/>
      <c r="P196" s="358"/>
      <c r="Q196" s="358"/>
    </row>
    <row r="197" ht="14.25">
      <c r="B197" s="358"/>
      <c r="C197" s="358"/>
      <c r="D197" s="358"/>
      <c r="E197" s="358"/>
      <c r="F197" s="358"/>
      <c r="G197" s="358"/>
      <c r="H197" s="358"/>
      <c r="I197" s="358"/>
      <c r="J197" s="358"/>
      <c r="K197" s="358"/>
      <c r="M197" s="358"/>
      <c r="N197" s="358"/>
      <c r="O197" s="358"/>
      <c r="P197" s="358"/>
      <c r="Q197" s="358"/>
    </row>
    <row r="200" ht="14.25">
      <c r="D200" s="358"/>
      <c r="E200" s="358"/>
      <c r="F200" s="358"/>
      <c r="G200" s="358"/>
      <c r="H200" s="358"/>
      <c r="I200" s="358"/>
      <c r="J200" s="358"/>
      <c r="K200" s="358"/>
    </row>
  </sheetData>
  <mergeCells count="1000">
    <mergeCell ref="A1:K1"/>
    <mergeCell ref="L1:V1"/>
    <mergeCell ref="W1:AG1"/>
    <mergeCell ref="AH1:AR1"/>
    <mergeCell ref="AS1:BC1"/>
    <mergeCell ref="BD1:BN1"/>
    <mergeCell ref="BO1:BY1"/>
    <mergeCell ref="BZ1:CJ1"/>
    <mergeCell ref="A2:K2"/>
    <mergeCell ref="L2:V2"/>
    <mergeCell ref="W2:AG2"/>
    <mergeCell ref="AH2:AR2"/>
    <mergeCell ref="AS2:BC2"/>
    <mergeCell ref="BD2:BN2"/>
    <mergeCell ref="BO2:BY2"/>
    <mergeCell ref="BZ2:CJ2"/>
    <mergeCell ref="A3:B3"/>
    <mergeCell ref="L3:M3"/>
    <mergeCell ref="W3:X3"/>
    <mergeCell ref="AH3:AI3"/>
    <mergeCell ref="AS3:AT3"/>
    <mergeCell ref="BD3:BE3"/>
    <mergeCell ref="BO3:BP3"/>
    <mergeCell ref="BZ3:CA3"/>
    <mergeCell ref="A4:B5"/>
    <mergeCell ref="L4:M5"/>
    <mergeCell ref="W4:X5"/>
    <mergeCell ref="AH4:AI5"/>
    <mergeCell ref="AS4:AT5"/>
    <mergeCell ref="BD4:BE5"/>
    <mergeCell ref="BO4:BP5"/>
    <mergeCell ref="BZ4:CA5"/>
    <mergeCell ref="A6:B6"/>
    <mergeCell ref="L6:M6"/>
    <mergeCell ref="W6:X6"/>
    <mergeCell ref="AH6:AI6"/>
    <mergeCell ref="AS6:AT6"/>
    <mergeCell ref="BD6:BE6"/>
    <mergeCell ref="BO6:BP6"/>
    <mergeCell ref="BZ6:CA6"/>
    <mergeCell ref="A7:B7"/>
    <mergeCell ref="L7:M7"/>
    <mergeCell ref="W7:X7"/>
    <mergeCell ref="AH7:AI7"/>
    <mergeCell ref="AS7:AT7"/>
    <mergeCell ref="BD7:BE7"/>
    <mergeCell ref="BO7:BP7"/>
    <mergeCell ref="BZ7:CA7"/>
    <mergeCell ref="A8:B8"/>
    <mergeCell ref="L8:M8"/>
    <mergeCell ref="W8:X8"/>
    <mergeCell ref="AH8:AI8"/>
    <mergeCell ref="AS8:AT8"/>
    <mergeCell ref="BD8:BE8"/>
    <mergeCell ref="BO8:BP8"/>
    <mergeCell ref="BZ8:CA8"/>
    <mergeCell ref="A9:B9"/>
    <mergeCell ref="L9:M9"/>
    <mergeCell ref="W9:X9"/>
    <mergeCell ref="AH9:AI9"/>
    <mergeCell ref="AS9:AT9"/>
    <mergeCell ref="BD9:BE9"/>
    <mergeCell ref="BO9:BP9"/>
    <mergeCell ref="BZ9:CA9"/>
    <mergeCell ref="A10:B10"/>
    <mergeCell ref="L10:M10"/>
    <mergeCell ref="W10:X10"/>
    <mergeCell ref="AH10:AI10"/>
    <mergeCell ref="AS10:AT10"/>
    <mergeCell ref="BD10:BE10"/>
    <mergeCell ref="BO10:BP10"/>
    <mergeCell ref="BZ10:CA10"/>
    <mergeCell ref="A11:K11"/>
    <mergeCell ref="L11:V11"/>
    <mergeCell ref="W11:AG11"/>
    <mergeCell ref="AH11:AR11"/>
    <mergeCell ref="AS11:BC11"/>
    <mergeCell ref="BD11:BN11"/>
    <mergeCell ref="BO11:BY11"/>
    <mergeCell ref="BZ11:CJ11"/>
    <mergeCell ref="A12:A17"/>
    <mergeCell ref="C12:G12"/>
    <mergeCell ref="L12:L17"/>
    <mergeCell ref="N12:R12"/>
    <mergeCell ref="W12:W17"/>
    <mergeCell ref="Y12:AC12"/>
    <mergeCell ref="AH12:AH17"/>
    <mergeCell ref="AJ12:AN12"/>
    <mergeCell ref="AS12:AS17"/>
    <mergeCell ref="AU12:AY12"/>
    <mergeCell ref="BD12:BD17"/>
    <mergeCell ref="BF12:BJ12"/>
    <mergeCell ref="BO12:BO17"/>
    <mergeCell ref="BQ12:BU12"/>
    <mergeCell ref="BZ12:BZ17"/>
    <mergeCell ref="CB12:CF12"/>
    <mergeCell ref="C13:G13"/>
    <mergeCell ref="N13:R13"/>
    <mergeCell ref="Y13:AC13"/>
    <mergeCell ref="AJ13:AN13"/>
    <mergeCell ref="AU13:AY13"/>
    <mergeCell ref="BF13:BJ13"/>
    <mergeCell ref="BQ13:BU13"/>
    <mergeCell ref="CB13:CF13"/>
    <mergeCell ref="C14:G14"/>
    <mergeCell ref="N14:R14"/>
    <mergeCell ref="Y14:AC14"/>
    <mergeCell ref="AJ14:AN14"/>
    <mergeCell ref="AU14:AY14"/>
    <mergeCell ref="BF14:BJ14"/>
    <mergeCell ref="BQ14:BU14"/>
    <mergeCell ref="CB14:CF14"/>
    <mergeCell ref="C15:G15"/>
    <mergeCell ref="N15:R15"/>
    <mergeCell ref="Y15:AC15"/>
    <mergeCell ref="AJ15:AN15"/>
    <mergeCell ref="AU15:AY15"/>
    <mergeCell ref="BF15:BJ15"/>
    <mergeCell ref="BQ15:BU15"/>
    <mergeCell ref="CB15:CF15"/>
    <mergeCell ref="C16:G16"/>
    <mergeCell ref="N16:R16"/>
    <mergeCell ref="Y16:AC16"/>
    <mergeCell ref="AJ16:AN16"/>
    <mergeCell ref="AU16:AY16"/>
    <mergeCell ref="BF16:BJ16"/>
    <mergeCell ref="BQ16:BU16"/>
    <mergeCell ref="CB16:CF16"/>
    <mergeCell ref="C17:G17"/>
    <mergeCell ref="N17:R17"/>
    <mergeCell ref="Y17:AC17"/>
    <mergeCell ref="AJ17:AN17"/>
    <mergeCell ref="AU17:AY17"/>
    <mergeCell ref="BF17:BJ17"/>
    <mergeCell ref="BQ17:BU17"/>
    <mergeCell ref="CB17:CF17"/>
    <mergeCell ref="A18:A22"/>
    <mergeCell ref="C18:G18"/>
    <mergeCell ref="L18:L22"/>
    <mergeCell ref="N18:R18"/>
    <mergeCell ref="W18:W22"/>
    <mergeCell ref="Y18:AC18"/>
    <mergeCell ref="AH18:AH22"/>
    <mergeCell ref="AJ18:AN18"/>
    <mergeCell ref="AS18:AS22"/>
    <mergeCell ref="AU18:AY18"/>
    <mergeCell ref="BD18:BD22"/>
    <mergeCell ref="BF18:BJ18"/>
    <mergeCell ref="BO18:BO22"/>
    <mergeCell ref="BQ18:BU18"/>
    <mergeCell ref="BZ18:BZ22"/>
    <mergeCell ref="CB18:CF18"/>
    <mergeCell ref="C19:G19"/>
    <mergeCell ref="N19:R19"/>
    <mergeCell ref="Y19:AC19"/>
    <mergeCell ref="AJ19:AN19"/>
    <mergeCell ref="AU19:AY19"/>
    <mergeCell ref="BF19:BJ19"/>
    <mergeCell ref="BQ19:BU19"/>
    <mergeCell ref="CB19:CF19"/>
    <mergeCell ref="C20:G20"/>
    <mergeCell ref="N20:R20"/>
    <mergeCell ref="Y20:AC20"/>
    <mergeCell ref="AJ20:AN20"/>
    <mergeCell ref="AU20:AY20"/>
    <mergeCell ref="BF20:BJ20"/>
    <mergeCell ref="BQ20:BU20"/>
    <mergeCell ref="CB20:CF20"/>
    <mergeCell ref="C21:G21"/>
    <mergeCell ref="N21:R21"/>
    <mergeCell ref="Y21:AC21"/>
    <mergeCell ref="AJ21:AN21"/>
    <mergeCell ref="AU21:AY21"/>
    <mergeCell ref="BF21:BJ21"/>
    <mergeCell ref="BQ21:BU21"/>
    <mergeCell ref="CB21:CF21"/>
    <mergeCell ref="C22:G22"/>
    <mergeCell ref="N22:R22"/>
    <mergeCell ref="Y22:AC22"/>
    <mergeCell ref="AJ22:AN22"/>
    <mergeCell ref="AU22:AY22"/>
    <mergeCell ref="BF22:BJ22"/>
    <mergeCell ref="BQ22:BU22"/>
    <mergeCell ref="CB22:CF22"/>
    <mergeCell ref="A23:K23"/>
    <mergeCell ref="L23:V23"/>
    <mergeCell ref="W23:AG23"/>
    <mergeCell ref="AH23:AR23"/>
    <mergeCell ref="AS23:BC23"/>
    <mergeCell ref="BD23:BN23"/>
    <mergeCell ref="BO23:BY23"/>
    <mergeCell ref="BZ23:CJ23"/>
    <mergeCell ref="A24:A29"/>
    <mergeCell ref="B24:G24"/>
    <mergeCell ref="H24:J24"/>
    <mergeCell ref="L24:L29"/>
    <mergeCell ref="M24:R24"/>
    <mergeCell ref="S24:U24"/>
    <mergeCell ref="W24:W29"/>
    <mergeCell ref="X24:AC24"/>
    <mergeCell ref="AD24:AF24"/>
    <mergeCell ref="AH24:AH29"/>
    <mergeCell ref="AI24:AN24"/>
    <mergeCell ref="AO24:AQ24"/>
    <mergeCell ref="AS24:AS29"/>
    <mergeCell ref="AT24:AY24"/>
    <mergeCell ref="AZ24:BB24"/>
    <mergeCell ref="BD24:BD29"/>
    <mergeCell ref="BE24:BJ24"/>
    <mergeCell ref="BK24:BM24"/>
    <mergeCell ref="BO24:BO29"/>
    <mergeCell ref="BP24:BU24"/>
    <mergeCell ref="BV24:BX24"/>
    <mergeCell ref="BZ24:BZ29"/>
    <mergeCell ref="CA24:CF24"/>
    <mergeCell ref="CG24:CI24"/>
    <mergeCell ref="B25:G25"/>
    <mergeCell ref="H25:J25"/>
    <mergeCell ref="M25:R25"/>
    <mergeCell ref="S25:U25"/>
    <mergeCell ref="X25:AC25"/>
    <mergeCell ref="AD25:AF25"/>
    <mergeCell ref="AI25:AN25"/>
    <mergeCell ref="AO25:AQ25"/>
    <mergeCell ref="AT25:AY25"/>
    <mergeCell ref="AZ25:BB25"/>
    <mergeCell ref="BE25:BJ25"/>
    <mergeCell ref="BK25:BM25"/>
    <mergeCell ref="BP25:BU25"/>
    <mergeCell ref="BV25:BX25"/>
    <mergeCell ref="CA25:CF25"/>
    <mergeCell ref="CG25:CI25"/>
    <mergeCell ref="B26:G26"/>
    <mergeCell ref="H26:J26"/>
    <mergeCell ref="M26:R26"/>
    <mergeCell ref="S26:U26"/>
    <mergeCell ref="X26:AC26"/>
    <mergeCell ref="AD26:AF26"/>
    <mergeCell ref="AI26:AN26"/>
    <mergeCell ref="AO26:AQ26"/>
    <mergeCell ref="AT26:AY26"/>
    <mergeCell ref="AZ26:BB26"/>
    <mergeCell ref="BE26:BJ26"/>
    <mergeCell ref="BK26:BM26"/>
    <mergeCell ref="BP26:BU26"/>
    <mergeCell ref="BV26:BX26"/>
    <mergeCell ref="CA26:CF26"/>
    <mergeCell ref="CG26:CI26"/>
    <mergeCell ref="B27:G27"/>
    <mergeCell ref="H27:J27"/>
    <mergeCell ref="M27:R27"/>
    <mergeCell ref="S27:U27"/>
    <mergeCell ref="X27:AC27"/>
    <mergeCell ref="AD27:AF27"/>
    <mergeCell ref="AI27:AN27"/>
    <mergeCell ref="AO27:AQ27"/>
    <mergeCell ref="AT27:AY27"/>
    <mergeCell ref="AZ27:BB27"/>
    <mergeCell ref="BE27:BJ27"/>
    <mergeCell ref="BK27:BM27"/>
    <mergeCell ref="BP27:BU27"/>
    <mergeCell ref="BV27:BX27"/>
    <mergeCell ref="CA27:CF27"/>
    <mergeCell ref="CG27:CI27"/>
    <mergeCell ref="B28:G28"/>
    <mergeCell ref="H28:J28"/>
    <mergeCell ref="M28:R28"/>
    <mergeCell ref="S28:U28"/>
    <mergeCell ref="X28:AC28"/>
    <mergeCell ref="AD28:AF28"/>
    <mergeCell ref="AI28:AN28"/>
    <mergeCell ref="AO28:AQ28"/>
    <mergeCell ref="AT28:AY28"/>
    <mergeCell ref="AZ28:BB28"/>
    <mergeCell ref="BE28:BJ28"/>
    <mergeCell ref="BK28:BM28"/>
    <mergeCell ref="BP28:BU28"/>
    <mergeCell ref="BV28:BX28"/>
    <mergeCell ref="CA28:CF28"/>
    <mergeCell ref="CG28:CI28"/>
    <mergeCell ref="B29:G29"/>
    <mergeCell ref="H29:J29"/>
    <mergeCell ref="M29:R29"/>
    <mergeCell ref="S29:U29"/>
    <mergeCell ref="X29:AC29"/>
    <mergeCell ref="AD29:AF29"/>
    <mergeCell ref="AI29:AN29"/>
    <mergeCell ref="AO29:AQ29"/>
    <mergeCell ref="AT29:AY29"/>
    <mergeCell ref="AZ29:BB29"/>
    <mergeCell ref="BE29:BJ29"/>
    <mergeCell ref="BK29:BM29"/>
    <mergeCell ref="BP29:BU29"/>
    <mergeCell ref="BV29:BX29"/>
    <mergeCell ref="CA29:CF29"/>
    <mergeCell ref="CG29:CI29"/>
    <mergeCell ref="A30:A34"/>
    <mergeCell ref="B30:G30"/>
    <mergeCell ref="H30:J30"/>
    <mergeCell ref="L30:L34"/>
    <mergeCell ref="M30:R30"/>
    <mergeCell ref="S30:U30"/>
    <mergeCell ref="W30:W34"/>
    <mergeCell ref="X30:AC30"/>
    <mergeCell ref="AD30:AF30"/>
    <mergeCell ref="AH30:AH34"/>
    <mergeCell ref="AI30:AN30"/>
    <mergeCell ref="AO30:AQ30"/>
    <mergeCell ref="AS30:AS34"/>
    <mergeCell ref="AT30:AY30"/>
    <mergeCell ref="AZ30:BB30"/>
    <mergeCell ref="BD30:BD34"/>
    <mergeCell ref="BE30:BJ30"/>
    <mergeCell ref="BK30:BM30"/>
    <mergeCell ref="BO30:BO34"/>
    <mergeCell ref="BP30:BU30"/>
    <mergeCell ref="BV30:BX30"/>
    <mergeCell ref="BZ30:BZ34"/>
    <mergeCell ref="CA30:CF30"/>
    <mergeCell ref="CG30:CI30"/>
    <mergeCell ref="B31:G31"/>
    <mergeCell ref="H31:J31"/>
    <mergeCell ref="M31:R31"/>
    <mergeCell ref="S31:U31"/>
    <mergeCell ref="X31:AC31"/>
    <mergeCell ref="AD31:AF31"/>
    <mergeCell ref="AI31:AN31"/>
    <mergeCell ref="AO31:AQ31"/>
    <mergeCell ref="AT31:AY31"/>
    <mergeCell ref="AZ31:BB31"/>
    <mergeCell ref="BE31:BJ31"/>
    <mergeCell ref="BK31:BM31"/>
    <mergeCell ref="BP31:BU31"/>
    <mergeCell ref="BV31:BX31"/>
    <mergeCell ref="CA31:CF31"/>
    <mergeCell ref="CG31:CI31"/>
    <mergeCell ref="B32:G32"/>
    <mergeCell ref="H32:J32"/>
    <mergeCell ref="M32:R32"/>
    <mergeCell ref="S32:U32"/>
    <mergeCell ref="X32:AC32"/>
    <mergeCell ref="AD32:AF32"/>
    <mergeCell ref="AI32:AN32"/>
    <mergeCell ref="AO32:AQ32"/>
    <mergeCell ref="AT32:AY32"/>
    <mergeCell ref="AZ32:BB32"/>
    <mergeCell ref="BE32:BJ32"/>
    <mergeCell ref="BK32:BM32"/>
    <mergeCell ref="BP32:BU32"/>
    <mergeCell ref="BV32:BX32"/>
    <mergeCell ref="CA32:CF32"/>
    <mergeCell ref="CG32:CI32"/>
    <mergeCell ref="B33:G33"/>
    <mergeCell ref="H33:J33"/>
    <mergeCell ref="M33:R33"/>
    <mergeCell ref="S33:U33"/>
    <mergeCell ref="X33:AC33"/>
    <mergeCell ref="AD33:AF33"/>
    <mergeCell ref="AI33:AN33"/>
    <mergeCell ref="AO33:AQ33"/>
    <mergeCell ref="AT33:AY33"/>
    <mergeCell ref="AZ33:BB33"/>
    <mergeCell ref="BE33:BJ33"/>
    <mergeCell ref="BK33:BM33"/>
    <mergeCell ref="BP33:BU33"/>
    <mergeCell ref="BV33:BX33"/>
    <mergeCell ref="CA33:CF33"/>
    <mergeCell ref="CG33:CI33"/>
    <mergeCell ref="B34:G34"/>
    <mergeCell ref="H34:J34"/>
    <mergeCell ref="M34:R34"/>
    <mergeCell ref="S34:U34"/>
    <mergeCell ref="X34:AC34"/>
    <mergeCell ref="AD34:AF34"/>
    <mergeCell ref="AI34:AN34"/>
    <mergeCell ref="AO34:AQ34"/>
    <mergeCell ref="AT34:AY34"/>
    <mergeCell ref="AZ34:BB34"/>
    <mergeCell ref="BE34:BJ34"/>
    <mergeCell ref="BK34:BM34"/>
    <mergeCell ref="BP34:BU34"/>
    <mergeCell ref="BV34:BX34"/>
    <mergeCell ref="CA34:CF34"/>
    <mergeCell ref="CG34:CI34"/>
    <mergeCell ref="A35:K35"/>
    <mergeCell ref="L35:V35"/>
    <mergeCell ref="W35:AG35"/>
    <mergeCell ref="AH35:AR35"/>
    <mergeCell ref="AS35:BC35"/>
    <mergeCell ref="BD35:BN35"/>
    <mergeCell ref="BO35:BY35"/>
    <mergeCell ref="BZ35:CJ35"/>
    <mergeCell ref="A36:A41"/>
    <mergeCell ref="E36:K36"/>
    <mergeCell ref="L36:L41"/>
    <mergeCell ref="P36:V36"/>
    <mergeCell ref="W36:W41"/>
    <mergeCell ref="AA36:AG36"/>
    <mergeCell ref="AH36:AH41"/>
    <mergeCell ref="AL36:AR36"/>
    <mergeCell ref="AS36:AS41"/>
    <mergeCell ref="AW36:BC36"/>
    <mergeCell ref="BD36:BD41"/>
    <mergeCell ref="BH36:BN36"/>
    <mergeCell ref="BO36:BO41"/>
    <mergeCell ref="BS36:BY36"/>
    <mergeCell ref="BZ36:BZ41"/>
    <mergeCell ref="CD36:CJ36"/>
    <mergeCell ref="E37:K37"/>
    <mergeCell ref="P37:V37"/>
    <mergeCell ref="AA37:AG37"/>
    <mergeCell ref="AL37:AR37"/>
    <mergeCell ref="AW37:BC37"/>
    <mergeCell ref="BH37:BN37"/>
    <mergeCell ref="BS37:BY37"/>
    <mergeCell ref="CD37:CJ37"/>
    <mergeCell ref="E38:K38"/>
    <mergeCell ref="P38:V38"/>
    <mergeCell ref="AA38:AG38"/>
    <mergeCell ref="AL38:AR38"/>
    <mergeCell ref="AW38:BC38"/>
    <mergeCell ref="BH38:BN38"/>
    <mergeCell ref="BS38:BY38"/>
    <mergeCell ref="CD38:CJ38"/>
    <mergeCell ref="E39:K39"/>
    <mergeCell ref="P39:V39"/>
    <mergeCell ref="AA39:AG39"/>
    <mergeCell ref="AL39:AR39"/>
    <mergeCell ref="AW39:BC39"/>
    <mergeCell ref="BH39:BN39"/>
    <mergeCell ref="BS39:BY39"/>
    <mergeCell ref="CD39:CJ39"/>
    <mergeCell ref="E40:K40"/>
    <mergeCell ref="P40:V40"/>
    <mergeCell ref="AA40:AG40"/>
    <mergeCell ref="AL40:AR40"/>
    <mergeCell ref="AW40:BC40"/>
    <mergeCell ref="BH40:BN40"/>
    <mergeCell ref="BS40:BY40"/>
    <mergeCell ref="CD40:CJ40"/>
    <mergeCell ref="E41:K41"/>
    <mergeCell ref="P41:V41"/>
    <mergeCell ref="AA41:AG41"/>
    <mergeCell ref="AL41:AR41"/>
    <mergeCell ref="AW41:BC41"/>
    <mergeCell ref="BH41:BN41"/>
    <mergeCell ref="BS41:BY41"/>
    <mergeCell ref="CD41:CJ41"/>
    <mergeCell ref="A42:A46"/>
    <mergeCell ref="E42:K42"/>
    <mergeCell ref="L42:L46"/>
    <mergeCell ref="P42:V42"/>
    <mergeCell ref="W42:W46"/>
    <mergeCell ref="AA42:AG42"/>
    <mergeCell ref="AH42:AH46"/>
    <mergeCell ref="AL42:AR42"/>
    <mergeCell ref="AS42:AS46"/>
    <mergeCell ref="AW42:BC42"/>
    <mergeCell ref="BD42:BD46"/>
    <mergeCell ref="BH42:BN42"/>
    <mergeCell ref="BO42:BO46"/>
    <mergeCell ref="BS42:BY42"/>
    <mergeCell ref="BZ42:BZ46"/>
    <mergeCell ref="CD42:CJ42"/>
    <mergeCell ref="E43:K43"/>
    <mergeCell ref="P43:V43"/>
    <mergeCell ref="AA43:AG43"/>
    <mergeCell ref="AL43:AR43"/>
    <mergeCell ref="AW43:BC43"/>
    <mergeCell ref="BH43:BN43"/>
    <mergeCell ref="BS43:BY43"/>
    <mergeCell ref="CD43:CJ43"/>
    <mergeCell ref="E44:K44"/>
    <mergeCell ref="P44:V44"/>
    <mergeCell ref="AA44:AG44"/>
    <mergeCell ref="AL44:AR44"/>
    <mergeCell ref="AW44:BC44"/>
    <mergeCell ref="BH44:BN44"/>
    <mergeCell ref="BS44:BY44"/>
    <mergeCell ref="CD44:CJ44"/>
    <mergeCell ref="E45:K45"/>
    <mergeCell ref="P45:V45"/>
    <mergeCell ref="AA45:AG45"/>
    <mergeCell ref="AL45:AR45"/>
    <mergeCell ref="AW45:BC45"/>
    <mergeCell ref="BH45:BN45"/>
    <mergeCell ref="BS45:BY45"/>
    <mergeCell ref="CD45:CJ45"/>
    <mergeCell ref="E46:K46"/>
    <mergeCell ref="P46:V46"/>
    <mergeCell ref="AA46:AG46"/>
    <mergeCell ref="AL46:AR46"/>
    <mergeCell ref="AW46:BC46"/>
    <mergeCell ref="BH46:BN46"/>
    <mergeCell ref="BS46:BY46"/>
    <mergeCell ref="CD46:CJ46"/>
    <mergeCell ref="A47:K47"/>
    <mergeCell ref="L47:V47"/>
    <mergeCell ref="W47:AG47"/>
    <mergeCell ref="AH47:AR47"/>
    <mergeCell ref="AS47:BC47"/>
    <mergeCell ref="BD47:BN47"/>
    <mergeCell ref="BO47:BY47"/>
    <mergeCell ref="BZ47:CJ47"/>
    <mergeCell ref="A48:A53"/>
    <mergeCell ref="B48:G48"/>
    <mergeCell ref="L48:L53"/>
    <mergeCell ref="M48:R48"/>
    <mergeCell ref="W48:W53"/>
    <mergeCell ref="X48:AC48"/>
    <mergeCell ref="AH48:AH53"/>
    <mergeCell ref="AI48:AN48"/>
    <mergeCell ref="AS48:AS53"/>
    <mergeCell ref="AT48:AY48"/>
    <mergeCell ref="BD48:BD53"/>
    <mergeCell ref="BE48:BJ48"/>
    <mergeCell ref="BO48:BO53"/>
    <mergeCell ref="BP48:BU48"/>
    <mergeCell ref="BZ48:BZ53"/>
    <mergeCell ref="CA48:CF48"/>
    <mergeCell ref="B49:G49"/>
    <mergeCell ref="M49:R49"/>
    <mergeCell ref="X49:AC49"/>
    <mergeCell ref="AI49:AN49"/>
    <mergeCell ref="AT49:AY49"/>
    <mergeCell ref="BE49:BJ49"/>
    <mergeCell ref="BP49:BU49"/>
    <mergeCell ref="CA49:CF49"/>
    <mergeCell ref="B50:G50"/>
    <mergeCell ref="M50:R50"/>
    <mergeCell ref="X50:AC50"/>
    <mergeCell ref="AI50:AN50"/>
    <mergeCell ref="AT50:AY50"/>
    <mergeCell ref="BE50:BJ50"/>
    <mergeCell ref="BP50:BU50"/>
    <mergeCell ref="CA50:CF50"/>
    <mergeCell ref="B51:G51"/>
    <mergeCell ref="M51:R51"/>
    <mergeCell ref="X51:AC51"/>
    <mergeCell ref="AI51:AN51"/>
    <mergeCell ref="AT51:AY51"/>
    <mergeCell ref="BE51:BJ51"/>
    <mergeCell ref="BP51:BU51"/>
    <mergeCell ref="CA51:CF51"/>
    <mergeCell ref="B52:G52"/>
    <mergeCell ref="M52:R52"/>
    <mergeCell ref="X52:AC52"/>
    <mergeCell ref="AI52:AN52"/>
    <mergeCell ref="AT52:AY52"/>
    <mergeCell ref="BE52:BJ52"/>
    <mergeCell ref="BP52:BU52"/>
    <mergeCell ref="CA52:CF52"/>
    <mergeCell ref="B53:G53"/>
    <mergeCell ref="M53:R53"/>
    <mergeCell ref="X53:AC53"/>
    <mergeCell ref="AI53:AN53"/>
    <mergeCell ref="AT53:AY53"/>
    <mergeCell ref="BE53:BJ53"/>
    <mergeCell ref="BP53:BU53"/>
    <mergeCell ref="CA53:CF53"/>
    <mergeCell ref="A54:A58"/>
    <mergeCell ref="B54:G54"/>
    <mergeCell ref="L54:L58"/>
    <mergeCell ref="M54:R54"/>
    <mergeCell ref="W54:W58"/>
    <mergeCell ref="X54:AC54"/>
    <mergeCell ref="AH54:AH58"/>
    <mergeCell ref="AI54:AN54"/>
    <mergeCell ref="AS54:AS58"/>
    <mergeCell ref="AT54:AY54"/>
    <mergeCell ref="BD54:BD58"/>
    <mergeCell ref="BE54:BJ54"/>
    <mergeCell ref="BO54:BO58"/>
    <mergeCell ref="BP54:BU54"/>
    <mergeCell ref="BZ54:BZ58"/>
    <mergeCell ref="CA54:CF54"/>
    <mergeCell ref="B55:G55"/>
    <mergeCell ref="M55:R55"/>
    <mergeCell ref="X55:AC55"/>
    <mergeCell ref="AI55:AN55"/>
    <mergeCell ref="AT55:AY55"/>
    <mergeCell ref="BE55:BJ55"/>
    <mergeCell ref="BP55:BU55"/>
    <mergeCell ref="CA55:CF55"/>
    <mergeCell ref="B56:G56"/>
    <mergeCell ref="M56:R56"/>
    <mergeCell ref="X56:AC56"/>
    <mergeCell ref="AI56:AN56"/>
    <mergeCell ref="AT56:AY56"/>
    <mergeCell ref="BE56:BJ56"/>
    <mergeCell ref="BP56:BU56"/>
    <mergeCell ref="CA56:CF56"/>
    <mergeCell ref="B57:G57"/>
    <mergeCell ref="M57:R57"/>
    <mergeCell ref="X57:AC57"/>
    <mergeCell ref="AI57:AN57"/>
    <mergeCell ref="AT57:AY57"/>
    <mergeCell ref="BE57:BJ57"/>
    <mergeCell ref="BP57:BU57"/>
    <mergeCell ref="CA57:CF57"/>
    <mergeCell ref="B58:G58"/>
    <mergeCell ref="M58:R58"/>
    <mergeCell ref="X58:AC58"/>
    <mergeCell ref="AI58:AN58"/>
    <mergeCell ref="AT58:AY58"/>
    <mergeCell ref="BE58:BJ58"/>
    <mergeCell ref="BP58:BU58"/>
    <mergeCell ref="CA58:CF58"/>
    <mergeCell ref="B59:F59"/>
    <mergeCell ref="G59:K59"/>
    <mergeCell ref="M59:Q59"/>
    <mergeCell ref="R59:V59"/>
    <mergeCell ref="X59:AB59"/>
    <mergeCell ref="AC59:AG59"/>
    <mergeCell ref="AI59:AM59"/>
    <mergeCell ref="AN59:AR59"/>
    <mergeCell ref="AT59:AX59"/>
    <mergeCell ref="AY59:BC59"/>
    <mergeCell ref="BE59:BI59"/>
    <mergeCell ref="BJ59:BN59"/>
    <mergeCell ref="BP59:BT59"/>
    <mergeCell ref="BU59:BY59"/>
    <mergeCell ref="CA59:CE59"/>
    <mergeCell ref="CF59:CJ59"/>
    <mergeCell ref="A60:A65"/>
    <mergeCell ref="B60:D60"/>
    <mergeCell ref="E60:F60"/>
    <mergeCell ref="G60:I60"/>
    <mergeCell ref="J60:K60"/>
    <mergeCell ref="L60:L65"/>
    <mergeCell ref="M60:O60"/>
    <mergeCell ref="P60:Q60"/>
    <mergeCell ref="R60:T60"/>
    <mergeCell ref="U60:V60"/>
    <mergeCell ref="W60:W65"/>
    <mergeCell ref="X60:Z60"/>
    <mergeCell ref="AA60:AB60"/>
    <mergeCell ref="AC60:AE60"/>
    <mergeCell ref="AF60:AG60"/>
    <mergeCell ref="AH60:AH65"/>
    <mergeCell ref="AI60:AK60"/>
    <mergeCell ref="AL60:AM60"/>
    <mergeCell ref="AN60:AP60"/>
    <mergeCell ref="AQ60:AR60"/>
    <mergeCell ref="AS60:AS65"/>
    <mergeCell ref="AT60:AV60"/>
    <mergeCell ref="AW60:AX60"/>
    <mergeCell ref="AY60:BA60"/>
    <mergeCell ref="BB60:BC60"/>
    <mergeCell ref="BD60:BD65"/>
    <mergeCell ref="BE60:BG60"/>
    <mergeCell ref="BH60:BI60"/>
    <mergeCell ref="BJ60:BL60"/>
    <mergeCell ref="BM60:BN60"/>
    <mergeCell ref="BO60:BO65"/>
    <mergeCell ref="BP60:BR60"/>
    <mergeCell ref="BS60:BT60"/>
    <mergeCell ref="BU60:BW60"/>
    <mergeCell ref="BX60:BY60"/>
    <mergeCell ref="BZ60:BZ65"/>
    <mergeCell ref="CA60:CC60"/>
    <mergeCell ref="CD60:CE60"/>
    <mergeCell ref="CF60:CH60"/>
    <mergeCell ref="CI60:CJ60"/>
    <mergeCell ref="B61:D61"/>
    <mergeCell ref="E61:F61"/>
    <mergeCell ref="G61:I61"/>
    <mergeCell ref="J61:K61"/>
    <mergeCell ref="M61:O61"/>
    <mergeCell ref="P61:Q61"/>
    <mergeCell ref="R61:T61"/>
    <mergeCell ref="U61:V61"/>
    <mergeCell ref="X61:Z61"/>
    <mergeCell ref="AA61:AB61"/>
    <mergeCell ref="AC61:AE61"/>
    <mergeCell ref="AF61:AG61"/>
    <mergeCell ref="AI61:AK61"/>
    <mergeCell ref="AL61:AM61"/>
    <mergeCell ref="AN61:AP61"/>
    <mergeCell ref="AQ61:AR61"/>
    <mergeCell ref="AT61:AV61"/>
    <mergeCell ref="AW61:AX61"/>
    <mergeCell ref="AY61:BA61"/>
    <mergeCell ref="BB61:BC61"/>
    <mergeCell ref="BE61:BG61"/>
    <mergeCell ref="BH61:BI61"/>
    <mergeCell ref="BJ61:BL61"/>
    <mergeCell ref="BM61:BN61"/>
    <mergeCell ref="BP61:BR61"/>
    <mergeCell ref="BS61:BT61"/>
    <mergeCell ref="BU61:BW61"/>
    <mergeCell ref="BX61:BY61"/>
    <mergeCell ref="CA61:CC61"/>
    <mergeCell ref="CD61:CE61"/>
    <mergeCell ref="CF61:CH61"/>
    <mergeCell ref="CI61:CJ61"/>
    <mergeCell ref="B62:D62"/>
    <mergeCell ref="E62:F62"/>
    <mergeCell ref="G62:I62"/>
    <mergeCell ref="J62:K62"/>
    <mergeCell ref="M62:O62"/>
    <mergeCell ref="P62:Q62"/>
    <mergeCell ref="R62:T62"/>
    <mergeCell ref="U62:V62"/>
    <mergeCell ref="X62:Z62"/>
    <mergeCell ref="AA62:AB62"/>
    <mergeCell ref="AC62:AE62"/>
    <mergeCell ref="AF62:AG62"/>
    <mergeCell ref="AI62:AK62"/>
    <mergeCell ref="AL62:AM62"/>
    <mergeCell ref="AN62:AP62"/>
    <mergeCell ref="AQ62:AR62"/>
    <mergeCell ref="AT62:AV62"/>
    <mergeCell ref="AW62:AX62"/>
    <mergeCell ref="AY62:BA62"/>
    <mergeCell ref="BB62:BC62"/>
    <mergeCell ref="BE62:BG62"/>
    <mergeCell ref="BH62:BI62"/>
    <mergeCell ref="BJ62:BL62"/>
    <mergeCell ref="BM62:BN62"/>
    <mergeCell ref="BP62:BR62"/>
    <mergeCell ref="BS62:BT62"/>
    <mergeCell ref="BU62:BW62"/>
    <mergeCell ref="BX62:BY62"/>
    <mergeCell ref="CA62:CC62"/>
    <mergeCell ref="CD62:CE62"/>
    <mergeCell ref="CF62:CH62"/>
    <mergeCell ref="CI62:CJ62"/>
    <mergeCell ref="B63:D63"/>
    <mergeCell ref="E63:F63"/>
    <mergeCell ref="G63:I63"/>
    <mergeCell ref="J63:K63"/>
    <mergeCell ref="M63:O63"/>
    <mergeCell ref="P63:Q63"/>
    <mergeCell ref="R63:T63"/>
    <mergeCell ref="U63:V63"/>
    <mergeCell ref="X63:Z63"/>
    <mergeCell ref="AA63:AB63"/>
    <mergeCell ref="AC63:AE63"/>
    <mergeCell ref="AF63:AG63"/>
    <mergeCell ref="AI63:AK63"/>
    <mergeCell ref="AL63:AM63"/>
    <mergeCell ref="AN63:AP63"/>
    <mergeCell ref="AQ63:AR63"/>
    <mergeCell ref="AT63:AV63"/>
    <mergeCell ref="AW63:AX63"/>
    <mergeCell ref="AY63:BA63"/>
    <mergeCell ref="BB63:BC63"/>
    <mergeCell ref="BE63:BG63"/>
    <mergeCell ref="BH63:BI63"/>
    <mergeCell ref="BJ63:BL63"/>
    <mergeCell ref="BM63:BN63"/>
    <mergeCell ref="BP63:BR63"/>
    <mergeCell ref="BS63:BT63"/>
    <mergeCell ref="BU63:BW63"/>
    <mergeCell ref="BX63:BY63"/>
    <mergeCell ref="CA63:CC63"/>
    <mergeCell ref="CD63:CE63"/>
    <mergeCell ref="CF63:CH63"/>
    <mergeCell ref="CI63:CJ63"/>
    <mergeCell ref="B64:D64"/>
    <mergeCell ref="E64:F64"/>
    <mergeCell ref="G64:I64"/>
    <mergeCell ref="J64:K64"/>
    <mergeCell ref="M64:O64"/>
    <mergeCell ref="P64:Q64"/>
    <mergeCell ref="R64:T64"/>
    <mergeCell ref="U64:V64"/>
    <mergeCell ref="X64:Z64"/>
    <mergeCell ref="AA64:AB64"/>
    <mergeCell ref="AC64:AE64"/>
    <mergeCell ref="AF64:AG64"/>
    <mergeCell ref="AI64:AK64"/>
    <mergeCell ref="AL64:AM64"/>
    <mergeCell ref="AN64:AP64"/>
    <mergeCell ref="AQ64:AR64"/>
    <mergeCell ref="AT64:AV64"/>
    <mergeCell ref="AW64:AX64"/>
    <mergeCell ref="AY64:BA64"/>
    <mergeCell ref="BB64:BC64"/>
    <mergeCell ref="BE64:BG64"/>
    <mergeCell ref="BH64:BI64"/>
    <mergeCell ref="BJ64:BL64"/>
    <mergeCell ref="BM64:BN64"/>
    <mergeCell ref="BP64:BR64"/>
    <mergeCell ref="BS64:BT64"/>
    <mergeCell ref="BU64:BW64"/>
    <mergeCell ref="BX64:BY64"/>
    <mergeCell ref="CA64:CC64"/>
    <mergeCell ref="CD64:CE64"/>
    <mergeCell ref="CF64:CH64"/>
    <mergeCell ref="CI64:CJ64"/>
    <mergeCell ref="B65:D65"/>
    <mergeCell ref="E65:F65"/>
    <mergeCell ref="G65:I65"/>
    <mergeCell ref="J65:K65"/>
    <mergeCell ref="M65:O65"/>
    <mergeCell ref="P65:Q65"/>
    <mergeCell ref="R65:T65"/>
    <mergeCell ref="U65:V65"/>
    <mergeCell ref="X65:Z65"/>
    <mergeCell ref="AA65:AB65"/>
    <mergeCell ref="AC65:AE65"/>
    <mergeCell ref="AF65:AG65"/>
    <mergeCell ref="AI65:AK65"/>
    <mergeCell ref="AL65:AM65"/>
    <mergeCell ref="AN65:AP65"/>
    <mergeCell ref="AQ65:AR65"/>
    <mergeCell ref="AT65:AV65"/>
    <mergeCell ref="AW65:AX65"/>
    <mergeCell ref="AY65:BA65"/>
    <mergeCell ref="BB65:BC65"/>
    <mergeCell ref="BE65:BG65"/>
    <mergeCell ref="BH65:BI65"/>
    <mergeCell ref="BJ65:BL65"/>
    <mergeCell ref="BM65:BN65"/>
    <mergeCell ref="BP65:BR65"/>
    <mergeCell ref="BS65:BT65"/>
    <mergeCell ref="BU65:BW65"/>
    <mergeCell ref="BX65:BY65"/>
    <mergeCell ref="CA65:CC65"/>
    <mergeCell ref="CD65:CE65"/>
    <mergeCell ref="CF65:CH65"/>
    <mergeCell ref="CI65:CJ65"/>
    <mergeCell ref="A66:A70"/>
    <mergeCell ref="B66:D66"/>
    <mergeCell ref="E66:F66"/>
    <mergeCell ref="G66:I66"/>
    <mergeCell ref="J66:K66"/>
    <mergeCell ref="L66:L70"/>
    <mergeCell ref="M66:O66"/>
    <mergeCell ref="P66:Q66"/>
    <mergeCell ref="R66:T66"/>
    <mergeCell ref="U66:V66"/>
    <mergeCell ref="W66:W70"/>
    <mergeCell ref="X66:Z66"/>
    <mergeCell ref="AA66:AB66"/>
    <mergeCell ref="AC66:AE66"/>
    <mergeCell ref="AF66:AG66"/>
    <mergeCell ref="AH66:AH70"/>
    <mergeCell ref="AI66:AK66"/>
    <mergeCell ref="AL66:AM66"/>
    <mergeCell ref="AN66:AP66"/>
    <mergeCell ref="AQ66:AR66"/>
    <mergeCell ref="AS66:AS70"/>
    <mergeCell ref="AT66:AV66"/>
    <mergeCell ref="AW66:AX66"/>
    <mergeCell ref="AY66:BA66"/>
    <mergeCell ref="BB66:BC66"/>
    <mergeCell ref="BD66:BD70"/>
    <mergeCell ref="BE66:BG66"/>
    <mergeCell ref="BH66:BI66"/>
    <mergeCell ref="BJ66:BL66"/>
    <mergeCell ref="BM66:BN66"/>
    <mergeCell ref="BO66:BO70"/>
    <mergeCell ref="BP66:BR66"/>
    <mergeCell ref="BS66:BT66"/>
    <mergeCell ref="BU66:BW66"/>
    <mergeCell ref="BX66:BY66"/>
    <mergeCell ref="BZ66:BZ70"/>
    <mergeCell ref="CA66:CC66"/>
    <mergeCell ref="CD66:CE66"/>
    <mergeCell ref="CF66:CH66"/>
    <mergeCell ref="CI66:CJ66"/>
    <mergeCell ref="B67:D67"/>
    <mergeCell ref="E67:F67"/>
    <mergeCell ref="G67:I67"/>
    <mergeCell ref="J67:K67"/>
    <mergeCell ref="M67:O67"/>
    <mergeCell ref="P67:Q67"/>
    <mergeCell ref="R67:T67"/>
    <mergeCell ref="U67:V67"/>
    <mergeCell ref="X67:Z67"/>
    <mergeCell ref="AA67:AB67"/>
    <mergeCell ref="AC67:AE67"/>
    <mergeCell ref="AF67:AG67"/>
    <mergeCell ref="AI67:AK67"/>
    <mergeCell ref="AL67:AM67"/>
    <mergeCell ref="AN67:AP67"/>
    <mergeCell ref="AQ67:AR67"/>
    <mergeCell ref="AT67:AV67"/>
    <mergeCell ref="AW67:AX67"/>
    <mergeCell ref="AY67:BA67"/>
    <mergeCell ref="BB67:BC67"/>
    <mergeCell ref="BE67:BG67"/>
    <mergeCell ref="BH67:BI67"/>
    <mergeCell ref="BJ67:BL67"/>
    <mergeCell ref="BM67:BN67"/>
    <mergeCell ref="BP67:BR67"/>
    <mergeCell ref="BS67:BT67"/>
    <mergeCell ref="BU67:BW67"/>
    <mergeCell ref="BX67:BY67"/>
    <mergeCell ref="CA67:CC67"/>
    <mergeCell ref="CD67:CE67"/>
    <mergeCell ref="CF67:CH67"/>
    <mergeCell ref="CI67:CJ67"/>
    <mergeCell ref="B68:D68"/>
    <mergeCell ref="E68:F68"/>
    <mergeCell ref="G68:I68"/>
    <mergeCell ref="J68:K68"/>
    <mergeCell ref="M68:O68"/>
    <mergeCell ref="P68:Q68"/>
    <mergeCell ref="R68:T68"/>
    <mergeCell ref="U68:V68"/>
    <mergeCell ref="X68:Z68"/>
    <mergeCell ref="AA68:AB68"/>
    <mergeCell ref="AC68:AE68"/>
    <mergeCell ref="AF68:AG68"/>
    <mergeCell ref="AI68:AK68"/>
    <mergeCell ref="AL68:AM68"/>
    <mergeCell ref="AN68:AP68"/>
    <mergeCell ref="AQ68:AR68"/>
    <mergeCell ref="AT68:AV68"/>
    <mergeCell ref="AW68:AX68"/>
    <mergeCell ref="AY68:BA68"/>
    <mergeCell ref="BB68:BC68"/>
    <mergeCell ref="BE68:BG68"/>
    <mergeCell ref="BH68:BI68"/>
    <mergeCell ref="BJ68:BL68"/>
    <mergeCell ref="BM68:BN68"/>
    <mergeCell ref="BP68:BR68"/>
    <mergeCell ref="BS68:BT68"/>
    <mergeCell ref="BU68:BW68"/>
    <mergeCell ref="BX68:BY68"/>
    <mergeCell ref="CA68:CC68"/>
    <mergeCell ref="CD68:CE68"/>
    <mergeCell ref="CF68:CH68"/>
    <mergeCell ref="CI68:CJ68"/>
    <mergeCell ref="B69:D69"/>
    <mergeCell ref="E69:F69"/>
    <mergeCell ref="G69:I69"/>
    <mergeCell ref="J69:K69"/>
    <mergeCell ref="M69:O69"/>
    <mergeCell ref="P69:Q69"/>
    <mergeCell ref="R69:T69"/>
    <mergeCell ref="U69:V69"/>
    <mergeCell ref="X69:Z69"/>
    <mergeCell ref="AA69:AB69"/>
    <mergeCell ref="AC69:AE69"/>
    <mergeCell ref="AF69:AG69"/>
    <mergeCell ref="AI69:AK69"/>
    <mergeCell ref="AL69:AM69"/>
    <mergeCell ref="AN69:AP69"/>
    <mergeCell ref="AQ69:AR69"/>
    <mergeCell ref="AT69:AV69"/>
    <mergeCell ref="AW69:AX69"/>
    <mergeCell ref="AY69:BA69"/>
    <mergeCell ref="BB69:BC69"/>
    <mergeCell ref="BE69:BG69"/>
    <mergeCell ref="BH69:BI69"/>
    <mergeCell ref="BJ69:BL69"/>
    <mergeCell ref="BM69:BN69"/>
    <mergeCell ref="BP69:BR69"/>
    <mergeCell ref="BS69:BT69"/>
    <mergeCell ref="BU69:BW69"/>
    <mergeCell ref="BX69:BY69"/>
    <mergeCell ref="CA69:CC69"/>
    <mergeCell ref="CD69:CE69"/>
    <mergeCell ref="CF69:CH69"/>
    <mergeCell ref="CI69:CJ69"/>
    <mergeCell ref="B70:D70"/>
    <mergeCell ref="E70:F70"/>
    <mergeCell ref="G70:I70"/>
    <mergeCell ref="J70:K70"/>
    <mergeCell ref="M70:O70"/>
    <mergeCell ref="P70:Q70"/>
    <mergeCell ref="R70:T70"/>
    <mergeCell ref="U70:V70"/>
    <mergeCell ref="X70:Z70"/>
    <mergeCell ref="AA70:AB70"/>
    <mergeCell ref="AC70:AE70"/>
    <mergeCell ref="AF70:AG70"/>
    <mergeCell ref="AI70:AK70"/>
    <mergeCell ref="AL70:AM70"/>
    <mergeCell ref="AN70:AP70"/>
    <mergeCell ref="AQ70:AR70"/>
    <mergeCell ref="AT70:AV70"/>
    <mergeCell ref="AW70:AX70"/>
    <mergeCell ref="AY70:BA70"/>
    <mergeCell ref="BB70:BC70"/>
    <mergeCell ref="BE70:BG70"/>
    <mergeCell ref="BH70:BI70"/>
    <mergeCell ref="BJ70:BL70"/>
    <mergeCell ref="BM70:BN70"/>
    <mergeCell ref="BP70:BR70"/>
    <mergeCell ref="BS70:BT70"/>
    <mergeCell ref="BU70:BW70"/>
    <mergeCell ref="BX70:BY70"/>
    <mergeCell ref="CA70:CC70"/>
    <mergeCell ref="CD70:CE70"/>
    <mergeCell ref="CF70:CH70"/>
    <mergeCell ref="CI70:CJ70"/>
    <mergeCell ref="A71:K71"/>
    <mergeCell ref="L71:V71"/>
    <mergeCell ref="W71:AG71"/>
    <mergeCell ref="AH71:AR71"/>
    <mergeCell ref="AS71:BC71"/>
    <mergeCell ref="BD71:BN71"/>
    <mergeCell ref="BO71:BY71"/>
    <mergeCell ref="BZ71:CJ71"/>
  </mergeCells>
  <hyperlinks>
    <hyperlink r:id="rId1" ref="AR13" tooltip=""/>
    <hyperlink r:id="rId2" ref="BC13" tooltip=""/>
    <hyperlink r:id="rId3" ref="CJ13" tooltip=""/>
    <hyperlink r:id="rId4" ref="AI14" tooltip=""/>
    <hyperlink r:id="rId4" ref="AR14" tooltip=""/>
    <hyperlink r:id="rId5" ref="BC14" tooltip=""/>
    <hyperlink r:id="rId6" ref="CJ14" tooltip=""/>
    <hyperlink r:id="rId7" ref="AR15" tooltip=""/>
    <hyperlink r:id="rId8" ref="BC15" tooltip=""/>
    <hyperlink r:id="rId9" ref="CJ15" tooltip=""/>
    <hyperlink r:id="rId10" ref="AR16" tooltip=""/>
    <hyperlink r:id="rId11" ref="BC16" tooltip=""/>
    <hyperlink r:id="rId12" ref="CJ16" tooltip=""/>
    <hyperlink r:id="rId13" ref="AR17" tooltip=""/>
    <hyperlink r:id="rId14" ref="BC17" tooltip=""/>
    <hyperlink r:id="rId15" ref="CJ17" tooltip=""/>
    <hyperlink r:id="rId16" ref="AI18" tooltip=""/>
    <hyperlink r:id="rId16" ref="AR18" tooltip=""/>
    <hyperlink r:id="rId17" ref="BC18" tooltip=""/>
    <hyperlink r:id="rId18" ref="AR19" tooltip=""/>
    <hyperlink r:id="rId19" ref="BC19" tooltip=""/>
    <hyperlink r:id="rId20" ref="AR20" tooltip=""/>
    <hyperlink r:id="rId21" ref="BC20" tooltip=""/>
    <hyperlink r:id="rId22" ref="AR21" tooltip=""/>
    <hyperlink r:id="rId23" ref="BC21" tooltip=""/>
    <hyperlink r:id="rId24" ref="AR22" tooltip=""/>
    <hyperlink r:id="rId25" ref="BC22" tooltip=""/>
    <hyperlink r:id="rId26" ref="H25"/>
    <hyperlink r:id="rId27" ref="S25"/>
    <hyperlink r:id="rId28" ref="AD25"/>
    <hyperlink r:id="rId29" ref="AO25"/>
    <hyperlink r:id="rId30" ref="AZ25"/>
    <hyperlink r:id="rId31" ref="CG25"/>
    <hyperlink r:id="rId26" ref="H26"/>
    <hyperlink r:id="rId27" ref="S26"/>
    <hyperlink r:id="rId32" ref="AD26"/>
    <hyperlink r:id="rId33" ref="AO26"/>
    <hyperlink r:id="rId30" ref="AZ26"/>
    <hyperlink r:id="rId31" ref="CG26"/>
    <hyperlink r:id="rId26" ref="H27"/>
    <hyperlink r:id="rId27" ref="S27"/>
    <hyperlink r:id="rId34" ref="AD27"/>
    <hyperlink r:id="rId29" ref="AO27"/>
    <hyperlink r:id="rId30" ref="AZ27"/>
    <hyperlink r:id="rId31" ref="CG27"/>
    <hyperlink r:id="rId26" ref="H28"/>
    <hyperlink r:id="rId27" ref="S28"/>
    <hyperlink r:id="rId35" ref="AD28"/>
    <hyperlink r:id="rId29" ref="AO28"/>
    <hyperlink r:id="rId30" ref="AZ28"/>
    <hyperlink r:id="rId31" ref="CG28"/>
    <hyperlink r:id="rId26" ref="H29"/>
    <hyperlink r:id="rId27" ref="S29"/>
    <hyperlink r:id="rId36" ref="AD29"/>
    <hyperlink r:id="rId29" ref="AO29"/>
    <hyperlink r:id="rId30" ref="AZ29"/>
    <hyperlink r:id="rId31" ref="CG29"/>
    <hyperlink r:id="rId26" ref="H30"/>
    <hyperlink r:id="rId27" ref="S30"/>
    <hyperlink r:id="rId37" ref="AD30"/>
    <hyperlink r:id="rId38" ref="AO30"/>
    <hyperlink r:id="rId30" ref="AZ30"/>
    <hyperlink r:id="rId31" ref="CG30"/>
    <hyperlink r:id="rId39" ref="H31"/>
    <hyperlink r:id="rId27" ref="S31"/>
    <hyperlink r:id="rId40" ref="AD31"/>
    <hyperlink r:id="rId30" ref="AZ31"/>
    <hyperlink r:id="rId31" ref="CG31"/>
    <hyperlink r:id="rId26" ref="H32"/>
    <hyperlink r:id="rId27" ref="S32"/>
    <hyperlink r:id="rId28" ref="AD32"/>
    <hyperlink r:id="rId33" ref="AO32"/>
    <hyperlink r:id="rId30" ref="AZ32"/>
    <hyperlink r:id="rId31" ref="CG32"/>
    <hyperlink r:id="rId26" ref="H33"/>
    <hyperlink r:id="rId27" ref="S33"/>
    <hyperlink r:id="rId37" ref="AD33"/>
    <hyperlink r:id="rId33" ref="AO33"/>
    <hyperlink r:id="rId30" ref="AZ33"/>
    <hyperlink r:id="rId31" ref="CG33"/>
    <hyperlink r:id="rId26" ref="H34"/>
    <hyperlink r:id="rId27" ref="S34"/>
    <hyperlink r:id="rId41" ref="AD34"/>
    <hyperlink r:id="rId33" ref="AO34"/>
    <hyperlink r:id="rId30" ref="AZ34"/>
    <hyperlink r:id="rId31" ref="CG34"/>
    <hyperlink r:id="rId42" ref="AI37" tooltip=""/>
    <hyperlink r:id="rId43" ref="AT37" tooltip=""/>
    <hyperlink r:id="rId44" ref="BE37" tooltip=""/>
    <hyperlink r:id="rId45" ref="BP37" tooltip=""/>
    <hyperlink r:id="rId45" ref="CA37" tooltip=""/>
    <hyperlink r:id="rId46" ref="AI38" tooltip=""/>
    <hyperlink r:id="rId47" ref="AT38" tooltip=""/>
    <hyperlink r:id="rId48" ref="BE38" tooltip=""/>
    <hyperlink r:id="rId49" ref="BP38" tooltip=""/>
    <hyperlink r:id="rId50" ref="CA38" tooltip=""/>
    <hyperlink r:id="rId51" ref="AI39" tooltip=""/>
    <hyperlink r:id="rId52" ref="AT39" tooltip=""/>
    <hyperlink r:id="rId53" ref="BE39" tooltip=""/>
    <hyperlink r:id="rId54" ref="BP39" tooltip=""/>
    <hyperlink r:id="rId55" ref="CA39" tooltip=""/>
    <hyperlink r:id="rId56" ref="AI40" tooltip=""/>
    <hyperlink r:id="rId57" ref="AT40" tooltip=""/>
    <hyperlink r:id="rId58" ref="BE40" tooltip=""/>
    <hyperlink r:id="rId59" ref="BP40" tooltip=""/>
    <hyperlink r:id="rId60" ref="CA40" tooltip=""/>
    <hyperlink r:id="rId61" ref="AI41" tooltip=""/>
    <hyperlink r:id="rId62" ref="AT41" tooltip=""/>
    <hyperlink r:id="rId63" ref="BE41" tooltip=""/>
    <hyperlink r:id="rId55" ref="BP41" tooltip=""/>
    <hyperlink r:id="rId64" ref="CA41" tooltip=""/>
    <hyperlink r:id="rId65" ref="AI42" tooltip=""/>
    <hyperlink r:id="rId66" ref="AT42" tooltip=""/>
    <hyperlink r:id="rId67" ref="BE42" tooltip=""/>
    <hyperlink r:id="rId68" ref="BP42" tooltip=""/>
    <hyperlink r:id="rId69" ref="AI43" tooltip=""/>
    <hyperlink r:id="rId70" ref="AT43" tooltip=""/>
    <hyperlink r:id="rId71" ref="BE43" tooltip=""/>
    <hyperlink r:id="rId72" ref="BP43" tooltip=""/>
    <hyperlink r:id="rId73" ref="AI44" tooltip=""/>
    <hyperlink r:id="rId74" ref="AT44" tooltip=""/>
    <hyperlink r:id="rId75" ref="BE44" tooltip=""/>
    <hyperlink r:id="rId76" ref="BP44" tooltip=""/>
    <hyperlink r:id="rId77" ref="AI45" tooltip=""/>
    <hyperlink r:id="rId78" ref="AT45" tooltip=""/>
    <hyperlink r:id="rId79" ref="BE45" tooltip=""/>
    <hyperlink r:id="rId80" ref="BP45" tooltip=""/>
    <hyperlink r:id="rId81" ref="BE46" tooltip=""/>
    <hyperlink r:id="rId82" ref="BP46" tooltip=""/>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8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179" width="36.7109375"/>
    <col customWidth="1" min="2" max="2" style="179" width="20.421875"/>
    <col customWidth="1" min="3" max="3" style="179" width="44.8515625"/>
    <col customWidth="1" min="4" max="4" style="179" width="15.7109375"/>
    <col customWidth="1" min="5" max="5" style="179" width="35.421875"/>
    <col customWidth="1" min="6" max="6" style="179" width="46.140625"/>
    <col customWidth="1" min="7" max="7" style="179" width="9.28125"/>
    <col min="8" max="16384" style="179" width="9.140625"/>
  </cols>
  <sheetData>
    <row r="1" s="179" customFormat="1" ht="34.5" customHeight="1">
      <c r="A1" s="419" t="s">
        <v>2054</v>
      </c>
      <c r="B1" s="419" t="s">
        <v>2055</v>
      </c>
      <c r="C1" s="419" t="s">
        <v>2056</v>
      </c>
      <c r="D1" s="419" t="s">
        <v>2057</v>
      </c>
      <c r="E1" s="419" t="s">
        <v>2058</v>
      </c>
      <c r="F1" s="419" t="s">
        <v>2059</v>
      </c>
      <c r="G1" s="179"/>
    </row>
    <row r="2" ht="52.5">
      <c r="A2" s="249" t="s">
        <v>1212</v>
      </c>
      <c r="B2" s="345" t="s">
        <v>2060</v>
      </c>
      <c r="C2" s="249" t="s">
        <v>2061</v>
      </c>
      <c r="D2" s="345"/>
      <c r="E2" s="345"/>
      <c r="F2" s="249" t="s">
        <v>1215</v>
      </c>
    </row>
    <row r="3">
      <c r="A3" s="345"/>
      <c r="B3" s="345" t="s">
        <v>2062</v>
      </c>
      <c r="C3" s="345" t="s">
        <v>817</v>
      </c>
      <c r="D3" s="345"/>
      <c r="E3" s="345"/>
      <c r="F3" s="249"/>
    </row>
    <row r="4" ht="15" customHeight="1">
      <c r="A4" s="345"/>
      <c r="B4" s="345" t="s">
        <v>1208</v>
      </c>
      <c r="C4" s="249" t="s">
        <v>2063</v>
      </c>
      <c r="D4" s="345" t="s">
        <v>2064</v>
      </c>
      <c r="E4" s="345"/>
      <c r="F4" s="249"/>
    </row>
    <row r="5">
      <c r="A5" s="345"/>
      <c r="B5" s="345"/>
      <c r="C5" s="249" t="s">
        <v>2065</v>
      </c>
      <c r="D5" s="345" t="s">
        <v>2066</v>
      </c>
      <c r="E5" s="345"/>
      <c r="F5" s="249"/>
    </row>
    <row r="6" ht="21">
      <c r="A6" s="345"/>
      <c r="B6" s="345"/>
      <c r="C6" s="249" t="s">
        <v>2067</v>
      </c>
      <c r="D6" s="345" t="s">
        <v>2068</v>
      </c>
      <c r="E6" s="345" t="s">
        <v>2069</v>
      </c>
      <c r="F6" s="249"/>
    </row>
    <row r="7">
      <c r="A7" s="345"/>
      <c r="B7" s="345"/>
      <c r="C7" s="249"/>
      <c r="D7" s="345"/>
      <c r="E7" s="345"/>
      <c r="F7" s="249"/>
    </row>
    <row r="8">
      <c r="A8" s="345"/>
      <c r="B8" s="345"/>
      <c r="C8" s="249"/>
      <c r="D8" s="345"/>
      <c r="E8" s="345"/>
      <c r="F8" s="249"/>
    </row>
    <row r="9">
      <c r="A9" s="345"/>
      <c r="B9" s="345" t="s">
        <v>2070</v>
      </c>
      <c r="C9" s="345" t="s">
        <v>2071</v>
      </c>
      <c r="D9" s="345" t="s">
        <v>2072</v>
      </c>
      <c r="E9" s="345"/>
      <c r="F9" s="249"/>
    </row>
    <row r="10">
      <c r="A10" s="345"/>
      <c r="B10" s="345"/>
      <c r="C10" s="345"/>
      <c r="D10" s="345"/>
      <c r="E10" s="345"/>
      <c r="F10" s="249"/>
    </row>
    <row r="11">
      <c r="A11" s="345"/>
      <c r="B11" s="345"/>
      <c r="C11" s="345"/>
      <c r="D11" s="345"/>
      <c r="E11" s="345"/>
      <c r="F11" s="249"/>
    </row>
    <row r="12">
      <c r="A12" s="345"/>
      <c r="B12" s="345"/>
      <c r="C12" s="345"/>
      <c r="D12" s="345"/>
      <c r="E12" s="345"/>
      <c r="F12" s="249"/>
    </row>
    <row r="13">
      <c r="A13" s="345"/>
      <c r="B13" s="345"/>
      <c r="C13" s="345"/>
      <c r="D13" s="345"/>
      <c r="E13" s="345"/>
      <c r="F13" s="249"/>
    </row>
    <row r="14">
      <c r="A14" s="345"/>
      <c r="B14" s="345"/>
      <c r="C14" s="345"/>
      <c r="D14" s="345"/>
      <c r="E14" s="345"/>
      <c r="F14" s="249"/>
    </row>
    <row r="15">
      <c r="A15" s="345"/>
      <c r="B15" s="345"/>
      <c r="C15" s="345"/>
      <c r="D15" s="345"/>
      <c r="E15" s="345"/>
      <c r="F15" s="249"/>
    </row>
    <row r="16">
      <c r="A16" s="345"/>
      <c r="B16" s="345" t="s">
        <v>2073</v>
      </c>
      <c r="C16" s="345"/>
      <c r="D16" s="345"/>
      <c r="E16" s="345"/>
      <c r="F16" s="249"/>
    </row>
    <row r="17">
      <c r="A17" s="345"/>
      <c r="B17" s="345" t="s">
        <v>1211</v>
      </c>
      <c r="C17" s="345"/>
      <c r="D17" s="345"/>
      <c r="E17" s="345"/>
      <c r="F17" s="249"/>
    </row>
  </sheetData>
  <mergeCells count="3">
    <mergeCell ref="A2:A17"/>
    <mergeCell ref="F2:F17"/>
    <mergeCell ref="B4:B8"/>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B4" zoomScale="100" workbookViewId="0">
      <selection activeCell="A1" activeCellId="0" sqref="A1"/>
    </sheetView>
  </sheetViews>
  <sheetFormatPr defaultRowHeight="14.25"/>
  <cols>
    <col customWidth="1" min="1" max="1" style="13" width="27.57421875"/>
    <col bestFit="1" customWidth="1" min="2" max="2" style="13" width="60.57421875"/>
    <col customWidth="1" min="3" max="3" style="14" width="16.57421875"/>
    <col customWidth="1" min="4" max="4" style="13" width="31.140625"/>
    <col bestFit="1" customWidth="1" min="5" max="5" style="13" width="21.57421875"/>
    <col bestFit="1" customWidth="1" min="6" max="6" style="13" width="32.7109375"/>
    <col min="7" max="16384" style="13" width="9.140625"/>
  </cols>
  <sheetData>
    <row r="1" ht="15">
      <c r="A1" s="15" t="s">
        <v>31</v>
      </c>
      <c r="B1" s="16"/>
      <c r="C1" s="17"/>
      <c r="D1" s="16"/>
      <c r="E1" s="16"/>
      <c r="F1" s="18"/>
    </row>
    <row r="2" ht="15">
      <c r="A2" s="19" t="s">
        <v>32</v>
      </c>
      <c r="B2" s="15" t="s">
        <v>33</v>
      </c>
      <c r="C2" s="20"/>
      <c r="D2" s="19" t="s">
        <v>34</v>
      </c>
      <c r="E2" s="19" t="s">
        <v>35</v>
      </c>
      <c r="F2" s="19" t="s">
        <v>36</v>
      </c>
    </row>
    <row r="3" ht="14.25" customHeight="1">
      <c r="A3" s="21" t="s">
        <v>37</v>
      </c>
      <c r="B3" s="22" t="s">
        <v>38</v>
      </c>
      <c r="C3" s="23">
        <v>104945529</v>
      </c>
      <c r="D3" s="24" t="s">
        <v>39</v>
      </c>
      <c r="E3" s="25">
        <f>$C$3*$C$4*$C$5*$C$6</f>
        <v>1664882108438.25</v>
      </c>
      <c r="F3" s="26">
        <f>1-$E$7/$E$3</f>
        <v>0.74434782608695649</v>
      </c>
    </row>
    <row r="4" ht="14.25" customHeight="1">
      <c r="A4" s="27"/>
      <c r="B4" s="22" t="s">
        <v>40</v>
      </c>
      <c r="C4" s="28">
        <v>0.89000000000000001</v>
      </c>
      <c r="D4" s="29"/>
      <c r="E4" s="30"/>
      <c r="F4" s="31"/>
    </row>
    <row r="5" ht="14.25" customHeight="1">
      <c r="A5" s="32"/>
      <c r="B5" s="22" t="s">
        <v>41</v>
      </c>
      <c r="C5" s="33">
        <v>1</v>
      </c>
      <c r="D5" s="32"/>
      <c r="E5" s="34"/>
      <c r="F5" s="35"/>
    </row>
    <row r="6" ht="24.600000000000001" customHeight="1">
      <c r="A6" s="36"/>
      <c r="B6" s="22" t="s">
        <v>42</v>
      </c>
      <c r="C6" s="23">
        <f>15500*1.15</f>
        <v>17825</v>
      </c>
      <c r="D6" s="36"/>
      <c r="E6" s="37"/>
      <c r="F6" s="35"/>
    </row>
    <row r="7" ht="23.25">
      <c r="A7" s="21" t="s">
        <v>43</v>
      </c>
      <c r="B7" s="22" t="s">
        <v>44</v>
      </c>
      <c r="C7" s="23">
        <f>C4*C3</f>
        <v>93401520.810000002</v>
      </c>
      <c r="D7" s="24" t="s">
        <v>45</v>
      </c>
      <c r="E7" s="25">
        <f>$C$7*$C$8*$C$9*$C$10</f>
        <v>425630730331.17004</v>
      </c>
      <c r="F7" s="35"/>
    </row>
    <row r="8" ht="14.25">
      <c r="A8" s="32"/>
      <c r="B8" s="38" t="s">
        <v>46</v>
      </c>
      <c r="C8" s="39">
        <v>0.19600000000000001</v>
      </c>
      <c r="D8" s="32"/>
      <c r="E8" s="34"/>
      <c r="F8" s="35"/>
    </row>
    <row r="9" ht="14.25">
      <c r="A9" s="32"/>
      <c r="B9" s="22" t="s">
        <v>47</v>
      </c>
      <c r="C9" s="33">
        <v>1.5</v>
      </c>
      <c r="D9" s="32"/>
      <c r="E9" s="34"/>
      <c r="F9" s="35"/>
    </row>
    <row r="10" ht="14.25">
      <c r="A10" s="36"/>
      <c r="B10" s="22" t="s">
        <v>48</v>
      </c>
      <c r="C10" s="23">
        <v>15500</v>
      </c>
      <c r="D10" s="36"/>
      <c r="E10" s="37"/>
      <c r="F10" s="40"/>
    </row>
    <row r="11" ht="25.5">
      <c r="A11" s="21" t="s">
        <v>49</v>
      </c>
      <c r="B11" s="22" t="s">
        <v>50</v>
      </c>
      <c r="C11" s="23">
        <f>C7*C8</f>
        <v>18306698.078760002</v>
      </c>
      <c r="D11" s="24" t="s">
        <v>51</v>
      </c>
      <c r="E11" s="25">
        <f>$C$11*$C$12*$C$13*$C$14</f>
        <v>33127800843.324097</v>
      </c>
      <c r="F11" s="41" t="s">
        <v>52</v>
      </c>
    </row>
    <row r="12" ht="14.25">
      <c r="A12" s="27"/>
      <c r="B12" s="22" t="s">
        <v>53</v>
      </c>
      <c r="C12" s="42">
        <v>0.080000000000000002</v>
      </c>
      <c r="D12" s="29"/>
      <c r="E12" s="30"/>
      <c r="F12" s="43"/>
      <c r="J12" s="13"/>
    </row>
    <row r="13" ht="14.25">
      <c r="A13" s="32"/>
      <c r="B13" s="22" t="s">
        <v>54</v>
      </c>
      <c r="C13" s="33">
        <v>2</v>
      </c>
      <c r="D13" s="32"/>
      <c r="E13" s="34"/>
      <c r="F13" s="26">
        <f>$E$19/$E$7</f>
        <v>9.2104987272647313e-05</v>
      </c>
      <c r="J13" s="13"/>
    </row>
    <row r="14" ht="23.25">
      <c r="A14" s="36"/>
      <c r="B14" s="22" t="s">
        <v>55</v>
      </c>
      <c r="C14" s="44">
        <f>8700*1.3</f>
        <v>11310</v>
      </c>
      <c r="D14" s="36"/>
      <c r="E14" s="37"/>
      <c r="F14" s="31"/>
      <c r="J14" s="13"/>
    </row>
    <row r="15" ht="14.25">
      <c r="A15" s="21" t="s">
        <v>56</v>
      </c>
      <c r="B15" s="22" t="s">
        <v>57</v>
      </c>
      <c r="C15" s="23">
        <f>C12*C11</f>
        <v>1464535.8463008001</v>
      </c>
      <c r="D15" s="24" t="s">
        <v>51</v>
      </c>
      <c r="E15" s="25">
        <f>$C$15*$C$16*$C$17*$C$18</f>
        <v>10544658093.365761</v>
      </c>
      <c r="F15" s="31"/>
      <c r="J15" s="13"/>
    </row>
    <row r="16" ht="14.25">
      <c r="A16" s="27"/>
      <c r="B16" s="22" t="s">
        <v>58</v>
      </c>
      <c r="C16" s="42">
        <v>0.12</v>
      </c>
      <c r="D16" s="29"/>
      <c r="E16" s="30"/>
      <c r="F16" s="31"/>
      <c r="J16" s="13"/>
    </row>
    <row r="17" ht="14.25">
      <c r="A17" s="32"/>
      <c r="B17" s="22" t="s">
        <v>54</v>
      </c>
      <c r="C17" s="45">
        <v>1</v>
      </c>
      <c r="D17" s="32"/>
      <c r="E17" s="34"/>
      <c r="F17" s="31"/>
      <c r="J17" s="13"/>
    </row>
    <row r="18" ht="23.25">
      <c r="A18" s="36"/>
      <c r="B18" s="22" t="s">
        <v>59</v>
      </c>
      <c r="C18" s="44">
        <v>60000</v>
      </c>
      <c r="D18" s="36"/>
      <c r="E18" s="37"/>
      <c r="F18" s="46"/>
      <c r="J18" s="13"/>
    </row>
    <row r="19" ht="25.5">
      <c r="A19" s="21" t="s">
        <v>60</v>
      </c>
      <c r="B19" s="22" t="s">
        <v>61</v>
      </c>
      <c r="C19" s="23">
        <v>303897</v>
      </c>
      <c r="D19" s="24" t="s">
        <v>62</v>
      </c>
      <c r="E19" s="25">
        <f>$C$19*$C$20*$C$21</f>
        <v>39202713</v>
      </c>
      <c r="F19" s="41" t="s">
        <v>63</v>
      </c>
      <c r="J19" s="13"/>
    </row>
    <row r="20" ht="14.25">
      <c r="A20" s="32"/>
      <c r="B20" s="22" t="s">
        <v>64</v>
      </c>
      <c r="C20" s="33">
        <v>10.75</v>
      </c>
      <c r="D20" s="32"/>
      <c r="E20" s="34"/>
      <c r="F20" s="26">
        <f>$E$19/$E$11</f>
        <v>0.0011833780692357704</v>
      </c>
      <c r="J20" s="13"/>
    </row>
    <row r="21" ht="14.25">
      <c r="A21" s="36"/>
      <c r="B21" s="22" t="s">
        <v>65</v>
      </c>
      <c r="C21" s="33">
        <v>12</v>
      </c>
      <c r="D21" s="36"/>
      <c r="E21" s="37"/>
      <c r="F21" s="40"/>
      <c r="J21" s="13"/>
    </row>
    <row r="22" ht="17.25" customHeight="1">
      <c r="A22" s="47" t="s">
        <v>66</v>
      </c>
      <c r="B22" s="48"/>
      <c r="C22" s="49">
        <v>200000000</v>
      </c>
      <c r="D22" s="24" t="s">
        <v>67</v>
      </c>
      <c r="E22" s="50">
        <f>$C$22/$E$19</f>
        <v>5.1016877326831951</v>
      </c>
      <c r="F22" s="41" t="s">
        <v>68</v>
      </c>
      <c r="J22" s="13"/>
    </row>
    <row r="23" ht="17.25" customHeight="1">
      <c r="A23" s="51"/>
      <c r="B23" s="52"/>
      <c r="C23" s="53"/>
      <c r="D23" s="36"/>
      <c r="E23" s="54"/>
      <c r="F23" s="55">
        <f>$C$22/$E$11</f>
        <v>0.0060372253789464543</v>
      </c>
      <c r="H23" s="56"/>
      <c r="J23" s="13"/>
    </row>
    <row r="24" ht="14.25">
      <c r="A24" s="57"/>
      <c r="B24" s="57"/>
      <c r="C24" s="58"/>
      <c r="D24" s="57"/>
      <c r="E24" s="57"/>
      <c r="F24" s="57"/>
    </row>
    <row r="25" ht="14.25">
      <c r="A25" s="13"/>
      <c r="B25" s="13"/>
      <c r="C25" s="59"/>
      <c r="D25" s="60" t="s">
        <v>69</v>
      </c>
      <c r="E25" s="13"/>
      <c r="F25" s="13"/>
    </row>
    <row r="26" ht="14.25">
      <c r="A26" s="13"/>
      <c r="B26" s="13"/>
      <c r="C26" s="14"/>
      <c r="D26" s="13"/>
      <c r="E26" s="13"/>
      <c r="F26" s="13"/>
    </row>
    <row r="27" ht="14.25">
      <c r="A27" s="15" t="s">
        <v>70</v>
      </c>
      <c r="B27" s="16"/>
      <c r="C27" s="17"/>
      <c r="D27" s="16"/>
      <c r="E27" s="16"/>
      <c r="F27" s="18"/>
    </row>
    <row r="28" ht="14.25">
      <c r="A28" s="19" t="s">
        <v>32</v>
      </c>
      <c r="B28" s="15" t="s">
        <v>33</v>
      </c>
      <c r="C28" s="20"/>
      <c r="D28" s="19" t="s">
        <v>34</v>
      </c>
      <c r="E28" s="19" t="s">
        <v>35</v>
      </c>
      <c r="F28" s="19" t="s">
        <v>36</v>
      </c>
    </row>
    <row r="29" ht="23.25">
      <c r="A29" s="21" t="s">
        <v>71</v>
      </c>
      <c r="B29" s="22" t="s">
        <v>72</v>
      </c>
      <c r="C29" s="23">
        <v>30300000</v>
      </c>
      <c r="D29" s="24" t="s">
        <v>39</v>
      </c>
      <c r="E29" s="61">
        <f>$C$29*$C$30*$C$31*$C$32</f>
        <v>323846400000</v>
      </c>
      <c r="F29" s="26">
        <f>1-$E$33/$E$29</f>
        <v>0.79791946107784428</v>
      </c>
    </row>
    <row r="30" ht="14.25">
      <c r="A30" s="27"/>
      <c r="B30" s="62" t="s">
        <v>73</v>
      </c>
      <c r="C30" s="28">
        <v>0.32000000000000001</v>
      </c>
      <c r="D30" s="29"/>
      <c r="E30" s="63"/>
      <c r="F30" s="31"/>
    </row>
    <row r="31" ht="14.25">
      <c r="A31" s="32"/>
      <c r="B31" s="62" t="s">
        <v>41</v>
      </c>
      <c r="C31" s="33">
        <v>1</v>
      </c>
      <c r="D31" s="32"/>
      <c r="E31" s="64"/>
      <c r="F31" s="35"/>
    </row>
    <row r="32" ht="14.25">
      <c r="A32" s="36"/>
      <c r="B32" s="62" t="s">
        <v>74</v>
      </c>
      <c r="C32" s="23">
        <v>33400</v>
      </c>
      <c r="D32" s="36"/>
      <c r="E32" s="65"/>
      <c r="F32" s="35"/>
    </row>
    <row r="33" ht="14.25">
      <c r="A33" s="21" t="s">
        <v>75</v>
      </c>
      <c r="B33" s="62" t="s">
        <v>76</v>
      </c>
      <c r="C33" s="23">
        <f>C29*C30</f>
        <v>9696000</v>
      </c>
      <c r="D33" s="24" t="s">
        <v>45</v>
      </c>
      <c r="E33" s="61">
        <f>$C$33*$C$34*$C$35*$C$36</f>
        <v>65443055040</v>
      </c>
      <c r="F33" s="35"/>
    </row>
    <row r="34" ht="23.25">
      <c r="A34" s="32"/>
      <c r="B34" s="66" t="s">
        <v>77</v>
      </c>
      <c r="C34" s="67">
        <v>0.16500000000000001</v>
      </c>
      <c r="D34" s="32"/>
      <c r="E34" s="64"/>
      <c r="F34" s="35"/>
    </row>
    <row r="35" ht="14.25">
      <c r="A35" s="32"/>
      <c r="B35" s="62" t="s">
        <v>47</v>
      </c>
      <c r="C35" s="33">
        <v>2</v>
      </c>
      <c r="D35" s="32"/>
      <c r="E35" s="64"/>
      <c r="F35" s="35"/>
    </row>
    <row r="36" ht="14.25">
      <c r="A36" s="36"/>
      <c r="B36" s="62" t="s">
        <v>78</v>
      </c>
      <c r="C36" s="23">
        <v>20453</v>
      </c>
      <c r="D36" s="36"/>
      <c r="E36" s="65"/>
      <c r="F36" s="40"/>
    </row>
    <row r="37" ht="25.5">
      <c r="A37" s="21" t="s">
        <v>79</v>
      </c>
      <c r="B37" s="22" t="s">
        <v>57</v>
      </c>
      <c r="C37" s="23">
        <f>C33*C34</f>
        <v>1599840</v>
      </c>
      <c r="D37" s="24" t="s">
        <v>51</v>
      </c>
      <c r="E37" s="61">
        <f>$C$37*$C$38*$C$39*$C$40</f>
        <v>23396540112</v>
      </c>
      <c r="F37" s="41" t="s">
        <v>52</v>
      </c>
    </row>
    <row r="38" ht="23.25">
      <c r="A38" s="27"/>
      <c r="B38" s="22" t="s">
        <v>80</v>
      </c>
      <c r="C38" s="28">
        <v>0.10000000000000001</v>
      </c>
      <c r="D38" s="29"/>
      <c r="E38" s="63"/>
      <c r="F38" s="41"/>
    </row>
    <row r="39" ht="14.25">
      <c r="A39" s="32"/>
      <c r="B39" s="22" t="s">
        <v>54</v>
      </c>
      <c r="C39" s="33">
        <v>1</v>
      </c>
      <c r="D39" s="32"/>
      <c r="E39" s="64"/>
      <c r="F39" s="26">
        <f>$E$45/$E$33</f>
        <v>0.0005990354969834244</v>
      </c>
    </row>
    <row r="40" ht="23.25">
      <c r="A40" s="36"/>
      <c r="B40" s="22" t="s">
        <v>81</v>
      </c>
      <c r="C40" s="23">
        <v>146243</v>
      </c>
      <c r="D40" s="36"/>
      <c r="E40" s="65"/>
      <c r="F40" s="31"/>
    </row>
    <row r="41" ht="23.25">
      <c r="A41" s="68" t="s">
        <v>82</v>
      </c>
      <c r="B41" s="22" t="s">
        <v>57</v>
      </c>
      <c r="C41" s="23">
        <f>C37*C38</f>
        <v>159984</v>
      </c>
      <c r="D41" s="24" t="s">
        <v>51</v>
      </c>
      <c r="E41" s="61">
        <f>$C$41*$C$42*$C$43*$C$44</f>
        <v>1169827005.6000001</v>
      </c>
      <c r="F41" s="31"/>
    </row>
    <row r="42" ht="23.25">
      <c r="A42" s="69"/>
      <c r="B42" s="22" t="s">
        <v>83</v>
      </c>
      <c r="C42" s="28">
        <v>0.050000000000000003</v>
      </c>
      <c r="D42" s="29"/>
      <c r="E42" s="63"/>
      <c r="F42" s="31"/>
    </row>
    <row r="43" ht="23.25">
      <c r="A43" s="69"/>
      <c r="B43" s="22" t="s">
        <v>54</v>
      </c>
      <c r="C43" s="33">
        <v>1</v>
      </c>
      <c r="D43" s="32"/>
      <c r="E43" s="64"/>
      <c r="F43" s="31"/>
    </row>
    <row r="44" ht="23.25">
      <c r="A44" s="69"/>
      <c r="B44" s="22" t="s">
        <v>84</v>
      </c>
      <c r="C44" s="23">
        <v>146243</v>
      </c>
      <c r="D44" s="36"/>
      <c r="E44" s="65"/>
      <c r="F44" s="46"/>
    </row>
    <row r="45" ht="25.5">
      <c r="A45" s="21" t="s">
        <v>60</v>
      </c>
      <c r="B45" s="22" t="s">
        <v>61</v>
      </c>
      <c r="C45" s="23">
        <v>303897</v>
      </c>
      <c r="D45" s="24" t="s">
        <v>62</v>
      </c>
      <c r="E45" s="61">
        <f>$C$45*$C$46*$C$47</f>
        <v>39202713</v>
      </c>
      <c r="F45" s="41" t="s">
        <v>63</v>
      </c>
    </row>
    <row r="46" ht="14.25">
      <c r="A46" s="32"/>
      <c r="B46" s="22" t="s">
        <v>64</v>
      </c>
      <c r="C46" s="33">
        <v>10.75</v>
      </c>
      <c r="D46" s="32"/>
      <c r="E46" s="64"/>
      <c r="F46" s="26">
        <f>$E$45/$E$37</f>
        <v>0.0016755773636757971</v>
      </c>
    </row>
    <row r="47" ht="14.25">
      <c r="A47" s="36"/>
      <c r="B47" s="22" t="s">
        <v>65</v>
      </c>
      <c r="C47" s="33">
        <v>12</v>
      </c>
      <c r="D47" s="36"/>
      <c r="E47" s="65"/>
      <c r="F47" s="40"/>
    </row>
    <row r="48" ht="14.25">
      <c r="A48" s="47" t="s">
        <v>66</v>
      </c>
      <c r="B48" s="48"/>
      <c r="C48" s="49">
        <v>200000000</v>
      </c>
      <c r="D48" s="24" t="s">
        <v>67</v>
      </c>
      <c r="E48" s="70">
        <f>$C$48/$E$45</f>
        <v>5.1016877326831951</v>
      </c>
      <c r="F48" s="41" t="s">
        <v>68</v>
      </c>
    </row>
    <row r="49" ht="14.25">
      <c r="A49" s="51"/>
      <c r="B49" s="52"/>
      <c r="C49" s="53"/>
      <c r="D49" s="36"/>
      <c r="E49" s="71"/>
      <c r="F49" s="72">
        <f>$C$48/$E$37</f>
        <v>0.0085482724814264621</v>
      </c>
    </row>
    <row r="50" ht="14.25">
      <c r="A50" s="13"/>
      <c r="B50" s="13"/>
      <c r="C50" s="14"/>
      <c r="D50" s="13"/>
      <c r="E50" s="13"/>
      <c r="F50" s="13"/>
    </row>
    <row r="51" ht="14.25">
      <c r="A51" s="13"/>
      <c r="B51" s="13"/>
      <c r="C51" s="14"/>
      <c r="D51" s="13"/>
      <c r="E51" s="13"/>
      <c r="F51" s="13"/>
    </row>
    <row r="52" ht="14.25">
      <c r="A52" s="13"/>
      <c r="B52" s="13"/>
      <c r="C52" s="14"/>
      <c r="D52" s="13"/>
      <c r="E52" s="13"/>
      <c r="F52" s="13"/>
    </row>
    <row r="53" ht="14.25">
      <c r="A53" s="15" t="s">
        <v>85</v>
      </c>
      <c r="B53" s="16"/>
      <c r="C53" s="17"/>
      <c r="D53" s="16"/>
      <c r="E53" s="16"/>
      <c r="F53" s="18"/>
    </row>
    <row r="54" ht="14.25">
      <c r="A54" s="19" t="s">
        <v>32</v>
      </c>
      <c r="B54" s="15" t="s">
        <v>33</v>
      </c>
      <c r="C54" s="20"/>
      <c r="D54" s="19" t="s">
        <v>34</v>
      </c>
      <c r="E54" s="19" t="s">
        <v>35</v>
      </c>
      <c r="F54" s="19" t="s">
        <v>36</v>
      </c>
    </row>
    <row r="55" ht="33.75">
      <c r="A55" s="21" t="s">
        <v>86</v>
      </c>
      <c r="B55" s="22" t="s">
        <v>87</v>
      </c>
      <c r="C55" s="23">
        <v>258000000</v>
      </c>
      <c r="D55" s="24" t="s">
        <v>39</v>
      </c>
      <c r="E55" s="61">
        <f>$C$55*$C$56*$C$57*$C$58</f>
        <v>2874281250000</v>
      </c>
      <c r="F55" s="26">
        <f>1-$E$59/$E$55</f>
        <v>0.74434782608695649</v>
      </c>
    </row>
    <row r="56" ht="14.25">
      <c r="A56" s="27"/>
      <c r="B56" s="22" t="s">
        <v>88</v>
      </c>
      <c r="C56" s="73">
        <v>0.625</v>
      </c>
      <c r="D56" s="29"/>
      <c r="E56" s="63"/>
      <c r="F56" s="31"/>
    </row>
    <row r="57" ht="14.25">
      <c r="A57" s="32"/>
      <c r="B57" s="22" t="s">
        <v>41</v>
      </c>
      <c r="C57" s="33">
        <v>1</v>
      </c>
      <c r="D57" s="32"/>
      <c r="E57" s="64"/>
      <c r="F57" s="35"/>
    </row>
    <row r="58" ht="23.25">
      <c r="A58" s="36"/>
      <c r="B58" s="22" t="s">
        <v>89</v>
      </c>
      <c r="C58" s="74">
        <v>17825</v>
      </c>
      <c r="D58" s="36"/>
      <c r="E58" s="65"/>
      <c r="F58" s="35"/>
    </row>
    <row r="59" ht="14.25">
      <c r="A59" s="21" t="s">
        <v>43</v>
      </c>
      <c r="B59" s="22" t="s">
        <v>76</v>
      </c>
      <c r="C59" s="23">
        <f>C55*C56</f>
        <v>161250000</v>
      </c>
      <c r="D59" s="24" t="s">
        <v>45</v>
      </c>
      <c r="E59" s="61">
        <f>$C$59*$C$60*$C$61*$C$62</f>
        <v>734816250000</v>
      </c>
      <c r="F59" s="35"/>
    </row>
    <row r="60" ht="14.25">
      <c r="A60" s="32"/>
      <c r="B60" s="38" t="s">
        <v>90</v>
      </c>
      <c r="C60" s="39">
        <v>0.19600000000000001</v>
      </c>
      <c r="D60" s="32"/>
      <c r="E60" s="64"/>
      <c r="F60" s="35"/>
    </row>
    <row r="61" ht="14.25">
      <c r="A61" s="32"/>
      <c r="B61" s="22" t="s">
        <v>47</v>
      </c>
      <c r="C61" s="33">
        <v>1.5</v>
      </c>
      <c r="D61" s="32"/>
      <c r="E61" s="64"/>
      <c r="F61" s="35"/>
    </row>
    <row r="62" ht="14.25">
      <c r="A62" s="36"/>
      <c r="B62" s="22" t="s">
        <v>91</v>
      </c>
      <c r="C62" s="23">
        <v>15500</v>
      </c>
      <c r="D62" s="36"/>
      <c r="E62" s="65"/>
      <c r="F62" s="40"/>
    </row>
    <row r="63" ht="25.5">
      <c r="A63" s="21" t="s">
        <v>49</v>
      </c>
      <c r="B63" s="22" t="s">
        <v>57</v>
      </c>
      <c r="C63" s="23">
        <f>C59*C60</f>
        <v>31605000</v>
      </c>
      <c r="D63" s="24" t="s">
        <v>51</v>
      </c>
      <c r="E63" s="61">
        <f>$C$63*$C$64*$C$65*$C$66</f>
        <v>28596204000</v>
      </c>
      <c r="F63" s="41" t="s">
        <v>52</v>
      </c>
    </row>
    <row r="64" ht="23.25">
      <c r="A64" s="27"/>
      <c r="B64" s="22" t="s">
        <v>92</v>
      </c>
      <c r="C64" s="28">
        <v>0.080000000000000002</v>
      </c>
      <c r="D64" s="29"/>
      <c r="E64" s="63"/>
      <c r="F64" s="41"/>
    </row>
    <row r="65" ht="14.25">
      <c r="A65" s="32"/>
      <c r="B65" s="22" t="s">
        <v>54</v>
      </c>
      <c r="C65" s="33">
        <v>1</v>
      </c>
      <c r="D65" s="32"/>
      <c r="E65" s="64"/>
      <c r="F65" s="26">
        <f>$E$67/$E$59</f>
        <v>5.3350362080315995e-05</v>
      </c>
    </row>
    <row r="66" ht="14.25">
      <c r="A66" s="36"/>
      <c r="B66" s="22" t="s">
        <v>93</v>
      </c>
      <c r="C66" s="45">
        <v>11310</v>
      </c>
      <c r="D66" s="36"/>
      <c r="E66" s="65"/>
      <c r="F66" s="31"/>
    </row>
    <row r="67" ht="25.5">
      <c r="A67" s="21" t="s">
        <v>60</v>
      </c>
      <c r="B67" s="22" t="s">
        <v>61</v>
      </c>
      <c r="C67" s="23">
        <v>303897</v>
      </c>
      <c r="D67" s="24" t="s">
        <v>62</v>
      </c>
      <c r="E67" s="61">
        <f>$C$19*$C$20*$C$21</f>
        <v>39202713</v>
      </c>
      <c r="F67" s="41" t="s">
        <v>63</v>
      </c>
      <c r="G67" s="13"/>
      <c r="H67" s="13"/>
      <c r="I67" s="13"/>
      <c r="J67" s="13"/>
    </row>
    <row r="68" ht="14.25">
      <c r="A68" s="32"/>
      <c r="B68" s="22" t="s">
        <v>64</v>
      </c>
      <c r="C68" s="33">
        <v>10.75</v>
      </c>
      <c r="D68" s="32"/>
      <c r="E68" s="64"/>
      <c r="F68" s="26">
        <f>$E$67/$E$63</f>
        <v>0.0013709061874086505</v>
      </c>
      <c r="G68" s="13"/>
      <c r="H68" s="13"/>
      <c r="I68" s="13"/>
      <c r="J68" s="13"/>
    </row>
    <row r="69" ht="14.25">
      <c r="A69" s="36"/>
      <c r="B69" s="22" t="s">
        <v>65</v>
      </c>
      <c r="C69" s="33">
        <v>12</v>
      </c>
      <c r="D69" s="36"/>
      <c r="E69" s="65"/>
      <c r="F69" s="40"/>
      <c r="G69" s="13"/>
      <c r="H69" s="13"/>
      <c r="I69" s="13"/>
      <c r="J69" s="13"/>
    </row>
    <row r="70" ht="14.25">
      <c r="A70" s="47" t="s">
        <v>66</v>
      </c>
      <c r="B70" s="48"/>
      <c r="C70" s="75">
        <v>200000000</v>
      </c>
      <c r="D70" s="24" t="s">
        <v>67</v>
      </c>
      <c r="E70" s="70">
        <f>$C$70/$E$67</f>
        <v>5.1016877326831951</v>
      </c>
      <c r="F70" s="41" t="s">
        <v>68</v>
      </c>
      <c r="G70" s="13"/>
      <c r="H70" s="13"/>
      <c r="I70" s="13"/>
      <c r="J70" s="13"/>
    </row>
    <row r="71" ht="14.25">
      <c r="A71" s="51"/>
      <c r="B71" s="52"/>
      <c r="C71" s="76"/>
      <c r="D71" s="36"/>
      <c r="E71" s="71"/>
      <c r="F71" s="72">
        <f>$C$70/$E$63</f>
        <v>0.0069939352789622003</v>
      </c>
    </row>
    <row r="72" ht="14.25">
      <c r="E72" s="13"/>
      <c r="F72" s="13"/>
    </row>
    <row r="73" ht="14.25">
      <c r="E73" s="13"/>
      <c r="F73" s="13"/>
    </row>
    <row r="74" ht="14.25">
      <c r="E74" s="13"/>
      <c r="F74" s="13"/>
    </row>
    <row r="75" ht="14.25">
      <c r="F75" s="13"/>
    </row>
    <row r="78" ht="14.25">
      <c r="A78" s="13"/>
      <c r="B78" s="13"/>
      <c r="C78" s="14"/>
      <c r="D78" s="13"/>
      <c r="E78" s="13"/>
      <c r="F78" s="13"/>
    </row>
    <row r="79" ht="14.25">
      <c r="A79" s="13"/>
      <c r="B79" s="13"/>
      <c r="C79" s="14"/>
      <c r="D79" s="13"/>
      <c r="E79" s="13"/>
      <c r="F79" s="13"/>
    </row>
    <row r="80" ht="14.25">
      <c r="A80" s="13"/>
      <c r="B80" s="13"/>
      <c r="C80" s="14"/>
      <c r="D80" s="13"/>
      <c r="E80" s="13"/>
      <c r="F80" s="13"/>
    </row>
    <row r="81" ht="14.25">
      <c r="A81" s="13"/>
      <c r="B81" s="13"/>
      <c r="C81" s="14"/>
      <c r="D81" s="13"/>
      <c r="E81" s="13"/>
      <c r="F81" s="13"/>
    </row>
    <row r="82" ht="14.25">
      <c r="A82" s="13"/>
      <c r="B82" s="13"/>
      <c r="C82" s="14"/>
      <c r="D82" s="13"/>
      <c r="E82" s="13"/>
      <c r="F82" s="13"/>
    </row>
    <row r="83" ht="14.25">
      <c r="A83" s="13"/>
      <c r="B83" s="13"/>
      <c r="C83" s="14"/>
      <c r="D83" s="13"/>
      <c r="E83" s="13"/>
      <c r="F83" s="13"/>
    </row>
    <row r="84" ht="14.25">
      <c r="A84" s="13"/>
      <c r="B84" s="13"/>
      <c r="C84" s="14"/>
      <c r="D84" s="13"/>
      <c r="E84" s="13"/>
      <c r="F84" s="13"/>
    </row>
    <row r="85" ht="14.25">
      <c r="A85" s="13"/>
      <c r="B85" s="13"/>
      <c r="C85" s="14"/>
      <c r="D85" s="13"/>
      <c r="E85" s="13"/>
      <c r="F85" s="13"/>
    </row>
    <row r="86" ht="14.25">
      <c r="A86" s="13"/>
      <c r="B86" s="13"/>
      <c r="C86" s="14"/>
      <c r="D86" s="13"/>
      <c r="E86" s="13"/>
      <c r="F86" s="13"/>
    </row>
    <row r="87" ht="14.25">
      <c r="A87" s="13"/>
      <c r="B87" s="13"/>
      <c r="C87" s="14"/>
      <c r="D87" s="13"/>
      <c r="E87" s="13"/>
      <c r="F87" s="13"/>
    </row>
    <row r="88" ht="14.25">
      <c r="A88" s="13"/>
      <c r="B88" s="13"/>
      <c r="C88" s="14"/>
      <c r="D88" s="13"/>
      <c r="E88" s="13"/>
      <c r="F88" s="13"/>
    </row>
    <row r="89" ht="14.25">
      <c r="A89" s="13"/>
      <c r="B89" s="13"/>
      <c r="C89" s="14"/>
      <c r="D89" s="13"/>
      <c r="E89" s="13"/>
      <c r="F89" s="13"/>
    </row>
    <row r="90" ht="14.25">
      <c r="A90" s="13"/>
      <c r="B90" s="13"/>
      <c r="C90" s="14"/>
      <c r="D90" s="13"/>
      <c r="E90" s="13"/>
      <c r="F90" s="13"/>
    </row>
    <row r="91" ht="14.25">
      <c r="A91" s="13"/>
      <c r="B91" s="13"/>
      <c r="C91" s="14"/>
      <c r="D91" s="13"/>
      <c r="E91" s="13"/>
      <c r="F91" s="13"/>
    </row>
    <row r="92" ht="14.25">
      <c r="A92" s="13"/>
      <c r="B92" s="13"/>
      <c r="C92" s="14"/>
      <c r="D92" s="13"/>
      <c r="E92" s="13"/>
      <c r="F92" s="13"/>
    </row>
    <row r="93" ht="14.25">
      <c r="A93" s="13"/>
      <c r="B93" s="13"/>
      <c r="C93" s="14"/>
      <c r="D93" s="13"/>
      <c r="E93" s="13"/>
      <c r="F93" s="13"/>
    </row>
    <row r="94" ht="14.25">
      <c r="A94" s="13"/>
      <c r="B94" s="13"/>
      <c r="C94" s="14"/>
      <c r="D94" s="13"/>
      <c r="E94" s="13"/>
      <c r="F94" s="13"/>
    </row>
  </sheetData>
  <mergeCells count="69">
    <mergeCell ref="A1:F1"/>
    <mergeCell ref="B2:C2"/>
    <mergeCell ref="A3:A6"/>
    <mergeCell ref="D3:D6"/>
    <mergeCell ref="E3:E6"/>
    <mergeCell ref="F3:F10"/>
    <mergeCell ref="A7:A10"/>
    <mergeCell ref="D7:D10"/>
    <mergeCell ref="E7:E10"/>
    <mergeCell ref="A11:A14"/>
    <mergeCell ref="D11:D14"/>
    <mergeCell ref="E11:E14"/>
    <mergeCell ref="F13:F18"/>
    <mergeCell ref="A15:A18"/>
    <mergeCell ref="D15:D18"/>
    <mergeCell ref="E15:E18"/>
    <mergeCell ref="A19:A21"/>
    <mergeCell ref="D19:D21"/>
    <mergeCell ref="E19:E21"/>
    <mergeCell ref="F20:F21"/>
    <mergeCell ref="A22:B23"/>
    <mergeCell ref="C22:C23"/>
    <mergeCell ref="D22:D23"/>
    <mergeCell ref="E22:E23"/>
    <mergeCell ref="A27:F27"/>
    <mergeCell ref="B28:C28"/>
    <mergeCell ref="A29:A32"/>
    <mergeCell ref="D29:D32"/>
    <mergeCell ref="E29:E32"/>
    <mergeCell ref="F29:F36"/>
    <mergeCell ref="A33:A36"/>
    <mergeCell ref="D33:D36"/>
    <mergeCell ref="E33:E36"/>
    <mergeCell ref="A37:A40"/>
    <mergeCell ref="D37:D40"/>
    <mergeCell ref="E37:E40"/>
    <mergeCell ref="F39:F44"/>
    <mergeCell ref="A41:A44"/>
    <mergeCell ref="D41:D44"/>
    <mergeCell ref="E41:E44"/>
    <mergeCell ref="A45:A47"/>
    <mergeCell ref="D45:D47"/>
    <mergeCell ref="E45:E47"/>
    <mergeCell ref="F46:F47"/>
    <mergeCell ref="A48:B49"/>
    <mergeCell ref="C48:C49"/>
    <mergeCell ref="D48:D49"/>
    <mergeCell ref="E48:E49"/>
    <mergeCell ref="A53:F53"/>
    <mergeCell ref="B54:C54"/>
    <mergeCell ref="A55:A58"/>
    <mergeCell ref="D55:D58"/>
    <mergeCell ref="E55:E58"/>
    <mergeCell ref="F55:F62"/>
    <mergeCell ref="A59:A62"/>
    <mergeCell ref="D59:D62"/>
    <mergeCell ref="E59:E62"/>
    <mergeCell ref="A63:A66"/>
    <mergeCell ref="D63:D66"/>
    <mergeCell ref="E63:E66"/>
    <mergeCell ref="F65:F66"/>
    <mergeCell ref="A67:A69"/>
    <mergeCell ref="D67:D69"/>
    <mergeCell ref="E67:E69"/>
    <mergeCell ref="F68:F69"/>
    <mergeCell ref="A70:B71"/>
    <mergeCell ref="C70:C71"/>
    <mergeCell ref="D70:D71"/>
    <mergeCell ref="E70:E71"/>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style="0" width="23.00390625"/>
    <col customWidth="1" min="2" max="2" width="34.00390625"/>
    <col customWidth="1" min="3" max="3" width="39.28125"/>
    <col customWidth="1" min="4" max="4" width="62.00390625"/>
    <col customWidth="1" min="5" max="5" width="31.28125"/>
    <col customWidth="1" min="6" max="6" width="47.140625"/>
  </cols>
  <sheetData>
    <row r="1" s="77" customFormat="1" ht="27" customHeight="1">
      <c r="A1" s="78" t="s">
        <v>94</v>
      </c>
      <c r="B1" s="78" t="s">
        <v>95</v>
      </c>
      <c r="C1" s="78" t="s">
        <v>96</v>
      </c>
      <c r="D1" s="78" t="s">
        <v>97</v>
      </c>
      <c r="E1" s="78" t="s">
        <v>98</v>
      </c>
      <c r="F1" s="78" t="s">
        <v>99</v>
      </c>
    </row>
    <row r="2" ht="14.25">
      <c r="A2" s="79" t="s">
        <v>100</v>
      </c>
      <c r="B2" s="79"/>
      <c r="C2" s="79"/>
      <c r="D2" s="79"/>
      <c r="E2" s="79"/>
      <c r="F2" s="79"/>
    </row>
    <row r="3" ht="14.25">
      <c r="A3" s="80" t="s">
        <v>101</v>
      </c>
      <c r="B3" s="80" t="s">
        <v>102</v>
      </c>
      <c r="C3" s="81" t="s">
        <v>103</v>
      </c>
      <c r="D3" s="80" t="s">
        <v>104</v>
      </c>
      <c r="E3" s="80" t="s">
        <v>105</v>
      </c>
      <c r="F3" s="81" t="s">
        <v>106</v>
      </c>
    </row>
    <row r="4" ht="21">
      <c r="A4" s="80"/>
      <c r="B4" s="80"/>
      <c r="C4" s="81" t="s">
        <v>107</v>
      </c>
      <c r="D4" s="80"/>
      <c r="E4" s="80"/>
      <c r="F4" s="81"/>
    </row>
    <row r="5" ht="21">
      <c r="A5" s="80"/>
      <c r="B5" s="80"/>
      <c r="C5" s="81" t="s">
        <v>108</v>
      </c>
      <c r="D5" s="80"/>
      <c r="E5" s="80"/>
      <c r="F5" s="81"/>
    </row>
    <row r="6" ht="31.5">
      <c r="A6" s="80"/>
      <c r="B6" s="80"/>
      <c r="C6" s="82" t="s">
        <v>109</v>
      </c>
      <c r="D6" s="80"/>
      <c r="E6" s="80"/>
      <c r="F6" s="81"/>
    </row>
    <row r="7" ht="21">
      <c r="A7" s="80"/>
      <c r="B7" s="80"/>
      <c r="C7" s="82" t="s">
        <v>110</v>
      </c>
      <c r="D7" s="80"/>
      <c r="E7" s="80"/>
      <c r="F7" s="81"/>
    </row>
    <row r="8" ht="21">
      <c r="A8" s="80"/>
      <c r="B8" s="80"/>
      <c r="C8" s="82" t="s">
        <v>111</v>
      </c>
      <c r="D8" s="80"/>
      <c r="E8" s="80"/>
      <c r="F8" s="81"/>
    </row>
    <row r="9" ht="21">
      <c r="A9" s="80"/>
      <c r="B9" s="80"/>
      <c r="C9" s="82" t="s">
        <v>112</v>
      </c>
      <c r="D9" s="80"/>
      <c r="E9" s="80"/>
      <c r="F9" s="81"/>
    </row>
    <row r="10" ht="31.5">
      <c r="A10" s="80"/>
      <c r="B10" s="80"/>
      <c r="C10" s="82" t="s">
        <v>113</v>
      </c>
      <c r="D10" s="80"/>
      <c r="E10" s="80"/>
      <c r="F10" s="81"/>
    </row>
    <row r="11" ht="21">
      <c r="A11" s="80"/>
      <c r="B11" s="80"/>
      <c r="C11" s="82" t="s">
        <v>114</v>
      </c>
      <c r="D11" s="80"/>
      <c r="E11" s="80"/>
      <c r="F11" s="81"/>
    </row>
    <row r="12" ht="21">
      <c r="A12" s="80"/>
      <c r="B12" s="80"/>
      <c r="C12" s="82" t="s">
        <v>115</v>
      </c>
      <c r="D12" s="80"/>
      <c r="E12" s="80"/>
      <c r="F12" s="81"/>
    </row>
    <row r="13" ht="21">
      <c r="A13" s="80"/>
      <c r="B13" s="80"/>
      <c r="C13" s="82" t="s">
        <v>116</v>
      </c>
      <c r="D13" s="80"/>
      <c r="E13" s="80"/>
      <c r="F13" s="81"/>
    </row>
    <row r="14" ht="31.5">
      <c r="A14" s="80"/>
      <c r="B14" s="80"/>
      <c r="C14" s="82" t="s">
        <v>117</v>
      </c>
      <c r="D14" s="80"/>
      <c r="E14" s="80"/>
      <c r="F14" s="81"/>
    </row>
    <row r="15" ht="21">
      <c r="A15" s="80"/>
      <c r="B15" s="80"/>
      <c r="C15" s="82" t="s">
        <v>118</v>
      </c>
      <c r="D15" s="80"/>
      <c r="E15" s="80"/>
      <c r="F15" s="81"/>
    </row>
    <row r="16" ht="21">
      <c r="A16" s="80"/>
      <c r="B16" s="80"/>
      <c r="C16" s="82" t="s">
        <v>119</v>
      </c>
      <c r="D16" s="80"/>
      <c r="E16" s="80"/>
      <c r="F16" s="81"/>
    </row>
    <row r="17" ht="21">
      <c r="A17" s="80"/>
      <c r="B17" s="80"/>
      <c r="C17" s="82" t="s">
        <v>120</v>
      </c>
      <c r="D17" s="80"/>
      <c r="E17" s="80"/>
      <c r="F17" s="81"/>
    </row>
    <row r="18" ht="21">
      <c r="A18" s="80" t="s">
        <v>121</v>
      </c>
      <c r="B18" s="80" t="s">
        <v>122</v>
      </c>
      <c r="C18" s="81" t="s">
        <v>123</v>
      </c>
      <c r="D18" s="80" t="s">
        <v>124</v>
      </c>
      <c r="E18" s="80" t="s">
        <v>125</v>
      </c>
      <c r="F18" s="81" t="s">
        <v>126</v>
      </c>
    </row>
    <row r="19" ht="21">
      <c r="A19" s="80"/>
      <c r="B19" s="80"/>
      <c r="C19" s="81" t="s">
        <v>127</v>
      </c>
      <c r="D19" s="80"/>
      <c r="E19" s="80"/>
      <c r="F19" s="81"/>
    </row>
    <row r="20" ht="21">
      <c r="A20" s="80"/>
      <c r="B20" s="80"/>
      <c r="C20" s="81" t="s">
        <v>128</v>
      </c>
      <c r="D20" s="80"/>
      <c r="E20" s="80"/>
      <c r="F20" s="81"/>
    </row>
    <row r="21" ht="31.5">
      <c r="A21" s="80"/>
      <c r="B21" s="80"/>
      <c r="C21" s="81" t="s">
        <v>129</v>
      </c>
      <c r="D21" s="80"/>
      <c r="E21" s="80"/>
      <c r="F21" s="81"/>
    </row>
    <row r="22" ht="94.5">
      <c r="A22" s="80"/>
      <c r="B22" s="80"/>
      <c r="C22" s="81" t="s">
        <v>130</v>
      </c>
      <c r="D22" s="80"/>
      <c r="E22" s="80"/>
      <c r="F22" s="81"/>
    </row>
    <row r="23" ht="21">
      <c r="A23" s="80"/>
      <c r="B23" s="80"/>
      <c r="C23" s="81" t="s">
        <v>131</v>
      </c>
      <c r="D23" s="80"/>
      <c r="E23" s="80"/>
      <c r="F23" s="81"/>
    </row>
    <row r="24" ht="21">
      <c r="A24" s="80"/>
      <c r="B24" s="80"/>
      <c r="C24" s="81"/>
      <c r="D24" s="80"/>
      <c r="E24" s="80"/>
      <c r="F24" s="81"/>
    </row>
    <row r="25" ht="147">
      <c r="A25" s="83" t="s">
        <v>132</v>
      </c>
      <c r="B25" s="83" t="s">
        <v>133</v>
      </c>
      <c r="C25" s="81" t="s">
        <v>134</v>
      </c>
      <c r="D25" s="81" t="s">
        <v>135</v>
      </c>
      <c r="E25" s="83" t="s">
        <v>136</v>
      </c>
      <c r="F25" s="82" t="s">
        <v>137</v>
      </c>
    </row>
    <row r="26" ht="346.5">
      <c r="A26" s="83" t="s">
        <v>138</v>
      </c>
      <c r="B26" s="83" t="s">
        <v>139</v>
      </c>
      <c r="C26" s="81" t="s">
        <v>140</v>
      </c>
      <c r="D26" s="81" t="s">
        <v>141</v>
      </c>
      <c r="E26" s="83" t="s">
        <v>142</v>
      </c>
      <c r="F26" s="82" t="s">
        <v>143</v>
      </c>
    </row>
    <row r="27" ht="84">
      <c r="A27" s="83" t="s">
        <v>144</v>
      </c>
      <c r="B27" s="83" t="s">
        <v>145</v>
      </c>
      <c r="C27" s="81" t="s">
        <v>146</v>
      </c>
      <c r="D27" s="81" t="s">
        <v>147</v>
      </c>
      <c r="E27" s="83" t="s">
        <v>148</v>
      </c>
      <c r="F27" s="82"/>
    </row>
    <row r="28" ht="168">
      <c r="A28" s="83" t="s">
        <v>149</v>
      </c>
      <c r="B28" s="83" t="s">
        <v>150</v>
      </c>
      <c r="C28" s="81" t="s">
        <v>151</v>
      </c>
      <c r="D28" s="81" t="s">
        <v>152</v>
      </c>
      <c r="E28" s="83" t="s">
        <v>153</v>
      </c>
      <c r="F28" s="82"/>
    </row>
    <row r="29" ht="147">
      <c r="A29" s="83" t="s">
        <v>154</v>
      </c>
      <c r="B29" s="83" t="s">
        <v>155</v>
      </c>
      <c r="C29" s="81" t="s">
        <v>156</v>
      </c>
      <c r="D29" s="81" t="s">
        <v>157</v>
      </c>
      <c r="E29" s="83" t="s">
        <v>158</v>
      </c>
      <c r="F29" s="82" t="s">
        <v>159</v>
      </c>
    </row>
    <row r="30" ht="241.5">
      <c r="A30" s="83" t="s">
        <v>160</v>
      </c>
      <c r="B30" s="83" t="s">
        <v>161</v>
      </c>
      <c r="C30" s="81" t="s">
        <v>162</v>
      </c>
      <c r="D30" s="81" t="s">
        <v>163</v>
      </c>
      <c r="E30" s="83" t="s">
        <v>164</v>
      </c>
      <c r="F30" s="82"/>
    </row>
    <row r="31" ht="189">
      <c r="A31" s="83" t="s">
        <v>165</v>
      </c>
      <c r="B31" s="83" t="s">
        <v>166</v>
      </c>
      <c r="C31" s="81" t="s">
        <v>167</v>
      </c>
      <c r="D31" s="81" t="s">
        <v>168</v>
      </c>
      <c r="E31" s="83" t="s">
        <v>169</v>
      </c>
      <c r="F31" s="82"/>
    </row>
    <row r="32" ht="168">
      <c r="A32" s="83" t="s">
        <v>170</v>
      </c>
      <c r="B32" s="83" t="s">
        <v>171</v>
      </c>
      <c r="C32" s="81" t="s">
        <v>172</v>
      </c>
      <c r="D32" s="81" t="s">
        <v>173</v>
      </c>
      <c r="E32" s="83" t="s">
        <v>174</v>
      </c>
      <c r="F32" s="82"/>
    </row>
    <row r="33" ht="147">
      <c r="A33" s="83" t="s">
        <v>175</v>
      </c>
      <c r="B33" s="83" t="s">
        <v>176</v>
      </c>
      <c r="C33" s="81" t="s">
        <v>177</v>
      </c>
      <c r="D33" s="81" t="s">
        <v>178</v>
      </c>
      <c r="E33" s="83" t="s">
        <v>179</v>
      </c>
      <c r="F33" s="82"/>
    </row>
    <row r="34" ht="136.5">
      <c r="A34" s="83" t="s">
        <v>180</v>
      </c>
      <c r="B34" s="83" t="s">
        <v>181</v>
      </c>
      <c r="C34" s="81" t="s">
        <v>182</v>
      </c>
      <c r="D34" s="81" t="s">
        <v>183</v>
      </c>
      <c r="E34" s="83" t="s">
        <v>184</v>
      </c>
      <c r="F34" s="82"/>
    </row>
    <row r="35" ht="84">
      <c r="A35" s="83" t="s">
        <v>185</v>
      </c>
      <c r="B35" s="83" t="s">
        <v>186</v>
      </c>
      <c r="C35" s="81" t="s">
        <v>187</v>
      </c>
      <c r="D35" s="81" t="s">
        <v>188</v>
      </c>
      <c r="E35" s="83" t="s">
        <v>189</v>
      </c>
      <c r="F35" s="82"/>
    </row>
    <row r="36" ht="157.5">
      <c r="A36" s="83" t="s">
        <v>190</v>
      </c>
      <c r="B36" s="83" t="s">
        <v>191</v>
      </c>
      <c r="C36" s="81" t="s">
        <v>192</v>
      </c>
      <c r="D36" s="81" t="s">
        <v>193</v>
      </c>
      <c r="E36" s="83" t="s">
        <v>194</v>
      </c>
      <c r="F36" s="82"/>
    </row>
    <row r="37" ht="63">
      <c r="A37" s="83" t="s">
        <v>195</v>
      </c>
      <c r="B37" s="83" t="s">
        <v>196</v>
      </c>
      <c r="C37" s="81" t="s">
        <v>197</v>
      </c>
      <c r="D37" s="81" t="s">
        <v>198</v>
      </c>
      <c r="E37" s="83" t="s">
        <v>199</v>
      </c>
      <c r="F37" s="82"/>
    </row>
    <row r="38" ht="168">
      <c r="A38" s="83" t="s">
        <v>200</v>
      </c>
      <c r="B38" s="83" t="s">
        <v>201</v>
      </c>
      <c r="C38" s="81" t="s">
        <v>202</v>
      </c>
      <c r="D38" s="81" t="s">
        <v>203</v>
      </c>
      <c r="E38" s="83" t="s">
        <v>204</v>
      </c>
      <c r="F38" s="82" t="s">
        <v>205</v>
      </c>
    </row>
    <row r="39" ht="94.5">
      <c r="A39" s="83" t="s">
        <v>206</v>
      </c>
      <c r="B39" s="83" t="s">
        <v>207</v>
      </c>
      <c r="C39" s="81" t="s">
        <v>208</v>
      </c>
      <c r="D39" s="81" t="s">
        <v>209</v>
      </c>
      <c r="E39" s="83" t="s">
        <v>210</v>
      </c>
      <c r="F39" s="82"/>
    </row>
    <row r="40" ht="294">
      <c r="A40" s="83" t="s">
        <v>211</v>
      </c>
      <c r="B40" s="83" t="s">
        <v>212</v>
      </c>
      <c r="C40" s="81" t="s">
        <v>213</v>
      </c>
      <c r="D40" s="81" t="s">
        <v>214</v>
      </c>
      <c r="E40" s="83" t="s">
        <v>215</v>
      </c>
      <c r="F40" s="82" t="s">
        <v>216</v>
      </c>
    </row>
    <row r="41" ht="52.5">
      <c r="A41" s="83" t="s">
        <v>217</v>
      </c>
      <c r="B41" s="83" t="s">
        <v>218</v>
      </c>
      <c r="C41" s="81" t="s">
        <v>219</v>
      </c>
      <c r="D41" s="81" t="s">
        <v>220</v>
      </c>
      <c r="E41" s="83" t="s">
        <v>221</v>
      </c>
      <c r="F41" s="82"/>
    </row>
    <row r="42" ht="115.5">
      <c r="A42" s="83" t="s">
        <v>222</v>
      </c>
      <c r="B42" s="83" t="s">
        <v>223</v>
      </c>
      <c r="C42" s="81" t="s">
        <v>224</v>
      </c>
      <c r="D42" s="81" t="s">
        <v>225</v>
      </c>
      <c r="E42" s="83" t="s">
        <v>226</v>
      </c>
      <c r="F42" s="82"/>
    </row>
    <row r="43" ht="21">
      <c r="A43" s="79" t="s">
        <v>227</v>
      </c>
      <c r="B43" s="79"/>
      <c r="C43" s="79"/>
      <c r="D43" s="79"/>
      <c r="E43" s="79"/>
      <c r="F43" s="79"/>
    </row>
    <row r="44" ht="147">
      <c r="A44" s="83" t="s">
        <v>132</v>
      </c>
      <c r="B44" s="83" t="s">
        <v>133</v>
      </c>
      <c r="C44" s="81" t="s">
        <v>134</v>
      </c>
      <c r="D44" s="81" t="s">
        <v>228</v>
      </c>
      <c r="E44" s="83" t="s">
        <v>136</v>
      </c>
      <c r="F44" s="82" t="s">
        <v>137</v>
      </c>
    </row>
    <row r="45" ht="241.5">
      <c r="A45" s="83" t="s">
        <v>229</v>
      </c>
      <c r="B45" s="83" t="s">
        <v>230</v>
      </c>
      <c r="C45" s="81" t="s">
        <v>231</v>
      </c>
      <c r="D45" s="81" t="s">
        <v>232</v>
      </c>
      <c r="E45" s="83" t="s">
        <v>233</v>
      </c>
      <c r="F45" s="82" t="s">
        <v>234</v>
      </c>
    </row>
    <row r="46" ht="357">
      <c r="A46" s="83" t="s">
        <v>138</v>
      </c>
      <c r="B46" s="83" t="s">
        <v>139</v>
      </c>
      <c r="C46" s="81" t="s">
        <v>140</v>
      </c>
      <c r="D46" s="81" t="s">
        <v>235</v>
      </c>
      <c r="E46" s="83" t="s">
        <v>142</v>
      </c>
      <c r="F46" s="82" t="s">
        <v>143</v>
      </c>
    </row>
    <row r="47" ht="21">
      <c r="A47" s="79" t="s">
        <v>236</v>
      </c>
      <c r="B47" s="79"/>
      <c r="C47" s="79"/>
      <c r="D47" s="79"/>
      <c r="E47" s="79"/>
      <c r="F47" s="79"/>
    </row>
    <row r="48" ht="14.25">
      <c r="A48" s="80" t="s">
        <v>237</v>
      </c>
      <c r="B48" s="80" t="s">
        <v>238</v>
      </c>
      <c r="C48" s="81" t="s">
        <v>239</v>
      </c>
      <c r="D48" s="80" t="s">
        <v>240</v>
      </c>
      <c r="E48" s="80" t="s">
        <v>241</v>
      </c>
      <c r="F48" s="81" t="s">
        <v>242</v>
      </c>
    </row>
    <row r="49" ht="21">
      <c r="A49" s="80"/>
      <c r="B49" s="80"/>
      <c r="C49" s="81" t="s">
        <v>243</v>
      </c>
      <c r="D49" s="80"/>
      <c r="E49" s="80"/>
      <c r="F49" s="81"/>
    </row>
    <row r="50" ht="21">
      <c r="A50" s="80"/>
      <c r="B50" s="80"/>
      <c r="C50" s="81" t="s">
        <v>244</v>
      </c>
      <c r="D50" s="80"/>
      <c r="E50" s="80"/>
      <c r="F50" s="81"/>
    </row>
    <row r="51" ht="31.5">
      <c r="A51" s="80"/>
      <c r="B51" s="80"/>
      <c r="C51" s="81" t="s">
        <v>245</v>
      </c>
      <c r="D51" s="80"/>
      <c r="E51" s="80"/>
      <c r="F51" s="81"/>
    </row>
    <row r="52" ht="21">
      <c r="A52" s="80"/>
      <c r="B52" s="80"/>
      <c r="C52" s="81" t="s">
        <v>246</v>
      </c>
      <c r="D52" s="80"/>
      <c r="E52" s="80"/>
      <c r="F52" s="81"/>
    </row>
    <row r="53" ht="31.5">
      <c r="A53" s="80"/>
      <c r="B53" s="80"/>
      <c r="C53" s="81" t="s">
        <v>247</v>
      </c>
      <c r="D53" s="80"/>
      <c r="E53" s="80"/>
      <c r="F53" s="81"/>
    </row>
    <row r="54" ht="14.25">
      <c r="A54" s="80"/>
      <c r="B54" s="80"/>
      <c r="C54" s="81" t="s">
        <v>248</v>
      </c>
      <c r="D54" s="80"/>
      <c r="E54" s="80"/>
      <c r="F54" s="81"/>
    </row>
    <row r="55" ht="14.25">
      <c r="A55" s="80"/>
      <c r="B55" s="80"/>
      <c r="C55" s="81" t="s">
        <v>249</v>
      </c>
      <c r="D55" s="80"/>
      <c r="E55" s="80"/>
      <c r="F55" s="81"/>
    </row>
    <row r="56" ht="14.25">
      <c r="A56" s="80"/>
      <c r="B56" s="80"/>
      <c r="C56" s="81"/>
      <c r="D56" s="80"/>
      <c r="E56" s="80"/>
      <c r="F56" s="81"/>
    </row>
    <row r="57" ht="14.25">
      <c r="A57" s="80"/>
      <c r="B57" s="80"/>
      <c r="C57" s="81"/>
      <c r="D57" s="80"/>
      <c r="E57" s="80"/>
      <c r="F57" s="81"/>
    </row>
    <row r="58" ht="14.25">
      <c r="A58" s="80"/>
      <c r="B58" s="80"/>
      <c r="C58" s="81"/>
      <c r="D58" s="80"/>
      <c r="E58" s="80"/>
      <c r="F58" s="81"/>
    </row>
    <row r="59" ht="14.25">
      <c r="A59" s="80"/>
      <c r="B59" s="80"/>
      <c r="C59" s="81"/>
      <c r="D59" s="80"/>
      <c r="E59" s="80"/>
      <c r="F59" s="81"/>
    </row>
    <row r="60" ht="14.25">
      <c r="A60" s="80"/>
      <c r="B60" s="80"/>
      <c r="C60" s="81"/>
      <c r="D60" s="80"/>
      <c r="E60" s="80"/>
      <c r="F60" s="81"/>
    </row>
    <row r="61" ht="14.25">
      <c r="A61" s="80"/>
      <c r="B61" s="80"/>
      <c r="C61" s="81"/>
      <c r="D61" s="80"/>
      <c r="E61" s="80"/>
      <c r="F61" s="81"/>
    </row>
    <row r="62" ht="14.25">
      <c r="A62" s="80"/>
      <c r="B62" s="80"/>
      <c r="C62" s="81"/>
      <c r="D62" s="80"/>
      <c r="E62" s="80"/>
      <c r="F62" s="81"/>
    </row>
    <row r="63" ht="21">
      <c r="A63" s="80" t="s">
        <v>250</v>
      </c>
      <c r="B63" s="80" t="s">
        <v>251</v>
      </c>
      <c r="C63" s="81" t="s">
        <v>252</v>
      </c>
      <c r="D63" s="80" t="s">
        <v>253</v>
      </c>
      <c r="E63" s="80" t="s">
        <v>254</v>
      </c>
      <c r="F63" s="81" t="s">
        <v>255</v>
      </c>
    </row>
    <row r="64" ht="21">
      <c r="A64" s="80"/>
      <c r="B64" s="80"/>
      <c r="C64" s="81" t="s">
        <v>256</v>
      </c>
      <c r="D64" s="80"/>
      <c r="E64" s="80"/>
      <c r="F64" s="81"/>
    </row>
    <row r="65" ht="21">
      <c r="A65" s="80"/>
      <c r="B65" s="80"/>
      <c r="C65" s="81" t="s">
        <v>257</v>
      </c>
      <c r="D65" s="80"/>
      <c r="E65" s="80"/>
      <c r="F65" s="81"/>
    </row>
    <row r="66" ht="14.25">
      <c r="A66" s="80"/>
      <c r="B66" s="80"/>
      <c r="C66" s="81" t="s">
        <v>258</v>
      </c>
      <c r="D66" s="80"/>
      <c r="E66" s="80"/>
      <c r="F66" s="81"/>
    </row>
    <row r="67" ht="21">
      <c r="A67" s="80"/>
      <c r="B67" s="80"/>
      <c r="C67" s="81" t="s">
        <v>259</v>
      </c>
      <c r="D67" s="80"/>
      <c r="E67" s="80"/>
      <c r="F67" s="81"/>
    </row>
    <row r="68" ht="21">
      <c r="A68" s="80"/>
      <c r="B68" s="80"/>
      <c r="C68" s="81" t="s">
        <v>260</v>
      </c>
      <c r="D68" s="80"/>
      <c r="E68" s="80"/>
      <c r="F68" s="81"/>
    </row>
    <row r="69" ht="31.5">
      <c r="A69" s="80"/>
      <c r="B69" s="80"/>
      <c r="C69" s="81" t="s">
        <v>261</v>
      </c>
      <c r="D69" s="80"/>
      <c r="E69" s="80"/>
      <c r="F69" s="81"/>
    </row>
    <row r="70" ht="14.25">
      <c r="A70" s="80"/>
      <c r="B70" s="80"/>
      <c r="C70" s="81" t="s">
        <v>262</v>
      </c>
      <c r="D70" s="80"/>
      <c r="E70" s="80"/>
      <c r="F70" s="81"/>
    </row>
    <row r="71" ht="14.25">
      <c r="A71" s="80"/>
      <c r="B71" s="80"/>
      <c r="C71" s="81"/>
      <c r="D71" s="80"/>
      <c r="E71" s="80"/>
      <c r="F71" s="81"/>
    </row>
    <row r="72" ht="14.25">
      <c r="A72" s="80"/>
      <c r="B72" s="80"/>
      <c r="C72" s="81"/>
      <c r="D72" s="80"/>
      <c r="E72" s="80"/>
      <c r="F72" s="81"/>
    </row>
    <row r="73" ht="14.25">
      <c r="A73" s="80"/>
      <c r="B73" s="80"/>
      <c r="C73" s="81"/>
      <c r="D73" s="80"/>
      <c r="E73" s="80"/>
      <c r="F73" s="81"/>
    </row>
    <row r="74" ht="14.25">
      <c r="A74" s="80"/>
      <c r="B74" s="80"/>
      <c r="C74" s="81"/>
      <c r="D74" s="80"/>
      <c r="E74" s="80"/>
      <c r="F74" s="81"/>
    </row>
    <row r="75" ht="14.25">
      <c r="A75" s="80"/>
      <c r="B75" s="80"/>
      <c r="C75" s="81"/>
      <c r="D75" s="80"/>
      <c r="E75" s="80"/>
      <c r="F75" s="81"/>
    </row>
    <row r="76" ht="14.25">
      <c r="A76" s="80"/>
      <c r="B76" s="80"/>
      <c r="C76" s="81"/>
      <c r="D76" s="80"/>
      <c r="E76" s="80"/>
      <c r="F76" s="81"/>
    </row>
    <row r="77" ht="249" customHeight="1">
      <c r="A77" s="80"/>
      <c r="B77" s="80"/>
      <c r="C77" s="81"/>
      <c r="D77" s="80"/>
      <c r="E77" s="80"/>
      <c r="F77" s="81"/>
    </row>
    <row r="78" ht="178.5" hidden="1">
      <c r="A78" s="83" t="s">
        <v>263</v>
      </c>
      <c r="B78" s="83" t="s">
        <v>264</v>
      </c>
      <c r="C78" s="81" t="s">
        <v>265</v>
      </c>
      <c r="D78" s="83" t="s">
        <v>266</v>
      </c>
      <c r="E78" s="83" t="s">
        <v>267</v>
      </c>
      <c r="F78" s="82" t="s">
        <v>268</v>
      </c>
    </row>
    <row r="79" ht="14.25">
      <c r="A79" s="79" t="s">
        <v>269</v>
      </c>
      <c r="B79" s="79"/>
      <c r="C79" s="79"/>
      <c r="D79" s="79"/>
      <c r="E79" s="79"/>
      <c r="F79" s="79"/>
    </row>
    <row r="80" ht="14.25">
      <c r="A80" s="80" t="s">
        <v>270</v>
      </c>
      <c r="B80" s="80" t="s">
        <v>271</v>
      </c>
      <c r="C80" s="81" t="s">
        <v>272</v>
      </c>
      <c r="D80" s="80" t="s">
        <v>273</v>
      </c>
      <c r="E80" s="80" t="s">
        <v>274</v>
      </c>
      <c r="F80" s="81" t="s">
        <v>275</v>
      </c>
    </row>
    <row r="81" ht="21">
      <c r="A81" s="80"/>
      <c r="B81" s="80"/>
      <c r="C81" s="81" t="s">
        <v>276</v>
      </c>
      <c r="D81" s="80"/>
      <c r="E81" s="80"/>
      <c r="F81" s="81"/>
    </row>
    <row r="82" ht="31.5">
      <c r="A82" s="80"/>
      <c r="B82" s="80"/>
      <c r="C82" s="81" t="s">
        <v>277</v>
      </c>
      <c r="D82" s="80"/>
      <c r="E82" s="80"/>
      <c r="F82" s="81"/>
    </row>
    <row r="83" ht="21">
      <c r="A83" s="80"/>
      <c r="B83" s="80"/>
      <c r="C83" s="81" t="s">
        <v>278</v>
      </c>
      <c r="D83" s="80"/>
      <c r="E83" s="80"/>
      <c r="F83" s="81"/>
    </row>
    <row r="84" ht="52.5">
      <c r="A84" s="80"/>
      <c r="B84" s="80"/>
      <c r="C84" s="81" t="s">
        <v>279</v>
      </c>
      <c r="D84" s="80"/>
      <c r="E84" s="80"/>
      <c r="F84" s="81"/>
    </row>
    <row r="85" ht="14.25">
      <c r="A85" s="80"/>
      <c r="B85" s="80"/>
      <c r="C85" s="84"/>
      <c r="D85" s="80"/>
      <c r="E85" s="80"/>
      <c r="F85" s="81"/>
    </row>
    <row r="86" ht="14.25">
      <c r="A86" s="80"/>
      <c r="B86" s="80"/>
      <c r="C86" s="84"/>
      <c r="D86" s="80"/>
      <c r="E86" s="80"/>
      <c r="F86" s="81"/>
    </row>
    <row r="87" ht="14.25">
      <c r="A87" s="80"/>
      <c r="B87" s="80"/>
      <c r="C87" s="84"/>
      <c r="D87" s="80"/>
      <c r="E87" s="80"/>
      <c r="F87" s="81"/>
    </row>
    <row r="88" ht="22.5" customHeight="1">
      <c r="A88" s="80"/>
      <c r="B88" s="80"/>
      <c r="C88" s="84"/>
      <c r="D88" s="80"/>
      <c r="E88" s="80"/>
      <c r="F88" s="81"/>
    </row>
    <row r="89" ht="14.25">
      <c r="A89" s="80" t="s">
        <v>280</v>
      </c>
      <c r="B89" s="80" t="s">
        <v>281</v>
      </c>
      <c r="C89" s="81" t="s">
        <v>282</v>
      </c>
      <c r="D89" s="80" t="s">
        <v>283</v>
      </c>
      <c r="E89" s="80" t="s">
        <v>284</v>
      </c>
      <c r="F89" s="81" t="s">
        <v>285</v>
      </c>
    </row>
    <row r="90" ht="21">
      <c r="A90" s="80"/>
      <c r="B90" s="80"/>
      <c r="C90" s="81" t="s">
        <v>286</v>
      </c>
      <c r="D90" s="80"/>
      <c r="E90" s="80"/>
      <c r="F90" s="81"/>
    </row>
    <row r="91" ht="31.5">
      <c r="A91" s="80"/>
      <c r="B91" s="80"/>
      <c r="C91" s="81" t="s">
        <v>287</v>
      </c>
      <c r="D91" s="80"/>
      <c r="E91" s="80"/>
      <c r="F91" s="81"/>
    </row>
    <row r="92" ht="14.25">
      <c r="A92" s="80"/>
      <c r="B92" s="80"/>
      <c r="C92" s="81" t="s">
        <v>288</v>
      </c>
      <c r="D92" s="80"/>
      <c r="E92" s="80"/>
      <c r="F92" s="81"/>
    </row>
    <row r="93" ht="14.25">
      <c r="A93" s="80"/>
      <c r="B93" s="80"/>
      <c r="C93" s="81" t="s">
        <v>289</v>
      </c>
      <c r="D93" s="80"/>
      <c r="E93" s="80"/>
      <c r="F93" s="81"/>
    </row>
    <row r="94" ht="14.25">
      <c r="A94" s="80"/>
      <c r="B94" s="80"/>
      <c r="C94" s="85"/>
      <c r="D94" s="80"/>
      <c r="E94" s="80"/>
      <c r="F94" s="81"/>
    </row>
    <row r="95" ht="14.25">
      <c r="A95" s="80"/>
      <c r="B95" s="80"/>
      <c r="C95" s="85"/>
      <c r="D95" s="80"/>
      <c r="E95" s="80"/>
      <c r="F95" s="81"/>
    </row>
    <row r="96" ht="14.25">
      <c r="A96" s="80"/>
      <c r="B96" s="80"/>
      <c r="C96" s="85"/>
      <c r="D96" s="80"/>
      <c r="E96" s="80"/>
      <c r="F96" s="81"/>
    </row>
    <row r="97" ht="14.25">
      <c r="A97" s="80"/>
      <c r="B97" s="80"/>
      <c r="C97" s="85"/>
      <c r="D97" s="80"/>
      <c r="E97" s="80"/>
      <c r="F97" s="81"/>
    </row>
    <row r="98" ht="14.25">
      <c r="A98" s="80"/>
      <c r="B98" s="80"/>
      <c r="C98" s="85"/>
      <c r="D98" s="80"/>
      <c r="E98" s="80"/>
      <c r="F98" s="81"/>
    </row>
    <row r="99" ht="14.25">
      <c r="A99" s="80" t="s">
        <v>290</v>
      </c>
      <c r="B99" s="80" t="s">
        <v>291</v>
      </c>
      <c r="C99" s="81" t="s">
        <v>292</v>
      </c>
      <c r="D99" s="80" t="s">
        <v>293</v>
      </c>
      <c r="E99" s="80" t="s">
        <v>294</v>
      </c>
      <c r="F99" s="81"/>
    </row>
    <row r="100" ht="14.25">
      <c r="A100" s="83" t="s">
        <v>295</v>
      </c>
      <c r="B100" s="83" t="s">
        <v>296</v>
      </c>
      <c r="C100" s="81" t="s">
        <v>297</v>
      </c>
      <c r="D100" s="83" t="s">
        <v>298</v>
      </c>
      <c r="E100" s="83" t="s">
        <v>299</v>
      </c>
      <c r="F100" s="82" t="s">
        <v>300</v>
      </c>
    </row>
    <row r="101" ht="14.25">
      <c r="A101" s="79" t="s">
        <v>301</v>
      </c>
      <c r="B101" s="79"/>
      <c r="C101" s="79"/>
      <c r="D101" s="79"/>
      <c r="E101" s="79"/>
      <c r="F101" s="79"/>
    </row>
    <row r="102" ht="220.5">
      <c r="A102" s="83" t="s">
        <v>302</v>
      </c>
      <c r="B102" s="83" t="s">
        <v>303</v>
      </c>
      <c r="C102" s="81" t="s">
        <v>304</v>
      </c>
      <c r="D102" s="83" t="s">
        <v>305</v>
      </c>
      <c r="E102" s="83" t="s">
        <v>306</v>
      </c>
      <c r="F102" s="82" t="s">
        <v>307</v>
      </c>
    </row>
    <row r="103" ht="14.25">
      <c r="A103" s="83" t="s">
        <v>308</v>
      </c>
      <c r="B103" s="83" t="s">
        <v>309</v>
      </c>
      <c r="C103" s="81" t="s">
        <v>310</v>
      </c>
      <c r="D103" s="83" t="s">
        <v>311</v>
      </c>
      <c r="E103" s="83" t="s">
        <v>312</v>
      </c>
      <c r="F103" s="82"/>
    </row>
    <row r="104" ht="14.25">
      <c r="A104" s="83" t="s">
        <v>313</v>
      </c>
      <c r="B104" s="83" t="s">
        <v>314</v>
      </c>
      <c r="C104" s="81" t="s">
        <v>315</v>
      </c>
      <c r="D104" s="83" t="s">
        <v>316</v>
      </c>
      <c r="E104" s="83" t="s">
        <v>317</v>
      </c>
      <c r="F104" s="82"/>
    </row>
    <row r="105" ht="14.25">
      <c r="A105" s="83" t="s">
        <v>318</v>
      </c>
      <c r="B105" s="83" t="s">
        <v>319</v>
      </c>
      <c r="C105" s="81" t="s">
        <v>156</v>
      </c>
      <c r="D105" s="83" t="s">
        <v>320</v>
      </c>
      <c r="E105" s="83" t="s">
        <v>158</v>
      </c>
      <c r="F105" s="82"/>
    </row>
    <row r="106" ht="14.25">
      <c r="A106" s="83" t="s">
        <v>321</v>
      </c>
      <c r="B106" s="83" t="s">
        <v>322</v>
      </c>
      <c r="C106" s="81" t="s">
        <v>323</v>
      </c>
      <c r="D106" s="83" t="s">
        <v>324</v>
      </c>
      <c r="E106" s="83" t="s">
        <v>325</v>
      </c>
      <c r="F106" s="82" t="s">
        <v>326</v>
      </c>
    </row>
    <row r="107" ht="14.25">
      <c r="A107" s="83" t="s">
        <v>327</v>
      </c>
      <c r="B107" s="83" t="s">
        <v>328</v>
      </c>
      <c r="C107" s="81" t="s">
        <v>329</v>
      </c>
      <c r="D107" s="83" t="s">
        <v>330</v>
      </c>
      <c r="E107" s="83" t="s">
        <v>331</v>
      </c>
      <c r="F107" s="82"/>
    </row>
    <row r="108" ht="100.5" customHeight="1">
      <c r="A108" s="83" t="s">
        <v>332</v>
      </c>
      <c r="B108" s="83" t="s">
        <v>333</v>
      </c>
      <c r="C108" s="81" t="s">
        <v>334</v>
      </c>
      <c r="D108" s="83" t="s">
        <v>335</v>
      </c>
      <c r="E108" s="83" t="s">
        <v>336</v>
      </c>
      <c r="F108" s="82"/>
    </row>
    <row r="109" ht="14.25">
      <c r="A109" s="83" t="s">
        <v>337</v>
      </c>
      <c r="B109" s="83" t="s">
        <v>338</v>
      </c>
      <c r="C109" s="81" t="s">
        <v>339</v>
      </c>
      <c r="D109" s="83" t="s">
        <v>340</v>
      </c>
      <c r="E109" s="83" t="s">
        <v>341</v>
      </c>
      <c r="F109" s="82"/>
    </row>
    <row r="110" ht="14.25">
      <c r="A110" s="83" t="s">
        <v>342</v>
      </c>
      <c r="B110" s="83" t="s">
        <v>343</v>
      </c>
      <c r="C110" s="81" t="s">
        <v>344</v>
      </c>
      <c r="D110" s="83" t="s">
        <v>345</v>
      </c>
      <c r="E110" s="83" t="s">
        <v>346</v>
      </c>
      <c r="F110" s="82"/>
    </row>
    <row r="111" ht="308.25" customHeight="1">
      <c r="A111" s="83" t="s">
        <v>347</v>
      </c>
      <c r="B111" s="83" t="s">
        <v>348</v>
      </c>
      <c r="C111" s="81" t="s">
        <v>349</v>
      </c>
      <c r="D111" s="83" t="s">
        <v>350</v>
      </c>
      <c r="E111" s="83" t="s">
        <v>351</v>
      </c>
      <c r="F111" s="82"/>
    </row>
    <row r="112" ht="14.25">
      <c r="A112" s="83" t="s">
        <v>352</v>
      </c>
      <c r="B112" s="83" t="s">
        <v>353</v>
      </c>
      <c r="C112" s="81" t="s">
        <v>354</v>
      </c>
      <c r="D112" s="83" t="s">
        <v>355</v>
      </c>
      <c r="E112" s="83" t="s">
        <v>356</v>
      </c>
      <c r="F112" s="82"/>
    </row>
    <row r="113" ht="14.25">
      <c r="A113" s="83" t="s">
        <v>357</v>
      </c>
      <c r="B113" s="83" t="s">
        <v>358</v>
      </c>
      <c r="C113" s="81" t="s">
        <v>359</v>
      </c>
      <c r="D113" s="83" t="s">
        <v>360</v>
      </c>
      <c r="E113" s="83" t="s">
        <v>361</v>
      </c>
      <c r="F113" s="82" t="s">
        <v>362</v>
      </c>
    </row>
    <row r="114" ht="14.25">
      <c r="A114" s="83" t="s">
        <v>363</v>
      </c>
      <c r="B114" s="83" t="s">
        <v>364</v>
      </c>
      <c r="C114" s="81" t="s">
        <v>365</v>
      </c>
      <c r="D114" s="83" t="s">
        <v>366</v>
      </c>
      <c r="E114" s="83" t="s">
        <v>367</v>
      </c>
      <c r="F114" s="82" t="s">
        <v>368</v>
      </c>
    </row>
    <row r="115" ht="14.25">
      <c r="A115" s="83" t="s">
        <v>369</v>
      </c>
      <c r="B115" s="83" t="s">
        <v>370</v>
      </c>
      <c r="C115" s="81" t="s">
        <v>371</v>
      </c>
      <c r="D115" s="83" t="s">
        <v>372</v>
      </c>
      <c r="E115" s="83" t="s">
        <v>373</v>
      </c>
      <c r="F115" s="82"/>
    </row>
    <row r="116" ht="14.25">
      <c r="A116" s="83" t="s">
        <v>374</v>
      </c>
      <c r="B116" s="83" t="s">
        <v>375</v>
      </c>
      <c r="C116" s="81" t="s">
        <v>376</v>
      </c>
      <c r="D116" s="81" t="s">
        <v>377</v>
      </c>
      <c r="E116" s="83" t="s">
        <v>378</v>
      </c>
      <c r="F116" s="82"/>
    </row>
    <row r="117" ht="14.25">
      <c r="A117" s="83" t="s">
        <v>379</v>
      </c>
      <c r="B117" s="83" t="s">
        <v>380</v>
      </c>
      <c r="C117" s="81" t="s">
        <v>381</v>
      </c>
      <c r="D117" s="81" t="s">
        <v>382</v>
      </c>
      <c r="E117" s="83" t="s">
        <v>383</v>
      </c>
      <c r="F117" s="82"/>
    </row>
    <row r="118" ht="14.25">
      <c r="A118" s="83" t="s">
        <v>384</v>
      </c>
      <c r="B118" s="83" t="s">
        <v>385</v>
      </c>
      <c r="C118" s="81" t="s">
        <v>386</v>
      </c>
      <c r="D118" s="81" t="s">
        <v>387</v>
      </c>
      <c r="E118" s="83" t="s">
        <v>388</v>
      </c>
      <c r="F118" s="82"/>
    </row>
    <row r="119" ht="14.25">
      <c r="A119" s="83" t="s">
        <v>389</v>
      </c>
      <c r="B119" s="83" t="s">
        <v>390</v>
      </c>
      <c r="C119" s="81" t="s">
        <v>391</v>
      </c>
      <c r="D119" s="81" t="s">
        <v>392</v>
      </c>
      <c r="E119" s="83" t="s">
        <v>393</v>
      </c>
      <c r="F119" s="82"/>
    </row>
    <row r="120" ht="14.25">
      <c r="A120" s="80" t="s">
        <v>394</v>
      </c>
      <c r="B120" s="80" t="s">
        <v>395</v>
      </c>
      <c r="C120" s="81" t="s">
        <v>396</v>
      </c>
      <c r="D120" s="80" t="s">
        <v>397</v>
      </c>
      <c r="E120" s="80" t="s">
        <v>398</v>
      </c>
      <c r="F120" s="81"/>
    </row>
    <row r="121" ht="14.25">
      <c r="A121" s="80" t="s">
        <v>399</v>
      </c>
      <c r="B121" s="80" t="s">
        <v>400</v>
      </c>
      <c r="C121" s="81" t="s">
        <v>401</v>
      </c>
      <c r="D121" s="80" t="s">
        <v>402</v>
      </c>
      <c r="E121" s="80" t="s">
        <v>403</v>
      </c>
      <c r="F121" s="81"/>
    </row>
    <row r="122" ht="14.25">
      <c r="A122" s="79" t="s">
        <v>404</v>
      </c>
      <c r="B122" s="79"/>
      <c r="C122" s="79"/>
      <c r="D122" s="79"/>
      <c r="E122" s="79"/>
      <c r="F122" s="79"/>
    </row>
    <row r="123" ht="14.25">
      <c r="A123" s="83" t="s">
        <v>405</v>
      </c>
      <c r="B123" s="83" t="s">
        <v>406</v>
      </c>
      <c r="C123" s="81" t="s">
        <v>407</v>
      </c>
      <c r="D123" s="81" t="s">
        <v>408</v>
      </c>
      <c r="E123" s="83" t="s">
        <v>409</v>
      </c>
      <c r="F123" s="82"/>
    </row>
    <row r="124" ht="14.25">
      <c r="A124" s="83" t="s">
        <v>410</v>
      </c>
      <c r="B124" s="83" t="s">
        <v>411</v>
      </c>
      <c r="C124" s="81" t="s">
        <v>412</v>
      </c>
      <c r="D124" s="81" t="s">
        <v>413</v>
      </c>
      <c r="E124" s="83" t="s">
        <v>414</v>
      </c>
      <c r="F124" s="82"/>
    </row>
    <row r="125" ht="14.25">
      <c r="A125" s="83" t="s">
        <v>415</v>
      </c>
      <c r="B125" s="83" t="s">
        <v>416</v>
      </c>
      <c r="C125" s="81" t="s">
        <v>417</v>
      </c>
      <c r="D125" s="81" t="s">
        <v>418</v>
      </c>
      <c r="E125" s="83" t="s">
        <v>419</v>
      </c>
      <c r="F125" s="82"/>
    </row>
    <row r="126" ht="14.25">
      <c r="A126" s="83" t="s">
        <v>420</v>
      </c>
      <c r="B126" s="83" t="s">
        <v>421</v>
      </c>
      <c r="C126" s="81" t="s">
        <v>422</v>
      </c>
      <c r="D126" s="81" t="s">
        <v>423</v>
      </c>
      <c r="E126" s="83" t="s">
        <v>424</v>
      </c>
      <c r="F126" s="82" t="s">
        <v>425</v>
      </c>
    </row>
    <row r="127" ht="14.25">
      <c r="A127" s="83" t="s">
        <v>426</v>
      </c>
      <c r="B127" s="83" t="s">
        <v>427</v>
      </c>
      <c r="C127" s="81" t="s">
        <v>428</v>
      </c>
      <c r="D127" s="81" t="s">
        <v>429</v>
      </c>
      <c r="E127" s="83" t="s">
        <v>430</v>
      </c>
      <c r="F127" s="82"/>
    </row>
    <row r="128" ht="14.25">
      <c r="A128" s="83" t="s">
        <v>431</v>
      </c>
      <c r="B128" s="83" t="s">
        <v>432</v>
      </c>
      <c r="C128" s="81" t="s">
        <v>433</v>
      </c>
      <c r="D128" s="81" t="s">
        <v>434</v>
      </c>
      <c r="E128" s="83" t="s">
        <v>435</v>
      </c>
      <c r="F128" s="82"/>
    </row>
    <row r="129" ht="14.25">
      <c r="A129" s="83" t="s">
        <v>436</v>
      </c>
      <c r="B129" s="83" t="s">
        <v>437</v>
      </c>
      <c r="C129" s="81" t="s">
        <v>438</v>
      </c>
      <c r="D129" s="81" t="s">
        <v>439</v>
      </c>
      <c r="E129" s="83" t="s">
        <v>440</v>
      </c>
      <c r="F129" s="82"/>
    </row>
    <row r="130" ht="14.25">
      <c r="A130" s="83" t="s">
        <v>441</v>
      </c>
      <c r="B130" s="83" t="s">
        <v>442</v>
      </c>
      <c r="C130" s="81" t="s">
        <v>443</v>
      </c>
      <c r="D130" s="81" t="s">
        <v>444</v>
      </c>
      <c r="E130" s="83" t="s">
        <v>445</v>
      </c>
      <c r="F130" s="82"/>
    </row>
    <row r="131" ht="90" customHeight="1">
      <c r="A131" s="86" t="s">
        <v>29</v>
      </c>
      <c r="B131" s="80" t="s">
        <v>446</v>
      </c>
      <c r="C131" s="80"/>
      <c r="D131" s="80"/>
      <c r="E131" s="80"/>
      <c r="F131" s="80"/>
    </row>
    <row r="132" ht="14.25"/>
    <row r="133" ht="14.25"/>
    <row r="134" ht="14.25"/>
    <row r="135" ht="14.25"/>
    <row r="136" ht="14.25"/>
    <row r="137" ht="14.25"/>
    <row r="138" ht="14.25"/>
    <row r="139" ht="14.25"/>
    <row r="140" ht="14.25"/>
  </sheetData>
  <mergeCells count="42">
    <mergeCell ref="A2:F2"/>
    <mergeCell ref="A3:A17"/>
    <mergeCell ref="B3:B17"/>
    <mergeCell ref="D3:D17"/>
    <mergeCell ref="E3:E17"/>
    <mergeCell ref="F3:F17"/>
    <mergeCell ref="A18:A24"/>
    <mergeCell ref="B18:B24"/>
    <mergeCell ref="D18:D24"/>
    <mergeCell ref="E18:E24"/>
    <mergeCell ref="F18:F24"/>
    <mergeCell ref="C23:C24"/>
    <mergeCell ref="A43:F43"/>
    <mergeCell ref="A47:F47"/>
    <mergeCell ref="A48:A62"/>
    <mergeCell ref="B48:B62"/>
    <mergeCell ref="D48:D62"/>
    <mergeCell ref="E48:E62"/>
    <mergeCell ref="F48:F62"/>
    <mergeCell ref="C55:C62"/>
    <mergeCell ref="A63:A77"/>
    <mergeCell ref="B63:B77"/>
    <mergeCell ref="D63:D77"/>
    <mergeCell ref="E63:E77"/>
    <mergeCell ref="F63:F77"/>
    <mergeCell ref="C70:C77"/>
    <mergeCell ref="A79:F79"/>
    <mergeCell ref="A80:A88"/>
    <mergeCell ref="B80:B88"/>
    <mergeCell ref="D80:D88"/>
    <mergeCell ref="E80:E88"/>
    <mergeCell ref="F80:F88"/>
    <mergeCell ref="C85:C88"/>
    <mergeCell ref="A89:A98"/>
    <mergeCell ref="B89:B98"/>
    <mergeCell ref="D89:D98"/>
    <mergeCell ref="E89:E98"/>
    <mergeCell ref="F89:F98"/>
    <mergeCell ref="C94:C98"/>
    <mergeCell ref="A101:F101"/>
    <mergeCell ref="A122:F122"/>
    <mergeCell ref="B131:F131"/>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style="88" width="48.28125"/>
    <col customWidth="1" min="2" max="3" style="88" width="32.28125"/>
    <col customWidth="1" min="4" max="4" style="88" width="68.140625"/>
    <col customWidth="1" min="5" max="5" style="87" width="68.140625"/>
    <col min="6" max="16384" style="87" width="9.140625"/>
  </cols>
  <sheetData>
    <row r="1" s="13" customFormat="1">
      <c r="A1" s="5" t="s">
        <v>12</v>
      </c>
      <c r="B1" s="5"/>
      <c r="C1" s="5"/>
      <c r="D1" s="5"/>
      <c r="E1" s="5"/>
      <c r="F1" s="13"/>
    </row>
    <row r="2" s="13" customFormat="1" ht="25.5">
      <c r="A2" s="89" t="s">
        <v>447</v>
      </c>
      <c r="B2" s="89" t="s">
        <v>448</v>
      </c>
      <c r="C2" s="89" t="s">
        <v>27</v>
      </c>
      <c r="D2" s="89" t="s">
        <v>449</v>
      </c>
      <c r="E2" s="89"/>
      <c r="F2" s="13"/>
    </row>
    <row r="3" s="1" customFormat="1" ht="228" customHeight="1">
      <c r="A3" s="9" t="s">
        <v>450</v>
      </c>
      <c r="B3" s="90" t="s">
        <v>451</v>
      </c>
      <c r="C3" s="91" t="s">
        <v>452</v>
      </c>
      <c r="D3" s="92" t="s">
        <v>453</v>
      </c>
      <c r="E3" s="92" t="s">
        <v>454</v>
      </c>
      <c r="F3" s="1"/>
    </row>
    <row r="4" s="1" customFormat="1" ht="160.5" customHeight="1">
      <c r="A4" s="93" t="s">
        <v>455</v>
      </c>
      <c r="B4" s="90"/>
      <c r="C4" s="91"/>
      <c r="D4" s="92"/>
      <c r="E4" s="92"/>
      <c r="F4" s="1"/>
    </row>
    <row r="5" s="1" customFormat="1" ht="237.75" customHeight="1">
      <c r="A5" s="9" t="s">
        <v>456</v>
      </c>
      <c r="B5" s="90"/>
      <c r="C5" s="91"/>
      <c r="D5" s="92"/>
      <c r="E5" s="92"/>
      <c r="F5" s="1"/>
    </row>
    <row r="7" ht="14.25">
      <c r="E7" s="87"/>
      <c r="F7" s="87"/>
    </row>
    <row r="9" ht="14.25">
      <c r="A9" s="94"/>
      <c r="B9" s="88"/>
      <c r="C9" s="88"/>
      <c r="D9" s="88"/>
      <c r="E9" s="87"/>
      <c r="F9" s="87"/>
    </row>
    <row r="10" ht="14.25">
      <c r="A10" s="88"/>
      <c r="B10" s="88"/>
      <c r="C10" s="88"/>
      <c r="D10" s="88"/>
      <c r="E10" s="87"/>
      <c r="F10" s="87"/>
    </row>
    <row r="11" ht="14.25">
      <c r="A11" s="88"/>
      <c r="B11" s="88"/>
      <c r="C11" s="88"/>
      <c r="D11" s="88"/>
      <c r="E11" s="87"/>
      <c r="F11" s="87"/>
    </row>
    <row r="12" ht="14.25">
      <c r="A12" s="88"/>
      <c r="B12" s="88"/>
      <c r="C12" s="88"/>
      <c r="D12" s="88"/>
      <c r="E12" s="87"/>
      <c r="F12" s="87"/>
    </row>
    <row r="13" ht="14.25">
      <c r="A13" s="88"/>
      <c r="B13" s="88"/>
      <c r="C13" s="88"/>
      <c r="D13" s="88"/>
      <c r="E13" s="87"/>
      <c r="F13" s="87"/>
    </row>
    <row r="14" ht="14.25">
      <c r="A14" s="88"/>
      <c r="B14" s="88"/>
      <c r="C14" s="88"/>
      <c r="D14" s="88"/>
      <c r="E14" s="87"/>
      <c r="F14" s="87"/>
    </row>
    <row r="15" ht="14.25">
      <c r="A15" s="88"/>
      <c r="B15" s="88"/>
      <c r="C15" s="88"/>
      <c r="D15" s="88"/>
      <c r="E15" s="87"/>
      <c r="F15" s="87"/>
    </row>
    <row r="16" ht="14.25">
      <c r="A16" s="88"/>
      <c r="B16" s="88"/>
      <c r="C16" s="88"/>
      <c r="D16" s="88"/>
      <c r="E16" s="87"/>
      <c r="F16" s="87"/>
    </row>
    <row r="17" ht="14.25">
      <c r="A17" s="88"/>
      <c r="B17" s="88"/>
      <c r="C17" s="88"/>
      <c r="D17" s="88"/>
      <c r="E17" s="87"/>
      <c r="F17" s="87"/>
    </row>
    <row r="18" ht="14.25">
      <c r="A18" s="88"/>
      <c r="B18" s="88"/>
      <c r="C18" s="88"/>
      <c r="D18" s="88"/>
      <c r="E18" s="87"/>
      <c r="F18" s="87"/>
    </row>
    <row r="19" ht="14.25">
      <c r="A19" s="88"/>
      <c r="B19" s="88"/>
      <c r="C19" s="88"/>
      <c r="D19" s="88"/>
      <c r="E19" s="87"/>
      <c r="F19" s="87"/>
    </row>
    <row r="20" ht="14.25">
      <c r="A20" s="88"/>
      <c r="B20" s="88"/>
      <c r="C20" s="88"/>
      <c r="D20" s="88"/>
      <c r="E20" s="87"/>
      <c r="F20" s="87"/>
    </row>
    <row r="21" ht="14.25">
      <c r="A21" s="88"/>
      <c r="B21" s="88"/>
      <c r="C21" s="88"/>
      <c r="D21" s="88"/>
      <c r="E21" s="87"/>
      <c r="F21" s="87"/>
    </row>
    <row r="22" ht="14.25">
      <c r="A22" s="88"/>
      <c r="B22" s="88"/>
      <c r="C22" s="88"/>
      <c r="D22" s="88"/>
      <c r="E22" s="87"/>
      <c r="F22" s="87"/>
    </row>
    <row r="23" ht="14.25">
      <c r="A23" s="88"/>
      <c r="B23" s="88"/>
      <c r="C23" s="88"/>
      <c r="D23" s="88"/>
      <c r="E23" s="87"/>
      <c r="F23" s="87"/>
    </row>
    <row r="24" ht="14.25">
      <c r="A24" s="88"/>
      <c r="B24" s="88"/>
      <c r="C24" s="88"/>
      <c r="D24" s="88"/>
      <c r="E24" s="87"/>
      <c r="F24" s="87"/>
    </row>
    <row r="25" ht="14.25">
      <c r="A25" s="88"/>
      <c r="B25" s="88"/>
      <c r="C25" s="88"/>
      <c r="D25" s="88"/>
      <c r="E25" s="87"/>
      <c r="F25" s="87"/>
    </row>
    <row r="26" ht="14.25">
      <c r="A26" s="88"/>
      <c r="B26" s="88"/>
      <c r="C26" s="88"/>
      <c r="D26" s="88"/>
      <c r="E26" s="87"/>
      <c r="F26" s="87"/>
    </row>
    <row r="27" ht="14.25">
      <c r="A27" s="88"/>
      <c r="B27" s="88"/>
      <c r="C27" s="88"/>
      <c r="D27" s="88"/>
      <c r="E27" s="87"/>
      <c r="F27" s="87"/>
    </row>
    <row r="28" ht="14.25">
      <c r="A28" s="88"/>
      <c r="B28" s="88"/>
      <c r="C28" s="88"/>
      <c r="D28" s="88"/>
      <c r="E28" s="87"/>
      <c r="F28" s="87"/>
    </row>
    <row r="29" ht="14.25">
      <c r="A29" s="88"/>
      <c r="B29" s="88"/>
      <c r="C29" s="88"/>
      <c r="D29" s="88"/>
      <c r="E29" s="87"/>
      <c r="F29" s="87"/>
    </row>
    <row r="30" ht="14.25">
      <c r="A30" s="88"/>
      <c r="B30" s="88"/>
      <c r="C30" s="88"/>
      <c r="D30" s="88"/>
      <c r="E30" s="87"/>
      <c r="F30" s="87"/>
    </row>
    <row r="31" ht="14.25">
      <c r="A31" s="88"/>
      <c r="B31" s="88"/>
      <c r="C31" s="88"/>
      <c r="D31" s="88"/>
      <c r="E31" s="87"/>
      <c r="F31" s="87"/>
    </row>
    <row r="32" ht="14.25">
      <c r="A32" s="88"/>
      <c r="B32" s="88"/>
      <c r="C32" s="88"/>
      <c r="D32" s="88"/>
      <c r="E32" s="87"/>
      <c r="F32" s="87"/>
    </row>
    <row r="33" ht="14.25">
      <c r="A33" s="88"/>
      <c r="B33" s="88"/>
      <c r="C33" s="88"/>
      <c r="D33" s="88"/>
      <c r="E33" s="87"/>
      <c r="F33" s="87"/>
    </row>
    <row r="34" ht="14.25">
      <c r="A34" s="88"/>
      <c r="B34" s="88"/>
      <c r="C34" s="88"/>
      <c r="D34" s="88"/>
      <c r="E34" s="87"/>
      <c r="F34" s="87"/>
    </row>
    <row r="35" ht="14.25">
      <c r="A35" s="88"/>
      <c r="B35" s="88"/>
      <c r="C35" s="88"/>
      <c r="D35" s="88"/>
      <c r="E35" s="87"/>
      <c r="F35" s="87"/>
    </row>
    <row r="36" ht="14.25">
      <c r="A36" s="88"/>
      <c r="B36" s="88"/>
      <c r="C36" s="88"/>
      <c r="D36" s="88"/>
      <c r="E36" s="87"/>
      <c r="F36" s="87"/>
    </row>
    <row r="37" ht="14.25">
      <c r="A37" s="88"/>
      <c r="B37" s="88"/>
      <c r="C37" s="88"/>
    </row>
    <row r="38" ht="14.25">
      <c r="A38" s="88"/>
      <c r="B38" s="88"/>
      <c r="C38" s="88"/>
    </row>
    <row r="39" ht="14.25">
      <c r="A39" s="88"/>
      <c r="B39" s="88"/>
      <c r="C39" s="88"/>
    </row>
    <row r="40" ht="14.25">
      <c r="A40" s="88"/>
      <c r="B40" s="88"/>
      <c r="C40" s="88"/>
    </row>
    <row r="41" ht="14.25">
      <c r="A41" s="88"/>
      <c r="B41" s="88"/>
      <c r="C41" s="88"/>
    </row>
    <row r="42" ht="14.25">
      <c r="A42" s="88"/>
      <c r="B42" s="88"/>
      <c r="C42" s="88"/>
    </row>
    <row r="43" ht="14.25">
      <c r="A43" s="88"/>
      <c r="B43" s="88"/>
      <c r="C43" s="88"/>
    </row>
    <row r="44" ht="14.25">
      <c r="A44" s="88"/>
      <c r="B44" s="88"/>
      <c r="C44" s="88"/>
    </row>
    <row r="45" ht="14.25">
      <c r="A45" s="88"/>
      <c r="B45" s="88"/>
      <c r="C45" s="88"/>
    </row>
    <row r="46" ht="14.25">
      <c r="A46" s="88"/>
      <c r="B46" s="88"/>
      <c r="C46" s="88"/>
    </row>
    <row r="47" ht="14.25">
      <c r="A47" s="88"/>
      <c r="B47" s="88"/>
      <c r="C47" s="88"/>
    </row>
    <row r="48" ht="14.25">
      <c r="A48" s="88"/>
      <c r="B48" s="88"/>
      <c r="C48" s="88"/>
    </row>
    <row r="49" ht="14.25">
      <c r="A49" s="88"/>
      <c r="B49" s="88"/>
      <c r="C49" s="88"/>
    </row>
    <row r="50" ht="14.25">
      <c r="A50" s="88"/>
      <c r="B50" s="88"/>
      <c r="C50" s="88"/>
    </row>
    <row r="51" ht="14.25">
      <c r="A51" s="88"/>
      <c r="B51" s="88"/>
      <c r="C51" s="88"/>
    </row>
    <row r="52" ht="14.25">
      <c r="A52" s="88"/>
      <c r="B52" s="88"/>
      <c r="C52" s="88"/>
    </row>
    <row r="53" ht="14.25">
      <c r="A53" s="88"/>
      <c r="B53" s="88"/>
      <c r="C53" s="88"/>
    </row>
    <row r="54" ht="14.25">
      <c r="A54" s="88"/>
      <c r="B54" s="88"/>
      <c r="C54" s="88"/>
    </row>
    <row r="55" ht="14.25">
      <c r="A55" s="88"/>
      <c r="B55" s="88"/>
      <c r="C55" s="88"/>
    </row>
    <row r="56" ht="14.25">
      <c r="A56" s="88"/>
      <c r="B56" s="88"/>
      <c r="C56" s="88"/>
    </row>
    <row r="57" ht="14.25">
      <c r="A57" s="88"/>
      <c r="B57" s="88"/>
      <c r="C57" s="88"/>
    </row>
    <row r="58" ht="14.25">
      <c r="A58" s="88"/>
      <c r="B58" s="88"/>
      <c r="C58" s="88"/>
    </row>
    <row r="59" ht="14.25">
      <c r="A59" s="88"/>
      <c r="B59" s="88"/>
      <c r="C59" s="88"/>
    </row>
    <row r="60" ht="14.25">
      <c r="A60" s="88"/>
      <c r="B60" s="88"/>
      <c r="C60" s="88"/>
    </row>
    <row r="61" ht="14.25">
      <c r="A61" s="88"/>
      <c r="B61" s="88"/>
      <c r="C61" s="88"/>
    </row>
    <row r="62" ht="14.25">
      <c r="A62" s="88"/>
      <c r="B62" s="88"/>
      <c r="C62" s="88"/>
    </row>
  </sheetData>
  <mergeCells count="6">
    <mergeCell ref="A1:E1"/>
    <mergeCell ref="D2:E2"/>
    <mergeCell ref="B3:B5"/>
    <mergeCell ref="C3:C5"/>
    <mergeCell ref="D3:D5"/>
    <mergeCell ref="E3:E5"/>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style="3" width="6.8515625"/>
    <col customWidth="1" min="2" max="2" style="1" width="23.140625"/>
    <col customWidth="1" min="3" max="3" style="1" width="16.140625"/>
    <col customWidth="1" min="4" max="4" style="95" width="15.421875"/>
    <col customWidth="1" min="5" max="5" style="96" width="17.7109375"/>
    <col customWidth="1" min="6" max="7" style="1" width="17.00390625"/>
    <col customWidth="1" hidden="1" min="8" max="8" style="1" width="22.00390625"/>
    <col customWidth="1" hidden="1" min="9" max="9" style="1" width="17.00390625"/>
    <col customWidth="1" min="10" max="10" style="1" width="14.00390625"/>
    <col customWidth="1" hidden="1" min="11" max="11" style="97" width="14.00390625"/>
    <col customWidth="1" min="12" max="12" style="98" width="14.00390625"/>
    <col bestFit="1" customWidth="1" min="13" max="13" style="99" width="15.8515625"/>
    <col customWidth="1" min="14" max="14" style="1" width="16.00390625"/>
    <col customWidth="1" min="15" max="15" style="99" width="15.57421875"/>
    <col customWidth="1" min="16" max="16" style="1" width="18.8515625"/>
    <col customWidth="1" hidden="1" min="17" max="17" style="98" width="12.57421875"/>
    <col customWidth="1" hidden="1" min="18" max="18" style="100" width="12.57421875"/>
    <col customWidth="1" hidden="1" min="19" max="19" style="1" width="14.57421875"/>
    <col customWidth="1" hidden="1" min="20" max="20" style="95" width="13.140625"/>
    <col customWidth="1" hidden="1" min="21" max="21" style="99" width="13.140625"/>
    <col customWidth="1" hidden="1" min="22" max="24" style="95" width="13.140625"/>
    <col customWidth="1" hidden="1" min="25" max="27" style="101" width="14.57421875"/>
    <col customWidth="1" hidden="1" min="28" max="28" style="102" width="14.57421875"/>
    <col customWidth="1" hidden="1" min="29" max="29" style="101" width="14.57421875"/>
    <col customWidth="1" min="30" max="31" style="101" width="14.57421875"/>
    <col customWidth="1" hidden="1" min="32" max="35" style="1" width="14.57421875"/>
    <col customWidth="1" min="36" max="37" style="1" width="14.57421875"/>
    <col customWidth="1" hidden="1" min="38" max="39" style="1" width="14.57421875"/>
    <col customWidth="1" hidden="1" min="40" max="40" style="98" width="14.57421875"/>
    <col customWidth="1" hidden="1" min="41" max="41" style="101" width="14.57421875"/>
    <col customWidth="1" min="42" max="42" style="1" width="14.57421875"/>
    <col customWidth="1" min="43" max="43" style="1" width="15.57421875"/>
    <col customWidth="1" min="44" max="44" style="103" width="16.57421875"/>
    <col customWidth="1" min="45" max="45" width="16.57421875"/>
    <col customWidth="1" min="46" max="46" style="95" width="15.57421875"/>
    <col customWidth="1" hidden="1" min="47" max="47" style="99" width="11.421875"/>
    <col customWidth="1" hidden="1" min="48" max="49" style="99" width="11.7109375"/>
    <col customWidth="1" min="50" max="50" style="101" width="17.140625"/>
    <col customWidth="1" min="51" max="54" style="95" width="19.57421875"/>
    <col customWidth="1" min="55" max="55" style="1" width="19.28125"/>
    <col min="56" max="16384" style="1" width="9.140625"/>
  </cols>
  <sheetData>
    <row r="1" s="3" customFormat="1" ht="148.5" customHeight="1">
      <c r="A1" s="104" t="s">
        <v>457</v>
      </c>
      <c r="B1" s="104" t="s">
        <v>458</v>
      </c>
      <c r="C1" s="105" t="s">
        <v>459</v>
      </c>
      <c r="D1" s="105" t="s">
        <v>460</v>
      </c>
      <c r="E1" s="105" t="s">
        <v>461</v>
      </c>
      <c r="F1" s="105" t="s">
        <v>462</v>
      </c>
      <c r="G1" s="105" t="s">
        <v>463</v>
      </c>
      <c r="H1" s="105" t="s">
        <v>464</v>
      </c>
      <c r="I1" s="106" t="s">
        <v>465</v>
      </c>
      <c r="J1" s="106" t="s">
        <v>466</v>
      </c>
      <c r="K1" s="107" t="s">
        <v>467</v>
      </c>
      <c r="L1" s="108" t="s">
        <v>468</v>
      </c>
      <c r="M1" s="108" t="s">
        <v>469</v>
      </c>
      <c r="N1" s="106" t="s">
        <v>470</v>
      </c>
      <c r="O1" s="108" t="s">
        <v>471</v>
      </c>
      <c r="P1" s="109" t="s">
        <v>472</v>
      </c>
      <c r="Q1" s="110" t="s">
        <v>473</v>
      </c>
      <c r="R1" s="111"/>
      <c r="S1" s="109" t="s">
        <v>474</v>
      </c>
      <c r="T1" s="112" t="s">
        <v>475</v>
      </c>
      <c r="U1" s="113" t="s">
        <v>476</v>
      </c>
      <c r="V1" s="114"/>
      <c r="W1" s="114" t="s">
        <v>477</v>
      </c>
      <c r="X1" s="115" t="s">
        <v>478</v>
      </c>
      <c r="Y1" s="115" t="s">
        <v>479</v>
      </c>
      <c r="Z1" s="115" t="s">
        <v>480</v>
      </c>
      <c r="AA1" s="115" t="s">
        <v>481</v>
      </c>
      <c r="AB1" s="116" t="s">
        <v>482</v>
      </c>
      <c r="AC1" s="117"/>
      <c r="AD1" s="115" t="s">
        <v>483</v>
      </c>
      <c r="AE1" s="115" t="s">
        <v>484</v>
      </c>
      <c r="AF1" s="118" t="s">
        <v>485</v>
      </c>
      <c r="AG1" s="118" t="s">
        <v>486</v>
      </c>
      <c r="AH1" s="119" t="s">
        <v>487</v>
      </c>
      <c r="AI1" s="120"/>
      <c r="AJ1" s="118" t="s">
        <v>488</v>
      </c>
      <c r="AK1" s="118" t="s">
        <v>489</v>
      </c>
      <c r="AL1" s="118" t="s">
        <v>490</v>
      </c>
      <c r="AM1" s="118" t="s">
        <v>491</v>
      </c>
      <c r="AN1" s="113" t="s">
        <v>492</v>
      </c>
      <c r="AO1" s="114"/>
      <c r="AP1" s="118" t="s">
        <v>493</v>
      </c>
      <c r="AQ1" s="118" t="s">
        <v>494</v>
      </c>
      <c r="AR1" s="106" t="s">
        <v>495</v>
      </c>
      <c r="AS1" s="112" t="s">
        <v>496</v>
      </c>
      <c r="AT1" s="112" t="s">
        <v>497</v>
      </c>
      <c r="AU1" s="108" t="s">
        <v>498</v>
      </c>
      <c r="AV1" s="108" t="s">
        <v>499</v>
      </c>
      <c r="AW1" s="108" t="s">
        <v>500</v>
      </c>
      <c r="AX1" s="115" t="s">
        <v>501</v>
      </c>
      <c r="AY1" s="115" t="s">
        <v>502</v>
      </c>
      <c r="AZ1" s="115" t="s">
        <v>503</v>
      </c>
      <c r="BA1" s="115" t="s">
        <v>504</v>
      </c>
      <c r="BB1" s="115" t="s">
        <v>505</v>
      </c>
      <c r="BC1" s="118" t="s">
        <v>506</v>
      </c>
      <c r="BD1" s="3"/>
    </row>
    <row r="2" s="121" customFormat="1" ht="14.25">
      <c r="A2" s="122" t="s">
        <v>507</v>
      </c>
      <c r="B2" s="123" t="s">
        <v>508</v>
      </c>
      <c r="C2" s="124">
        <v>1550100</v>
      </c>
      <c r="D2" s="124">
        <v>1531917</v>
      </c>
      <c r="E2" s="125">
        <v>0.20699999999999999</v>
      </c>
      <c r="F2" s="124">
        <f t="shared" ref="F2:F9" si="0">D2*E2</f>
        <v>317106.81899999996</v>
      </c>
      <c r="G2" s="124">
        <f t="shared" ref="G2:G9" si="1">F2*16.5%</f>
        <v>52322.625134999995</v>
      </c>
      <c r="H2" s="124">
        <v>35372</v>
      </c>
      <c r="I2" s="124"/>
      <c r="J2" s="124">
        <v>48266</v>
      </c>
      <c r="K2" s="126">
        <v>1.73</v>
      </c>
      <c r="L2" s="127">
        <v>0.070000000000000007</v>
      </c>
      <c r="M2" s="125">
        <v>0.27100000000000002</v>
      </c>
      <c r="N2" s="124">
        <f t="shared" ref="N2:N9" si="2">D2*M2/100%</f>
        <v>415149.50700000004</v>
      </c>
      <c r="O2" s="128">
        <v>0.034000000000000002</v>
      </c>
      <c r="P2" s="124">
        <f t="shared" ref="P2:P9" si="3">D2*O2/100%</f>
        <v>52085.178000000007</v>
      </c>
      <c r="Q2" s="129">
        <f t="shared" ref="Q2:Q9" si="4">T2/$T$97</f>
        <v>0.0067439409905163334</v>
      </c>
      <c r="R2" s="124">
        <f t="shared" ref="R2:R9" si="5">Q2*$R$97</f>
        <v>447.11654373024237</v>
      </c>
      <c r="S2" s="124">
        <v>447.11654373024197</v>
      </c>
      <c r="T2" s="130">
        <v>32</v>
      </c>
      <c r="U2" s="131">
        <f t="shared" ref="U2:U9" si="6">X2/$X$97</f>
        <v>0.0073954626334519569</v>
      </c>
      <c r="V2" s="130">
        <f t="shared" ref="V2:V9" si="7">U2*$V$97</f>
        <v>3672.8381895017792</v>
      </c>
      <c r="W2" s="130">
        <v>3672.8381895017792</v>
      </c>
      <c r="X2" s="132">
        <v>266</v>
      </c>
      <c r="Y2" s="132">
        <v>16</v>
      </c>
      <c r="Z2" s="132">
        <v>4</v>
      </c>
      <c r="AA2" s="132">
        <v>11</v>
      </c>
      <c r="AB2" s="133">
        <f t="shared" ref="AB2:AB9" si="8">AE2/$AE$97</f>
        <v>0.0066041755432466979</v>
      </c>
      <c r="AC2" s="132">
        <f t="shared" ref="AC2:AC9" si="9">AB2*$AC$97</f>
        <v>371.93395824456752</v>
      </c>
      <c r="AD2" s="132">
        <v>371.93395824456752</v>
      </c>
      <c r="AE2" s="132">
        <f t="shared" ref="AE2:AE9" si="10">Y2+Z2+AA2</f>
        <v>31</v>
      </c>
      <c r="AF2" s="132">
        <v>370</v>
      </c>
      <c r="AG2" s="132">
        <v>287</v>
      </c>
      <c r="AH2" s="134">
        <f t="shared" ref="AH2:AH9" si="11">AK2/$AK$97</f>
        <v>0.0098097769283602594</v>
      </c>
      <c r="AI2" s="135">
        <f t="shared" ref="AI2:AI9" si="12">AH2*$AI$97</f>
        <v>7403.7917998029088</v>
      </c>
      <c r="AJ2" s="132">
        <v>7403.7917998029088</v>
      </c>
      <c r="AK2" s="132">
        <f t="shared" ref="AK2:AK9" si="13">AG2+AF2</f>
        <v>657</v>
      </c>
      <c r="AL2" s="132">
        <v>15</v>
      </c>
      <c r="AM2" s="132">
        <v>134</v>
      </c>
      <c r="AN2" s="125">
        <f t="shared" ref="AN2:AN9" si="14">AQ2/$AQ$97</f>
        <v>0.011563833915405511</v>
      </c>
      <c r="AO2" s="132">
        <f t="shared" ref="AO2:AO9" si="15">AN2*$AO$97</f>
        <v>6803.327279782693</v>
      </c>
      <c r="AP2" s="132">
        <v>6803.327279782693</v>
      </c>
      <c r="AQ2" s="132">
        <f t="shared" ref="AQ2:AQ9" si="16">AL2+AM2</f>
        <v>149</v>
      </c>
      <c r="AR2" s="132">
        <v>115898</v>
      </c>
      <c r="AS2" s="132">
        <v>60000</v>
      </c>
      <c r="AT2" s="132">
        <v>10000</v>
      </c>
      <c r="AU2" s="133">
        <v>0.080000000000000002</v>
      </c>
      <c r="AV2" s="133">
        <v>0.12</v>
      </c>
      <c r="AW2" s="133">
        <v>0.10000000000000001</v>
      </c>
      <c r="AX2" s="136">
        <f t="shared" ref="AX2:AX9" si="17">G2*AR2*0.12</f>
        <v>727690512.94754755</v>
      </c>
      <c r="AY2" s="136">
        <f t="shared" ref="AY2:AY9" si="18">AD2*AR2*0.12</f>
        <v>5172768.2271154663</v>
      </c>
      <c r="AZ2" s="136">
        <f t="shared" ref="AZ2:AZ9" si="19">G2*AS2*0.08</f>
        <v>251148600.648</v>
      </c>
      <c r="BA2" s="136">
        <f t="shared" ref="BA2:BA9" si="20">AJ2*AS2*0.08</f>
        <v>35538200.639053963</v>
      </c>
      <c r="BB2" s="136">
        <f t="shared" ref="BB2:BB9" si="21">G2*AT2*0.1</f>
        <v>52322625.134999998</v>
      </c>
      <c r="BC2" s="136">
        <f t="shared" ref="BC2:BC9" si="22">AP2*AT2*0.1</f>
        <v>6803327.2797826938</v>
      </c>
      <c r="BD2" s="121"/>
      <c r="BE2" s="121"/>
      <c r="BF2" s="121"/>
      <c r="BG2" s="121"/>
      <c r="BH2" s="121"/>
      <c r="BI2" s="121"/>
      <c r="BJ2" s="121"/>
    </row>
    <row r="3" s="121" customFormat="1" ht="14.25">
      <c r="A3" s="122"/>
      <c r="B3" s="123" t="s">
        <v>509</v>
      </c>
      <c r="C3" s="124">
        <v>1225800</v>
      </c>
      <c r="D3" s="124">
        <v>1168771</v>
      </c>
      <c r="E3" s="125">
        <v>0.20699999999999999</v>
      </c>
      <c r="F3" s="124">
        <f t="shared" si="0"/>
        <v>241935.59699999998</v>
      </c>
      <c r="G3" s="124">
        <f t="shared" si="1"/>
        <v>39919.373504999996</v>
      </c>
      <c r="H3" s="124">
        <v>28874</v>
      </c>
      <c r="I3" s="124"/>
      <c r="J3" s="124">
        <v>39574</v>
      </c>
      <c r="K3" s="126">
        <v>1.45</v>
      </c>
      <c r="L3" s="127">
        <v>0.13</v>
      </c>
      <c r="M3" s="125">
        <v>0.152</v>
      </c>
      <c r="N3" s="124">
        <f t="shared" si="2"/>
        <v>177653.19200000001</v>
      </c>
      <c r="O3" s="128">
        <v>0.018000000000000002</v>
      </c>
      <c r="P3" s="124">
        <f t="shared" si="3"/>
        <v>21037.878000000004</v>
      </c>
      <c r="Q3" s="129">
        <f t="shared" si="4"/>
        <v>0.0023182297154899895</v>
      </c>
      <c r="R3" s="124">
        <f t="shared" si="5"/>
        <v>153.69631190727083</v>
      </c>
      <c r="S3" s="124">
        <v>153.69631190727083</v>
      </c>
      <c r="T3" s="130">
        <v>11</v>
      </c>
      <c r="U3" s="131">
        <f t="shared" si="6"/>
        <v>0.0045040035587188615</v>
      </c>
      <c r="V3" s="130">
        <f t="shared" si="7"/>
        <v>2236.8413033807828</v>
      </c>
      <c r="W3" s="130">
        <v>2236.8413033807828</v>
      </c>
      <c r="X3" s="132">
        <v>162</v>
      </c>
      <c r="Y3" s="132">
        <v>6</v>
      </c>
      <c r="Z3" s="132">
        <v>3</v>
      </c>
      <c r="AA3" s="132">
        <v>2</v>
      </c>
      <c r="AB3" s="133">
        <f t="shared" si="8"/>
        <v>0.0023434171282488282</v>
      </c>
      <c r="AC3" s="132">
        <f t="shared" si="9"/>
        <v>131.9765658287175</v>
      </c>
      <c r="AD3" s="132">
        <v>131.9765658287175</v>
      </c>
      <c r="AE3" s="132">
        <f t="shared" si="10"/>
        <v>11</v>
      </c>
      <c r="AF3" s="132">
        <v>281</v>
      </c>
      <c r="AG3" s="132">
        <v>211</v>
      </c>
      <c r="AH3" s="134">
        <f t="shared" si="11"/>
        <v>0.0073461343207811983</v>
      </c>
      <c r="AI3" s="135">
        <f t="shared" si="12"/>
        <v>5544.3920327291189</v>
      </c>
      <c r="AJ3" s="132">
        <v>5544.3920327291189</v>
      </c>
      <c r="AK3" s="132">
        <f t="shared" si="13"/>
        <v>492</v>
      </c>
      <c r="AL3" s="132">
        <v>6</v>
      </c>
      <c r="AM3" s="132">
        <v>18</v>
      </c>
      <c r="AN3" s="125">
        <f t="shared" si="14"/>
        <v>0.0018626309662398137</v>
      </c>
      <c r="AO3" s="132">
        <f t="shared" si="15"/>
        <v>1095.8379511059372</v>
      </c>
      <c r="AP3" s="132">
        <v>1095.8379511059372</v>
      </c>
      <c r="AQ3" s="132">
        <f t="shared" si="16"/>
        <v>24</v>
      </c>
      <c r="AR3" s="132">
        <v>115898</v>
      </c>
      <c r="AS3" s="132">
        <v>60000</v>
      </c>
      <c r="AT3" s="132">
        <v>10000</v>
      </c>
      <c r="AU3" s="133">
        <v>0.080000000000000002</v>
      </c>
      <c r="AV3" s="133">
        <v>0.12</v>
      </c>
      <c r="AW3" s="133">
        <v>0.10000000000000001</v>
      </c>
      <c r="AX3" s="136">
        <f t="shared" si="17"/>
        <v>555189066.05789876</v>
      </c>
      <c r="AY3" s="136">
        <f t="shared" si="18"/>
        <v>1835498.403170004</v>
      </c>
      <c r="AZ3" s="136">
        <f t="shared" si="19"/>
        <v>191612992.82399997</v>
      </c>
      <c r="BA3" s="136">
        <f t="shared" si="20"/>
        <v>26613081.757099774</v>
      </c>
      <c r="BB3" s="136">
        <f t="shared" si="21"/>
        <v>39919373.504999995</v>
      </c>
      <c r="BC3" s="136">
        <f t="shared" si="22"/>
        <v>1095837.9511059371</v>
      </c>
      <c r="BD3" s="121"/>
      <c r="BE3" s="121"/>
      <c r="BF3" s="121"/>
      <c r="BG3" s="121"/>
      <c r="BH3" s="121"/>
      <c r="BI3" s="121"/>
      <c r="BJ3" s="121"/>
    </row>
    <row r="4" s="121" customFormat="1" ht="14.25">
      <c r="A4" s="122"/>
      <c r="B4" s="123" t="s">
        <v>510</v>
      </c>
      <c r="C4" s="124">
        <v>1397200</v>
      </c>
      <c r="D4" s="124">
        <v>1323659</v>
      </c>
      <c r="E4" s="125">
        <v>0.20699999999999999</v>
      </c>
      <c r="F4" s="124">
        <f t="shared" si="0"/>
        <v>273997.413</v>
      </c>
      <c r="G4" s="124">
        <f t="shared" si="1"/>
        <v>45209.573145000002</v>
      </c>
      <c r="H4" s="124">
        <v>33110</v>
      </c>
      <c r="I4" s="124"/>
      <c r="J4" s="124">
        <v>44136</v>
      </c>
      <c r="K4" s="126">
        <v>1.3100000000000001</v>
      </c>
      <c r="L4" s="127">
        <v>0.11699999999999999</v>
      </c>
      <c r="M4" s="125">
        <v>0.14499999999999999</v>
      </c>
      <c r="N4" s="124">
        <f t="shared" si="2"/>
        <v>191930.55499999999</v>
      </c>
      <c r="O4" s="128">
        <v>0.022000000000000002</v>
      </c>
      <c r="P4" s="124">
        <f t="shared" si="3"/>
        <v>29120.498000000003</v>
      </c>
      <c r="Q4" s="129">
        <f t="shared" si="4"/>
        <v>0.0044257112750263434</v>
      </c>
      <c r="R4" s="124">
        <f t="shared" si="5"/>
        <v>293.42023182297152</v>
      </c>
      <c r="S4" s="124">
        <v>293.42023182297152</v>
      </c>
      <c r="T4" s="130">
        <v>21</v>
      </c>
      <c r="U4" s="131">
        <f t="shared" si="6"/>
        <v>0.0075344750889679716</v>
      </c>
      <c r="V4" s="130">
        <f t="shared" si="7"/>
        <v>3741.8765013345196</v>
      </c>
      <c r="W4" s="130">
        <v>3741.8765013345196</v>
      </c>
      <c r="X4" s="132">
        <v>271</v>
      </c>
      <c r="Y4" s="132">
        <v>6</v>
      </c>
      <c r="Z4" s="132">
        <v>10</v>
      </c>
      <c r="AA4" s="132">
        <v>28</v>
      </c>
      <c r="AB4" s="133">
        <f t="shared" si="8"/>
        <v>0.0093736685129953128</v>
      </c>
      <c r="AC4" s="132">
        <f t="shared" si="9"/>
        <v>527.90626331486999</v>
      </c>
      <c r="AD4" s="132">
        <v>527.90626331486999</v>
      </c>
      <c r="AE4" s="132">
        <f t="shared" si="10"/>
        <v>44</v>
      </c>
      <c r="AF4" s="132">
        <v>298</v>
      </c>
      <c r="AG4" s="132">
        <v>109</v>
      </c>
      <c r="AH4" s="134">
        <f t="shared" si="11"/>
        <v>0.0060769850986950157</v>
      </c>
      <c r="AI4" s="135">
        <f t="shared" si="12"/>
        <v>4586.5194254486814</v>
      </c>
      <c r="AJ4" s="132">
        <v>4586.5194254486814</v>
      </c>
      <c r="AK4" s="132">
        <f t="shared" si="13"/>
        <v>407</v>
      </c>
      <c r="AL4" s="132">
        <v>28</v>
      </c>
      <c r="AM4" s="132">
        <v>79</v>
      </c>
      <c r="AN4" s="125">
        <f t="shared" si="14"/>
        <v>0.0083042297244858357</v>
      </c>
      <c r="AO4" s="132">
        <f t="shared" si="15"/>
        <v>4885.6108653473029</v>
      </c>
      <c r="AP4" s="132">
        <v>4885.6108653473029</v>
      </c>
      <c r="AQ4" s="132">
        <f t="shared" si="16"/>
        <v>107</v>
      </c>
      <c r="AR4" s="132">
        <v>115898</v>
      </c>
      <c r="AS4" s="132">
        <v>60000</v>
      </c>
      <c r="AT4" s="132">
        <v>10000</v>
      </c>
      <c r="AU4" s="133">
        <v>0.080000000000000002</v>
      </c>
      <c r="AV4" s="133">
        <v>0.12</v>
      </c>
      <c r="AW4" s="133">
        <v>0.10000000000000001</v>
      </c>
      <c r="AX4" s="136">
        <f t="shared" si="17"/>
        <v>628763893.00310516</v>
      </c>
      <c r="AY4" s="136">
        <f t="shared" si="18"/>
        <v>7341993.6126800161</v>
      </c>
      <c r="AZ4" s="136">
        <f t="shared" si="19"/>
        <v>217005951.09600002</v>
      </c>
      <c r="BA4" s="136">
        <f t="shared" si="20"/>
        <v>22015293.242153674</v>
      </c>
      <c r="BB4" s="136">
        <f t="shared" si="21"/>
        <v>45209573.145000011</v>
      </c>
      <c r="BC4" s="136">
        <f t="shared" si="22"/>
        <v>4885610.8653473025</v>
      </c>
      <c r="BD4" s="121"/>
      <c r="BE4" s="121"/>
      <c r="BF4" s="121"/>
      <c r="BG4" s="121"/>
      <c r="BH4" s="121"/>
      <c r="BI4" s="121"/>
      <c r="BJ4" s="121"/>
    </row>
    <row r="5" s="121" customFormat="1" ht="14.25">
      <c r="A5" s="122"/>
      <c r="B5" s="123" t="s">
        <v>511</v>
      </c>
      <c r="C5" s="124">
        <v>2333500</v>
      </c>
      <c r="D5" s="124">
        <v>2287678</v>
      </c>
      <c r="E5" s="125">
        <v>0.20699999999999999</v>
      </c>
      <c r="F5" s="124">
        <f t="shared" si="0"/>
        <v>473549.34599999996</v>
      </c>
      <c r="G5" s="124">
        <f t="shared" si="1"/>
        <v>78135.642089999994</v>
      </c>
      <c r="H5" s="124">
        <v>32989</v>
      </c>
      <c r="I5" s="124"/>
      <c r="J5" s="124">
        <v>45056</v>
      </c>
      <c r="K5" s="126">
        <v>1.54</v>
      </c>
      <c r="L5" s="127">
        <v>0.079000000000000001</v>
      </c>
      <c r="M5" s="125">
        <v>0.20000000000000001</v>
      </c>
      <c r="N5" s="124">
        <f t="shared" si="2"/>
        <v>457535.60000000003</v>
      </c>
      <c r="O5" s="128">
        <v>0.037000000000000005</v>
      </c>
      <c r="P5" s="124">
        <f t="shared" si="3"/>
        <v>84644.08600000001</v>
      </c>
      <c r="Q5" s="129">
        <f t="shared" si="4"/>
        <v>0.014541622760800843</v>
      </c>
      <c r="R5" s="124">
        <f t="shared" si="5"/>
        <v>964.09504741833507</v>
      </c>
      <c r="S5" s="124">
        <v>964.09504741833507</v>
      </c>
      <c r="T5" s="130">
        <v>69</v>
      </c>
      <c r="U5" s="131">
        <f t="shared" si="6"/>
        <v>0.014373887900355872</v>
      </c>
      <c r="V5" s="130">
        <f t="shared" si="7"/>
        <v>7138.5614435053376</v>
      </c>
      <c r="W5" s="130">
        <v>7138.5614435053376</v>
      </c>
      <c r="X5" s="132">
        <v>517</v>
      </c>
      <c r="Y5" s="132">
        <v>9</v>
      </c>
      <c r="Z5" s="132">
        <v>10</v>
      </c>
      <c r="AA5" s="132">
        <v>26</v>
      </c>
      <c r="AB5" s="133">
        <f t="shared" si="8"/>
        <v>0.0095867064337452068</v>
      </c>
      <c r="AC5" s="132">
        <f t="shared" si="9"/>
        <v>539.90413293566257</v>
      </c>
      <c r="AD5" s="132">
        <v>539.90413293566257</v>
      </c>
      <c r="AE5" s="132">
        <f t="shared" si="10"/>
        <v>45</v>
      </c>
      <c r="AF5" s="132">
        <v>600</v>
      </c>
      <c r="AG5" s="132">
        <v>452</v>
      </c>
      <c r="AH5" s="134">
        <f t="shared" si="11"/>
        <v>0.015707588019231344</v>
      </c>
      <c r="AI5" s="135">
        <f t="shared" si="12"/>
        <v>11855.082151282588</v>
      </c>
      <c r="AJ5" s="132">
        <v>11855.082151282588</v>
      </c>
      <c r="AK5" s="132">
        <f t="shared" si="13"/>
        <v>1052</v>
      </c>
      <c r="AL5" s="132">
        <v>59</v>
      </c>
      <c r="AM5" s="132">
        <v>124</v>
      </c>
      <c r="AN5" s="125">
        <f t="shared" si="14"/>
        <v>0.01420256111757858</v>
      </c>
      <c r="AO5" s="132">
        <f t="shared" si="15"/>
        <v>8355.7643771827697</v>
      </c>
      <c r="AP5" s="132">
        <v>8355.7643771827697</v>
      </c>
      <c r="AQ5" s="132">
        <f t="shared" si="16"/>
        <v>183</v>
      </c>
      <c r="AR5" s="132">
        <v>115898</v>
      </c>
      <c r="AS5" s="132">
        <v>60000</v>
      </c>
      <c r="AT5" s="132">
        <v>10000</v>
      </c>
      <c r="AU5" s="133">
        <v>0.080000000000000002</v>
      </c>
      <c r="AV5" s="133">
        <v>0.12</v>
      </c>
      <c r="AW5" s="133">
        <v>0.10000000000000001</v>
      </c>
      <c r="AX5" s="136">
        <f t="shared" si="17"/>
        <v>1086691757.6336184</v>
      </c>
      <c r="AY5" s="136">
        <f t="shared" si="18"/>
        <v>7508857.1038772902</v>
      </c>
      <c r="AZ5" s="136">
        <f t="shared" si="19"/>
        <v>375051082.03200001</v>
      </c>
      <c r="BA5" s="136">
        <f t="shared" si="20"/>
        <v>56904394.32615643</v>
      </c>
      <c r="BB5" s="136">
        <f t="shared" si="21"/>
        <v>78135642.090000004</v>
      </c>
      <c r="BC5" s="136">
        <f t="shared" si="22"/>
        <v>8355764.3771827705</v>
      </c>
      <c r="BD5" s="121"/>
      <c r="BE5" s="121"/>
      <c r="BF5" s="121"/>
      <c r="BG5" s="121"/>
      <c r="BH5" s="121"/>
      <c r="BI5" s="121"/>
      <c r="BJ5" s="121"/>
    </row>
    <row r="6" s="121" customFormat="1" ht="14.25">
      <c r="A6" s="122"/>
      <c r="B6" s="123" t="s">
        <v>512</v>
      </c>
      <c r="C6" s="124">
        <v>1029800</v>
      </c>
      <c r="D6" s="124">
        <v>976918</v>
      </c>
      <c r="E6" s="125">
        <v>0.10099999999999999</v>
      </c>
      <c r="F6" s="124">
        <f t="shared" si="0"/>
        <v>98668.717999999993</v>
      </c>
      <c r="G6" s="124">
        <f t="shared" si="1"/>
        <v>16280.338470000001</v>
      </c>
      <c r="H6" s="124">
        <v>27343</v>
      </c>
      <c r="I6" s="124"/>
      <c r="J6" s="124">
        <v>35002</v>
      </c>
      <c r="K6" s="126">
        <v>1.3200000000000001</v>
      </c>
      <c r="L6" s="127">
        <v>0.129</v>
      </c>
      <c r="M6" s="125">
        <v>0.096999999999999989</v>
      </c>
      <c r="N6" s="124">
        <f t="shared" si="2"/>
        <v>94761.045999999988</v>
      </c>
      <c r="O6" s="128">
        <v>0.014999999999999999</v>
      </c>
      <c r="P6" s="124">
        <f t="shared" si="3"/>
        <v>14653.769999999999</v>
      </c>
      <c r="Q6" s="129">
        <f t="shared" si="4"/>
        <v>0.0012644889357218123</v>
      </c>
      <c r="R6" s="124">
        <f t="shared" si="5"/>
        <v>83.834351949420437</v>
      </c>
      <c r="S6" s="124">
        <v>83.834351949420437</v>
      </c>
      <c r="T6" s="130">
        <v>6</v>
      </c>
      <c r="U6" s="131">
        <f t="shared" si="6"/>
        <v>0.0058663256227758009</v>
      </c>
      <c r="V6" s="130">
        <f t="shared" si="7"/>
        <v>2913.4167593416373</v>
      </c>
      <c r="W6" s="130">
        <v>2913.4167593416373</v>
      </c>
      <c r="X6" s="132">
        <v>211</v>
      </c>
      <c r="Y6" s="132">
        <v>6</v>
      </c>
      <c r="Z6" s="132">
        <v>4</v>
      </c>
      <c r="AA6" s="132">
        <v>6</v>
      </c>
      <c r="AB6" s="133">
        <f t="shared" si="8"/>
        <v>0.0034086067319982955</v>
      </c>
      <c r="AC6" s="132">
        <f t="shared" si="9"/>
        <v>191.96591393268</v>
      </c>
      <c r="AD6" s="132">
        <v>191.96591393268</v>
      </c>
      <c r="AE6" s="132">
        <f t="shared" si="10"/>
        <v>16</v>
      </c>
      <c r="AF6" s="132">
        <v>207</v>
      </c>
      <c r="AG6" s="132">
        <v>140</v>
      </c>
      <c r="AH6" s="134">
        <f t="shared" si="11"/>
        <v>0.0051811150595753577</v>
      </c>
      <c r="AI6" s="135">
        <f t="shared" si="12"/>
        <v>3910.3740556036673</v>
      </c>
      <c r="AJ6" s="132">
        <v>3910.3740556036673</v>
      </c>
      <c r="AK6" s="132">
        <f t="shared" si="13"/>
        <v>347</v>
      </c>
      <c r="AL6" s="132">
        <v>20</v>
      </c>
      <c r="AM6" s="132">
        <v>29</v>
      </c>
      <c r="AN6" s="125">
        <f t="shared" si="14"/>
        <v>0.0038028715560729531</v>
      </c>
      <c r="AO6" s="132">
        <f t="shared" si="15"/>
        <v>2237.3358168412883</v>
      </c>
      <c r="AP6" s="132">
        <v>2237.3358168412883</v>
      </c>
      <c r="AQ6" s="132">
        <f t="shared" si="16"/>
        <v>49</v>
      </c>
      <c r="AR6" s="132">
        <v>115898</v>
      </c>
      <c r="AS6" s="132">
        <v>60000</v>
      </c>
      <c r="AT6" s="132">
        <v>10000</v>
      </c>
      <c r="AU6" s="133">
        <v>0.080000000000000002</v>
      </c>
      <c r="AV6" s="133">
        <v>0.12</v>
      </c>
      <c r="AW6" s="133">
        <v>0.10000000000000001</v>
      </c>
      <c r="AX6" s="136">
        <f t="shared" si="17"/>
        <v>226423040.15952721</v>
      </c>
      <c r="AY6" s="136">
        <f t="shared" si="18"/>
        <v>2669815.8591563697</v>
      </c>
      <c r="AZ6" s="136">
        <f t="shared" si="19"/>
        <v>78145624.656000003</v>
      </c>
      <c r="BA6" s="136">
        <f t="shared" si="20"/>
        <v>18769795.466897603</v>
      </c>
      <c r="BB6" s="136">
        <f t="shared" si="21"/>
        <v>16280338.470000003</v>
      </c>
      <c r="BC6" s="136">
        <f t="shared" si="22"/>
        <v>2237335.8168412885</v>
      </c>
      <c r="BD6" s="121"/>
      <c r="BE6" s="121"/>
      <c r="BF6" s="121"/>
      <c r="BG6" s="121"/>
      <c r="BH6" s="121"/>
      <c r="BI6" s="121"/>
      <c r="BJ6" s="121"/>
    </row>
    <row r="7" s="121" customFormat="1" ht="14.25">
      <c r="A7" s="122"/>
      <c r="B7" s="123" t="s">
        <v>513</v>
      </c>
      <c r="C7" s="124">
        <v>1009800</v>
      </c>
      <c r="D7" s="124">
        <v>1012844</v>
      </c>
      <c r="E7" s="125">
        <v>0.20699999999999999</v>
      </c>
      <c r="F7" s="124">
        <f t="shared" si="0"/>
        <v>209658.70799999998</v>
      </c>
      <c r="G7" s="124">
        <f t="shared" si="1"/>
        <v>34593.686820000003</v>
      </c>
      <c r="H7" s="124">
        <v>39141</v>
      </c>
      <c r="I7" s="124"/>
      <c r="J7" s="124">
        <v>52659</v>
      </c>
      <c r="K7" s="126">
        <v>1.52</v>
      </c>
      <c r="L7" s="127">
        <v>0.090999999999999998</v>
      </c>
      <c r="M7" s="125">
        <v>0.251</v>
      </c>
      <c r="N7" s="124">
        <f t="shared" si="2"/>
        <v>254223.84400000001</v>
      </c>
      <c r="O7" s="128">
        <v>0.050000000000000003</v>
      </c>
      <c r="P7" s="124">
        <f t="shared" si="3"/>
        <v>50642.200000000004</v>
      </c>
      <c r="Q7" s="129">
        <f t="shared" si="4"/>
        <v>0.0067439409905163334</v>
      </c>
      <c r="R7" s="124">
        <f t="shared" si="5"/>
        <v>447.11654373024237</v>
      </c>
      <c r="S7" s="124">
        <v>447.11654373024237</v>
      </c>
      <c r="T7" s="130">
        <v>32</v>
      </c>
      <c r="U7" s="131">
        <f t="shared" si="6"/>
        <v>0.0068394128113879</v>
      </c>
      <c r="V7" s="130">
        <f t="shared" si="7"/>
        <v>3396.6849421708184</v>
      </c>
      <c r="W7" s="130">
        <v>3396.6849421708184</v>
      </c>
      <c r="X7" s="132">
        <v>246</v>
      </c>
      <c r="Y7" s="132">
        <v>7</v>
      </c>
      <c r="Z7" s="132">
        <v>3</v>
      </c>
      <c r="AA7" s="132">
        <v>8</v>
      </c>
      <c r="AB7" s="133">
        <f t="shared" si="8"/>
        <v>0.0038346825734980826</v>
      </c>
      <c r="AC7" s="132">
        <f t="shared" si="9"/>
        <v>215.96165317426502</v>
      </c>
      <c r="AD7" s="132">
        <v>215.96165317426502</v>
      </c>
      <c r="AE7" s="132">
        <f t="shared" si="10"/>
        <v>18</v>
      </c>
      <c r="AF7" s="132">
        <v>262</v>
      </c>
      <c r="AG7" s="132">
        <v>127</v>
      </c>
      <c r="AH7" s="134">
        <f t="shared" si="11"/>
        <v>0.0058082240869591186</v>
      </c>
      <c r="AI7" s="135">
        <f t="shared" si="12"/>
        <v>4383.6758144951773</v>
      </c>
      <c r="AJ7" s="132">
        <v>4383.6758144951773</v>
      </c>
      <c r="AK7" s="132">
        <f t="shared" si="13"/>
        <v>389</v>
      </c>
      <c r="AL7" s="132">
        <v>14</v>
      </c>
      <c r="AM7" s="132">
        <v>68</v>
      </c>
      <c r="AN7" s="125">
        <f t="shared" si="14"/>
        <v>0.0063639891346526966</v>
      </c>
      <c r="AO7" s="132">
        <f t="shared" si="15"/>
        <v>3744.1129996119516</v>
      </c>
      <c r="AP7" s="132">
        <v>3744.1129996119516</v>
      </c>
      <c r="AQ7" s="132">
        <f t="shared" si="16"/>
        <v>82</v>
      </c>
      <c r="AR7" s="132">
        <v>115898</v>
      </c>
      <c r="AS7" s="132">
        <v>60000</v>
      </c>
      <c r="AT7" s="132">
        <v>10000</v>
      </c>
      <c r="AU7" s="133">
        <v>0.080000000000000002</v>
      </c>
      <c r="AV7" s="133">
        <v>0.12</v>
      </c>
      <c r="AW7" s="133">
        <v>0.10000000000000001</v>
      </c>
      <c r="AX7" s="136">
        <f t="shared" si="17"/>
        <v>481120693.80772322</v>
      </c>
      <c r="AY7" s="136">
        <f t="shared" si="18"/>
        <v>3003542.841550916</v>
      </c>
      <c r="AZ7" s="136">
        <f t="shared" si="19"/>
        <v>166049696.736</v>
      </c>
      <c r="BA7" s="136">
        <f t="shared" si="20"/>
        <v>21041643.909576852</v>
      </c>
      <c r="BB7" s="136">
        <f t="shared" si="21"/>
        <v>34593686.820000008</v>
      </c>
      <c r="BC7" s="136">
        <f t="shared" si="22"/>
        <v>3744112.9996119514</v>
      </c>
      <c r="BD7" s="121"/>
      <c r="BE7" s="121"/>
      <c r="BF7" s="121"/>
      <c r="BG7" s="121"/>
      <c r="BH7" s="121"/>
      <c r="BI7" s="121"/>
      <c r="BJ7" s="121"/>
    </row>
    <row r="8" s="121" customFormat="1" ht="14.25">
      <c r="A8" s="122"/>
      <c r="B8" s="123" t="s">
        <v>514</v>
      </c>
      <c r="C8" s="124">
        <v>651500</v>
      </c>
      <c r="D8" s="124">
        <v>620776</v>
      </c>
      <c r="E8" s="125">
        <v>0.10099999999999999</v>
      </c>
      <c r="F8" s="124">
        <f t="shared" si="0"/>
        <v>62698.375999999997</v>
      </c>
      <c r="G8" s="124">
        <f t="shared" si="1"/>
        <v>10345.232040000001</v>
      </c>
      <c r="H8" s="124">
        <v>29494</v>
      </c>
      <c r="I8" s="124"/>
      <c r="J8" s="124">
        <v>38909</v>
      </c>
      <c r="K8" s="126">
        <v>1.3600000000000001</v>
      </c>
      <c r="L8" s="127">
        <v>0.12</v>
      </c>
      <c r="M8" s="125">
        <v>0.13900000000000001</v>
      </c>
      <c r="N8" s="124">
        <f t="shared" si="2"/>
        <v>86287.864000000001</v>
      </c>
      <c r="O8" s="128">
        <v>0.021000000000000001</v>
      </c>
      <c r="P8" s="124">
        <f t="shared" si="3"/>
        <v>13036.296</v>
      </c>
      <c r="Q8" s="129">
        <f t="shared" si="4"/>
        <v>0.00084299262381454167</v>
      </c>
      <c r="R8" s="124">
        <f t="shared" si="5"/>
        <v>55.889567966280296</v>
      </c>
      <c r="S8" s="124">
        <v>55.889567966280296</v>
      </c>
      <c r="T8" s="130">
        <v>4</v>
      </c>
      <c r="U8" s="131">
        <f t="shared" si="6"/>
        <v>0.0028358540925266904</v>
      </c>
      <c r="V8" s="130">
        <f t="shared" si="7"/>
        <v>1408.3815613879003</v>
      </c>
      <c r="W8" s="130">
        <v>1408.3815613879003</v>
      </c>
      <c r="X8" s="132">
        <v>102</v>
      </c>
      <c r="Y8" s="132">
        <v>4</v>
      </c>
      <c r="Z8" s="132">
        <v>0</v>
      </c>
      <c r="AA8" s="132">
        <v>11</v>
      </c>
      <c r="AB8" s="133">
        <f t="shared" si="8"/>
        <v>0.0031955688112484024</v>
      </c>
      <c r="AC8" s="132">
        <f t="shared" si="9"/>
        <v>179.96804431188752</v>
      </c>
      <c r="AD8" s="132">
        <v>179.96804431188752</v>
      </c>
      <c r="AE8" s="132">
        <f t="shared" si="10"/>
        <v>15</v>
      </c>
      <c r="AF8" s="132">
        <v>169</v>
      </c>
      <c r="AG8" s="132">
        <v>122</v>
      </c>
      <c r="AH8" s="134">
        <f t="shared" si="11"/>
        <v>0.0043449696897303429</v>
      </c>
      <c r="AI8" s="135">
        <f t="shared" si="12"/>
        <v>3279.3050437483203</v>
      </c>
      <c r="AJ8" s="132">
        <v>3279.3050437483203</v>
      </c>
      <c r="AK8" s="132">
        <f t="shared" si="13"/>
        <v>291</v>
      </c>
      <c r="AL8" s="132">
        <v>12</v>
      </c>
      <c r="AM8" s="132">
        <v>12</v>
      </c>
      <c r="AN8" s="125">
        <f t="shared" si="14"/>
        <v>0.0018626309662398137</v>
      </c>
      <c r="AO8" s="132">
        <f t="shared" si="15"/>
        <v>1095.8379511059372</v>
      </c>
      <c r="AP8" s="132">
        <v>1095.8379511059372</v>
      </c>
      <c r="AQ8" s="132">
        <f t="shared" si="16"/>
        <v>24</v>
      </c>
      <c r="AR8" s="132">
        <v>115898</v>
      </c>
      <c r="AS8" s="132">
        <v>60000</v>
      </c>
      <c r="AT8" s="132">
        <v>10000</v>
      </c>
      <c r="AU8" s="133">
        <v>0.080000000000000002</v>
      </c>
      <c r="AV8" s="133">
        <v>0.12</v>
      </c>
      <c r="AW8" s="133">
        <v>0.10000000000000001</v>
      </c>
      <c r="AX8" s="136">
        <f t="shared" si="17"/>
        <v>143879004.35663038</v>
      </c>
      <c r="AY8" s="136">
        <f t="shared" si="18"/>
        <v>2502952.367959097</v>
      </c>
      <c r="AZ8" s="136">
        <f t="shared" si="19"/>
        <v>49657113.792000011</v>
      </c>
      <c r="BA8" s="136">
        <f t="shared" si="20"/>
        <v>15740664.209991938</v>
      </c>
      <c r="BB8" s="136">
        <f t="shared" si="21"/>
        <v>10345232.040000001</v>
      </c>
      <c r="BC8" s="136">
        <f t="shared" si="22"/>
        <v>1095837.9511059371</v>
      </c>
      <c r="BD8" s="121"/>
      <c r="BE8" s="121"/>
      <c r="BF8" s="121"/>
      <c r="BG8" s="121"/>
      <c r="BH8" s="121"/>
      <c r="BI8" s="121"/>
      <c r="BJ8" s="121"/>
    </row>
    <row r="9" s="121" customFormat="1" ht="14.25">
      <c r="A9" s="122"/>
      <c r="B9" s="123" t="s">
        <v>515</v>
      </c>
      <c r="C9" s="124">
        <v>1120000</v>
      </c>
      <c r="D9" s="124">
        <v>1083584</v>
      </c>
      <c r="E9" s="125">
        <v>0.20699999999999999</v>
      </c>
      <c r="F9" s="124">
        <f t="shared" si="0"/>
        <v>224301.88799999998</v>
      </c>
      <c r="G9" s="124">
        <f t="shared" si="1"/>
        <v>37009.811519999996</v>
      </c>
      <c r="H9" s="124">
        <v>31968</v>
      </c>
      <c r="I9" s="124"/>
      <c r="J9" s="124">
        <v>43544</v>
      </c>
      <c r="K9" s="126">
        <v>1.5800000000000001</v>
      </c>
      <c r="L9" s="127">
        <v>0.090999999999999998</v>
      </c>
      <c r="M9" s="125">
        <v>0.23300000000000001</v>
      </c>
      <c r="N9" s="124">
        <f t="shared" si="2"/>
        <v>252475.07200000001</v>
      </c>
      <c r="O9" s="128">
        <v>0.033000000000000002</v>
      </c>
      <c r="P9" s="124">
        <f t="shared" si="3"/>
        <v>35758.272000000004</v>
      </c>
      <c r="Q9" s="129">
        <f t="shared" si="4"/>
        <v>0.0029504741833508955</v>
      </c>
      <c r="R9" s="124">
        <f t="shared" si="5"/>
        <v>195.61348788198103</v>
      </c>
      <c r="S9" s="124">
        <v>195.61348788198103</v>
      </c>
      <c r="T9" s="130">
        <v>14</v>
      </c>
      <c r="U9" s="131">
        <f t="shared" si="6"/>
        <v>0.0080627224199288257</v>
      </c>
      <c r="V9" s="130">
        <f t="shared" si="7"/>
        <v>4004.2220862989325</v>
      </c>
      <c r="W9" s="130">
        <v>4004.2220862989325</v>
      </c>
      <c r="X9" s="132">
        <v>290</v>
      </c>
      <c r="Y9" s="132">
        <v>9</v>
      </c>
      <c r="Z9" s="132">
        <v>2</v>
      </c>
      <c r="AA9" s="132">
        <v>8</v>
      </c>
      <c r="AB9" s="133">
        <f t="shared" si="8"/>
        <v>0.0040477204942479762</v>
      </c>
      <c r="AC9" s="132">
        <f t="shared" si="9"/>
        <v>227.95952279505752</v>
      </c>
      <c r="AD9" s="132">
        <v>227.95952279505752</v>
      </c>
      <c r="AE9" s="132">
        <f t="shared" si="10"/>
        <v>19</v>
      </c>
      <c r="AF9" s="132">
        <v>160</v>
      </c>
      <c r="AG9" s="132">
        <v>159</v>
      </c>
      <c r="AH9" s="134">
        <f t="shared" si="11"/>
        <v>0.0047630423746528507</v>
      </c>
      <c r="AI9" s="135">
        <f t="shared" si="12"/>
        <v>3594.839549675994</v>
      </c>
      <c r="AJ9" s="132">
        <v>3594.839549675994</v>
      </c>
      <c r="AK9" s="132">
        <f t="shared" si="13"/>
        <v>319</v>
      </c>
      <c r="AL9" s="132">
        <v>27</v>
      </c>
      <c r="AM9" s="132">
        <v>45</v>
      </c>
      <c r="AN9" s="125">
        <f t="shared" si="14"/>
        <v>0.0055878928987194414</v>
      </c>
      <c r="AO9" s="132">
        <f t="shared" si="15"/>
        <v>3287.5138533178115</v>
      </c>
      <c r="AP9" s="132">
        <v>3287.5138533178115</v>
      </c>
      <c r="AQ9" s="132">
        <f t="shared" si="16"/>
        <v>72</v>
      </c>
      <c r="AR9" s="132">
        <v>115898</v>
      </c>
      <c r="AS9" s="132">
        <v>60000</v>
      </c>
      <c r="AT9" s="132">
        <v>10000</v>
      </c>
      <c r="AU9" s="133">
        <v>0.080000000000000002</v>
      </c>
      <c r="AV9" s="133">
        <v>0.12</v>
      </c>
      <c r="AW9" s="133">
        <v>0.10000000000000001</v>
      </c>
      <c r="AX9" s="136">
        <f t="shared" si="17"/>
        <v>514723576.2653951</v>
      </c>
      <c r="AY9" s="136">
        <f t="shared" si="18"/>
        <v>3170406.3327481891</v>
      </c>
      <c r="AZ9" s="136">
        <f t="shared" si="19"/>
        <v>177647095.29599997</v>
      </c>
      <c r="BA9" s="136">
        <f t="shared" si="20"/>
        <v>17255229.838444773</v>
      </c>
      <c r="BB9" s="136">
        <f t="shared" si="21"/>
        <v>37009811.519999996</v>
      </c>
      <c r="BC9" s="136">
        <f t="shared" si="22"/>
        <v>3287513.8533178116</v>
      </c>
      <c r="BD9" s="121"/>
      <c r="BE9" s="121"/>
      <c r="BF9" s="121"/>
      <c r="BG9" s="121"/>
      <c r="BH9" s="121"/>
      <c r="BI9" s="121"/>
      <c r="BJ9" s="121"/>
    </row>
    <row r="10" s="121" customFormat="1" ht="14.25">
      <c r="A10" s="122"/>
      <c r="B10" s="123" t="s">
        <v>516</v>
      </c>
      <c r="C10" s="124">
        <v>1156100</v>
      </c>
      <c r="D10" s="124">
        <v>1113680</v>
      </c>
      <c r="E10" s="125">
        <v>0.20699999999999999</v>
      </c>
      <c r="F10" s="124">
        <f t="shared" ref="F10:F19" si="23">D10*E10</f>
        <v>230531.75999999998</v>
      </c>
      <c r="G10" s="124">
        <f t="shared" ref="G10:G19" si="24">F10*16.5%</f>
        <v>38037.740399999995</v>
      </c>
      <c r="H10" s="124">
        <v>33519</v>
      </c>
      <c r="I10" s="124"/>
      <c r="J10" s="124">
        <v>44357</v>
      </c>
      <c r="K10" s="126">
        <v>1.72</v>
      </c>
      <c r="L10" s="127">
        <v>0.08199999999999999</v>
      </c>
      <c r="M10" s="125">
        <v>0.253</v>
      </c>
      <c r="N10" s="124">
        <f t="shared" ref="N10:N19" si="25">D10*M10/100%</f>
        <v>281761.03999999998</v>
      </c>
      <c r="O10" s="128">
        <v>0.037000000000000005</v>
      </c>
      <c r="P10" s="124">
        <f t="shared" ref="P10:P19" si="26">D10*O10/100%</f>
        <v>41206.160000000003</v>
      </c>
      <c r="Q10" s="129">
        <f t="shared" ref="Q10:Q73" si="27">T10/$T$97</f>
        <v>0.0077976817702845097</v>
      </c>
      <c r="R10" s="124">
        <f t="shared" ref="R10:R73" si="28">Q10*$R$97</f>
        <v>516.9785036880927</v>
      </c>
      <c r="S10" s="124">
        <v>516.9785036880927</v>
      </c>
      <c r="T10" s="130">
        <v>37</v>
      </c>
      <c r="U10" s="131">
        <f t="shared" ref="U10:U73" si="29">X10/$X$97</f>
        <v>0.0045874110320284697</v>
      </c>
      <c r="V10" s="130">
        <f t="shared" ref="V10:V73" si="30">U10*$V$97</f>
        <v>2278.264290480427</v>
      </c>
      <c r="W10" s="130">
        <v>2278.264290480427</v>
      </c>
      <c r="X10" s="132">
        <v>165</v>
      </c>
      <c r="Y10" s="132">
        <v>8</v>
      </c>
      <c r="Z10" s="132">
        <v>2</v>
      </c>
      <c r="AA10" s="132">
        <v>11</v>
      </c>
      <c r="AB10" s="133">
        <f t="shared" ref="AB10:AB73" si="31">AE10/$AE$97</f>
        <v>0.0044737963357477633</v>
      </c>
      <c r="AC10" s="132">
        <f t="shared" ref="AC10:AC73" si="32">AB10*$AC$97</f>
        <v>251.95526203664252</v>
      </c>
      <c r="AD10" s="132">
        <v>251.95526203664252</v>
      </c>
      <c r="AE10" s="132">
        <f t="shared" ref="AE10:AE73" si="33">Y10+Z10+AA10</f>
        <v>21</v>
      </c>
      <c r="AF10" s="132">
        <v>185</v>
      </c>
      <c r="AG10" s="132">
        <v>178</v>
      </c>
      <c r="AH10" s="134">
        <f t="shared" ref="AH10:AH73" si="34">AK10/$AK$97</f>
        <v>0.0054200137366739332</v>
      </c>
      <c r="AI10" s="135">
        <f t="shared" ref="AI10:AI73" si="35">AH10*$AI$97</f>
        <v>4090.6794875623377</v>
      </c>
      <c r="AJ10" s="132">
        <v>4090.6794875623377</v>
      </c>
      <c r="AK10" s="132">
        <f t="shared" ref="AK10:AK73" si="36">AG10+AF10</f>
        <v>363</v>
      </c>
      <c r="AL10" s="132">
        <v>23</v>
      </c>
      <c r="AM10" s="132">
        <v>32</v>
      </c>
      <c r="AN10" s="125">
        <f t="shared" ref="AN10:AN73" si="37">AQ10/$AQ$97</f>
        <v>0.0042685292976329062</v>
      </c>
      <c r="AO10" s="132">
        <f t="shared" ref="AO10:AO73" si="38">AN10*$AO$97</f>
        <v>2511.2953046177727</v>
      </c>
      <c r="AP10" s="132">
        <v>2511.2953046177727</v>
      </c>
      <c r="AQ10" s="132">
        <f t="shared" ref="AQ10:AQ73" si="39">AL10+AM10</f>
        <v>55</v>
      </c>
      <c r="AR10" s="132">
        <v>115898</v>
      </c>
      <c r="AS10" s="132">
        <v>60000</v>
      </c>
      <c r="AT10" s="132">
        <v>10000</v>
      </c>
      <c r="AU10" s="133">
        <v>0.080000000000000002</v>
      </c>
      <c r="AV10" s="133">
        <v>0.12</v>
      </c>
      <c r="AW10" s="133">
        <v>0.10000000000000001</v>
      </c>
      <c r="AX10" s="136">
        <f t="shared" ref="AX10:AX73" si="40">G10*AR10*0.12</f>
        <v>529019764.42550385</v>
      </c>
      <c r="AY10" s="136">
        <f t="shared" ref="AY10:AY73" si="41">AD10*AR10*0.12</f>
        <v>3504133.3151427354</v>
      </c>
      <c r="AZ10" s="136">
        <f t="shared" ref="AZ10:AZ73" si="42">G10*AS10*0.08</f>
        <v>182581153.91999996</v>
      </c>
      <c r="BA10" s="136">
        <f t="shared" ref="BA10:BA73" si="43">AJ10*AS10*0.08</f>
        <v>19635261.540299222</v>
      </c>
      <c r="BB10" s="136">
        <f t="shared" ref="BB10:BB73" si="44">G10*AT10*0.1</f>
        <v>38037740.399999999</v>
      </c>
      <c r="BC10" s="136">
        <f t="shared" ref="BC10:BC73" si="45">AP10*AT10*0.1</f>
        <v>2511295.3046177728</v>
      </c>
      <c r="BD10" s="121"/>
      <c r="BE10" s="121"/>
      <c r="BF10" s="121"/>
      <c r="BG10" s="121"/>
      <c r="BH10" s="121"/>
      <c r="BI10" s="121"/>
      <c r="BJ10" s="121"/>
    </row>
    <row r="11" s="121" customFormat="1" ht="14.25">
      <c r="A11" s="122"/>
      <c r="B11" s="123" t="s">
        <v>517</v>
      </c>
      <c r="C11" s="124">
        <v>7318600</v>
      </c>
      <c r="D11" s="124">
        <v>7768878</v>
      </c>
      <c r="E11" s="125">
        <v>0.308</v>
      </c>
      <c r="F11" s="124">
        <f t="shared" si="23"/>
        <v>2392814.4240000001</v>
      </c>
      <c r="G11" s="124">
        <f t="shared" si="24"/>
        <v>394814.37996000005</v>
      </c>
      <c r="H11" s="124">
        <v>51215</v>
      </c>
      <c r="I11" s="124"/>
      <c r="J11" s="124">
        <v>67526</v>
      </c>
      <c r="K11" s="126">
        <v>2.04</v>
      </c>
      <c r="L11" s="127">
        <v>0.059999999999999998</v>
      </c>
      <c r="M11" s="125">
        <v>0.34499999999999997</v>
      </c>
      <c r="N11" s="124">
        <f t="shared" si="25"/>
        <v>2680262.9099999997</v>
      </c>
      <c r="O11" s="128">
        <v>0.093000000000000013</v>
      </c>
      <c r="P11" s="124">
        <f t="shared" si="26"/>
        <v>722505.6540000001</v>
      </c>
      <c r="Q11" s="129">
        <f t="shared" si="27"/>
        <v>0.11232876712328767</v>
      </c>
      <c r="R11" s="124">
        <f t="shared" si="28"/>
        <v>7447.2849315068488</v>
      </c>
      <c r="S11" s="124">
        <v>7447.2849315068488</v>
      </c>
      <c r="T11" s="130">
        <v>533</v>
      </c>
      <c r="U11" s="131">
        <f t="shared" si="29"/>
        <v>0.096085409252669035</v>
      </c>
      <c r="V11" s="130">
        <f t="shared" si="30"/>
        <v>47719.281138790036</v>
      </c>
      <c r="W11" s="130">
        <v>47719.281138790036</v>
      </c>
      <c r="X11" s="132">
        <v>3456</v>
      </c>
      <c r="Y11" s="132">
        <v>120</v>
      </c>
      <c r="Z11" s="132">
        <v>71</v>
      </c>
      <c r="AA11" s="132">
        <v>247</v>
      </c>
      <c r="AB11" s="133">
        <f t="shared" si="31"/>
        <v>0.093310609288453347</v>
      </c>
      <c r="AC11" s="132">
        <f t="shared" si="32"/>
        <v>5255.0668939071156</v>
      </c>
      <c r="AD11" s="132">
        <v>5255.0668939071156</v>
      </c>
      <c r="AE11" s="132">
        <f t="shared" si="33"/>
        <v>438</v>
      </c>
      <c r="AF11" s="132">
        <v>3594</v>
      </c>
      <c r="AG11" s="132">
        <v>2119</v>
      </c>
      <c r="AH11" s="134">
        <f t="shared" si="34"/>
        <v>0.085301758891510135</v>
      </c>
      <c r="AI11" s="135">
        <f t="shared" si="35"/>
        <v>64380.308298742792</v>
      </c>
      <c r="AJ11" s="132">
        <v>64380.308298742792</v>
      </c>
      <c r="AK11" s="132">
        <f t="shared" si="36"/>
        <v>5713</v>
      </c>
      <c r="AL11" s="132">
        <v>424</v>
      </c>
      <c r="AM11" s="132">
        <v>688</v>
      </c>
      <c r="AN11" s="125">
        <f t="shared" si="37"/>
        <v>0.086301901435778039</v>
      </c>
      <c r="AO11" s="132">
        <f t="shared" si="38"/>
        <v>50773.825067908423</v>
      </c>
      <c r="AP11" s="132">
        <v>50773.825067908423</v>
      </c>
      <c r="AQ11" s="132">
        <f t="shared" si="39"/>
        <v>1112</v>
      </c>
      <c r="AR11" s="132">
        <v>115898</v>
      </c>
      <c r="AS11" s="132">
        <v>60000</v>
      </c>
      <c r="AT11" s="132">
        <v>10000</v>
      </c>
      <c r="AU11" s="133">
        <v>0.080000000000000002</v>
      </c>
      <c r="AV11" s="133">
        <v>0.12</v>
      </c>
      <c r="AW11" s="133">
        <v>0.10000000000000001</v>
      </c>
      <c r="AX11" s="136">
        <f t="shared" si="40"/>
        <v>5490983641.0324907</v>
      </c>
      <c r="AY11" s="136">
        <f t="shared" si="41"/>
        <v>73086209.144405618</v>
      </c>
      <c r="AZ11" s="136">
        <f t="shared" si="42"/>
        <v>1895109023.8080003</v>
      </c>
      <c r="BA11" s="136">
        <f t="shared" si="43"/>
        <v>309025479.83396542</v>
      </c>
      <c r="BB11" s="136">
        <f t="shared" si="44"/>
        <v>394814379.96000004</v>
      </c>
      <c r="BC11" s="136">
        <f t="shared" si="45"/>
        <v>50773825.067908429</v>
      </c>
      <c r="BD11" s="121"/>
      <c r="BE11" s="121"/>
      <c r="BF11" s="121"/>
      <c r="BG11" s="121"/>
      <c r="BH11" s="121"/>
      <c r="BI11" s="121"/>
      <c r="BJ11" s="121"/>
    </row>
    <row r="12" s="121" customFormat="1" ht="14.25">
      <c r="A12" s="122"/>
      <c r="B12" s="123" t="s">
        <v>518</v>
      </c>
      <c r="C12" s="124">
        <v>759700</v>
      </c>
      <c r="D12" s="124">
        <v>714094</v>
      </c>
      <c r="E12" s="125">
        <v>0.10099999999999999</v>
      </c>
      <c r="F12" s="124">
        <f t="shared" si="23"/>
        <v>72123.493999999992</v>
      </c>
      <c r="G12" s="124">
        <f t="shared" si="24"/>
        <v>11900.37651</v>
      </c>
      <c r="H12" s="124">
        <v>27888</v>
      </c>
      <c r="I12" s="124"/>
      <c r="J12" s="124">
        <v>38743</v>
      </c>
      <c r="K12" s="126">
        <v>1.49</v>
      </c>
      <c r="L12" s="127">
        <v>0.122</v>
      </c>
      <c r="M12" s="125">
        <v>0.17499999999999999</v>
      </c>
      <c r="N12" s="124">
        <f t="shared" si="25"/>
        <v>124966.45</v>
      </c>
      <c r="O12" s="128">
        <v>0.023</v>
      </c>
      <c r="P12" s="124">
        <f t="shared" si="26"/>
        <v>16424.162</v>
      </c>
      <c r="Q12" s="129">
        <f t="shared" si="27"/>
        <v>0.0021074815595363539</v>
      </c>
      <c r="R12" s="124">
        <f t="shared" si="28"/>
        <v>139.72391991570072</v>
      </c>
      <c r="S12" s="124">
        <v>139.72391991570072</v>
      </c>
      <c r="T12" s="130">
        <v>10</v>
      </c>
      <c r="U12" s="131">
        <f t="shared" si="29"/>
        <v>0.004337188612099644</v>
      </c>
      <c r="V12" s="130">
        <f t="shared" si="30"/>
        <v>2153.9953291814945</v>
      </c>
      <c r="W12" s="130">
        <v>2153.9953291814945</v>
      </c>
      <c r="X12" s="132">
        <v>156</v>
      </c>
      <c r="Y12" s="132">
        <v>1</v>
      </c>
      <c r="Z12" s="132">
        <v>2</v>
      </c>
      <c r="AA12" s="132">
        <v>2</v>
      </c>
      <c r="AB12" s="133">
        <f t="shared" si="31"/>
        <v>0.0010651896037494673</v>
      </c>
      <c r="AC12" s="132">
        <f t="shared" si="32"/>
        <v>59.989348103962499</v>
      </c>
      <c r="AD12" s="132">
        <v>59.989348103962499</v>
      </c>
      <c r="AE12" s="132">
        <f t="shared" si="33"/>
        <v>5</v>
      </c>
      <c r="AF12" s="132">
        <v>166</v>
      </c>
      <c r="AG12" s="132">
        <v>174</v>
      </c>
      <c r="AH12" s="134">
        <f t="shared" si="34"/>
        <v>0.0050765968883447312</v>
      </c>
      <c r="AI12" s="135">
        <f t="shared" si="35"/>
        <v>3831.490429121749</v>
      </c>
      <c r="AJ12" s="132">
        <v>3831.490429121749</v>
      </c>
      <c r="AK12" s="132">
        <f t="shared" si="36"/>
        <v>340</v>
      </c>
      <c r="AL12" s="132">
        <v>14</v>
      </c>
      <c r="AM12" s="132">
        <v>38</v>
      </c>
      <c r="AN12" s="125">
        <f t="shared" si="37"/>
        <v>0.0040357004268529294</v>
      </c>
      <c r="AO12" s="132">
        <f t="shared" si="38"/>
        <v>2374.3155607295303</v>
      </c>
      <c r="AP12" s="132">
        <v>2374.3155607295303</v>
      </c>
      <c r="AQ12" s="132">
        <f t="shared" si="39"/>
        <v>52</v>
      </c>
      <c r="AR12" s="132">
        <v>115898</v>
      </c>
      <c r="AS12" s="132">
        <v>60000</v>
      </c>
      <c r="AT12" s="132">
        <v>10000</v>
      </c>
      <c r="AU12" s="133">
        <v>0.080000000000000002</v>
      </c>
      <c r="AV12" s="133">
        <v>0.12</v>
      </c>
      <c r="AW12" s="133">
        <v>0.10000000000000001</v>
      </c>
      <c r="AX12" s="136">
        <f t="shared" si="40"/>
        <v>165507580.41071761</v>
      </c>
      <c r="AY12" s="136">
        <f t="shared" si="41"/>
        <v>834317.45598636544</v>
      </c>
      <c r="AZ12" s="136">
        <f t="shared" si="42"/>
        <v>57121807.248000003</v>
      </c>
      <c r="BA12" s="136">
        <f t="shared" si="43"/>
        <v>18391154.059784397</v>
      </c>
      <c r="BB12" s="136">
        <f t="shared" si="44"/>
        <v>11900376.51</v>
      </c>
      <c r="BC12" s="136">
        <f t="shared" si="45"/>
        <v>2374315.5607295302</v>
      </c>
      <c r="BD12" s="121"/>
      <c r="BE12" s="121"/>
      <c r="BF12" s="121"/>
      <c r="BG12" s="121"/>
      <c r="BH12" s="121"/>
      <c r="BI12" s="121"/>
      <c r="BJ12" s="121"/>
    </row>
    <row r="13" s="121" customFormat="1" ht="14.25">
      <c r="A13" s="122"/>
      <c r="B13" s="123" t="s">
        <v>519</v>
      </c>
      <c r="C13" s="124">
        <v>1130100</v>
      </c>
      <c r="D13" s="124">
        <v>1085152</v>
      </c>
      <c r="E13" s="125">
        <v>0.20699999999999999</v>
      </c>
      <c r="F13" s="124">
        <f t="shared" si="23"/>
        <v>224626.46399999998</v>
      </c>
      <c r="G13" s="124">
        <f t="shared" si="24"/>
        <v>37063.366559999995</v>
      </c>
      <c r="H13" s="124">
        <v>33259</v>
      </c>
      <c r="I13" s="124"/>
      <c r="J13" s="124">
        <v>45099</v>
      </c>
      <c r="K13" s="126">
        <v>1.3799999999999999</v>
      </c>
      <c r="L13" s="127">
        <v>0.124</v>
      </c>
      <c r="M13" s="125">
        <v>0.19699999999999998</v>
      </c>
      <c r="N13" s="124">
        <f t="shared" si="25"/>
        <v>213774.94399999999</v>
      </c>
      <c r="O13" s="128">
        <v>0.029999999999999999</v>
      </c>
      <c r="P13" s="124">
        <f t="shared" si="26"/>
        <v>32554.559999999998</v>
      </c>
      <c r="Q13" s="129">
        <f t="shared" si="27"/>
        <v>0.0044257112750263434</v>
      </c>
      <c r="R13" s="124">
        <f t="shared" si="28"/>
        <v>293.42023182297152</v>
      </c>
      <c r="S13" s="124">
        <v>293.42023182297152</v>
      </c>
      <c r="T13" s="130">
        <v>21</v>
      </c>
      <c r="U13" s="131">
        <f t="shared" si="29"/>
        <v>0.0071452402135231321</v>
      </c>
      <c r="V13" s="130">
        <f t="shared" si="30"/>
        <v>3548.5692282028472</v>
      </c>
      <c r="W13" s="130">
        <v>3548.5692282028472</v>
      </c>
      <c r="X13" s="132">
        <v>257</v>
      </c>
      <c r="Y13" s="132">
        <v>6</v>
      </c>
      <c r="Z13" s="132">
        <v>3</v>
      </c>
      <c r="AA13" s="132">
        <v>2</v>
      </c>
      <c r="AB13" s="133">
        <f t="shared" si="31"/>
        <v>0.0023434171282488282</v>
      </c>
      <c r="AC13" s="132">
        <f t="shared" si="32"/>
        <v>131.9765658287175</v>
      </c>
      <c r="AD13" s="132">
        <v>131.9765658287175</v>
      </c>
      <c r="AE13" s="132">
        <f t="shared" si="33"/>
        <v>11</v>
      </c>
      <c r="AF13" s="132">
        <v>214</v>
      </c>
      <c r="AG13" s="132">
        <v>168</v>
      </c>
      <c r="AH13" s="134">
        <f t="shared" si="34"/>
        <v>0.0057037059157284921</v>
      </c>
      <c r="AI13" s="135">
        <f t="shared" si="35"/>
        <v>4304.792188013259</v>
      </c>
      <c r="AJ13" s="132">
        <v>4304.792188013259</v>
      </c>
      <c r="AK13" s="132">
        <f t="shared" si="36"/>
        <v>382</v>
      </c>
      <c r="AL13" s="132">
        <v>26</v>
      </c>
      <c r="AM13" s="132">
        <v>16</v>
      </c>
      <c r="AN13" s="125">
        <f t="shared" si="37"/>
        <v>0.0032596041909196739</v>
      </c>
      <c r="AO13" s="132">
        <f t="shared" si="38"/>
        <v>1917.7164144353899</v>
      </c>
      <c r="AP13" s="132">
        <v>1917.7164144353899</v>
      </c>
      <c r="AQ13" s="132">
        <f t="shared" si="39"/>
        <v>42</v>
      </c>
      <c r="AR13" s="132">
        <v>115898</v>
      </c>
      <c r="AS13" s="132">
        <v>60000</v>
      </c>
      <c r="AT13" s="132">
        <v>10000</v>
      </c>
      <c r="AU13" s="133">
        <v>0.080000000000000002</v>
      </c>
      <c r="AV13" s="133">
        <v>0.12</v>
      </c>
      <c r="AW13" s="133">
        <v>0.10000000000000001</v>
      </c>
      <c r="AX13" s="136">
        <f t="shared" si="40"/>
        <v>515468406.90850544</v>
      </c>
      <c r="AY13" s="136">
        <f t="shared" si="41"/>
        <v>1835498.403170004</v>
      </c>
      <c r="AZ13" s="136">
        <f t="shared" si="42"/>
        <v>177904159.48800001</v>
      </c>
      <c r="BA13" s="136">
        <f t="shared" si="43"/>
        <v>20663002.502463643</v>
      </c>
      <c r="BB13" s="136">
        <f t="shared" si="44"/>
        <v>37063366.559999995</v>
      </c>
      <c r="BC13" s="136">
        <f t="shared" si="45"/>
        <v>1917716.4144353902</v>
      </c>
      <c r="BD13" s="121"/>
      <c r="BE13" s="121"/>
      <c r="BF13" s="121"/>
      <c r="BG13" s="121"/>
      <c r="BH13" s="121"/>
      <c r="BI13" s="121"/>
      <c r="BJ13" s="121"/>
    </row>
    <row r="14" s="121" customFormat="1" ht="14.25">
      <c r="A14" s="122"/>
      <c r="B14" s="123" t="s">
        <v>520</v>
      </c>
      <c r="C14" s="124">
        <v>958600</v>
      </c>
      <c r="D14" s="124">
        <v>909856</v>
      </c>
      <c r="E14" s="125">
        <v>0.10099999999999999</v>
      </c>
      <c r="F14" s="124">
        <f t="shared" si="23"/>
        <v>91895.455999999991</v>
      </c>
      <c r="G14" s="124">
        <f t="shared" si="24"/>
        <v>15162.750239999999</v>
      </c>
      <c r="H14" s="124">
        <v>29089</v>
      </c>
      <c r="I14" s="124"/>
      <c r="J14" s="124">
        <v>40140</v>
      </c>
      <c r="K14" s="126">
        <v>1.3600000000000001</v>
      </c>
      <c r="L14" s="127">
        <v>0.14300000000000002</v>
      </c>
      <c r="M14" s="125">
        <v>0.152</v>
      </c>
      <c r="N14" s="124">
        <f t="shared" si="25"/>
        <v>138298.11199999999</v>
      </c>
      <c r="O14" s="128">
        <v>0.023</v>
      </c>
      <c r="P14" s="124">
        <f t="shared" si="26"/>
        <v>20926.687999999998</v>
      </c>
      <c r="Q14" s="129">
        <f t="shared" si="27"/>
        <v>0.00084299262381454167</v>
      </c>
      <c r="R14" s="124">
        <f t="shared" si="28"/>
        <v>55.889567966280296</v>
      </c>
      <c r="S14" s="124">
        <v>55.889567966280296</v>
      </c>
      <c r="T14" s="130">
        <v>4</v>
      </c>
      <c r="U14" s="131">
        <f t="shared" si="29"/>
        <v>0.0045318060498220642</v>
      </c>
      <c r="V14" s="130">
        <f t="shared" si="30"/>
        <v>2250.6489657473312</v>
      </c>
      <c r="W14" s="130">
        <v>2250.6489657473312</v>
      </c>
      <c r="X14" s="132">
        <v>163</v>
      </c>
      <c r="Y14" s="132">
        <v>0</v>
      </c>
      <c r="Z14" s="132">
        <v>6</v>
      </c>
      <c r="AA14" s="132">
        <v>0</v>
      </c>
      <c r="AB14" s="133">
        <f t="shared" si="31"/>
        <v>0.0012782275244993609</v>
      </c>
      <c r="AC14" s="132">
        <f t="shared" si="32"/>
        <v>71.987217724755013</v>
      </c>
      <c r="AD14" s="132">
        <v>71.987217724755013</v>
      </c>
      <c r="AE14" s="132">
        <f t="shared" si="33"/>
        <v>6</v>
      </c>
      <c r="AF14" s="132">
        <v>179</v>
      </c>
      <c r="AG14" s="132">
        <v>99</v>
      </c>
      <c r="AH14" s="134">
        <f t="shared" si="34"/>
        <v>0.0041508645145877507</v>
      </c>
      <c r="AI14" s="135">
        <f t="shared" si="35"/>
        <v>3132.8068802819007</v>
      </c>
      <c r="AJ14" s="132">
        <v>3132.8068802819007</v>
      </c>
      <c r="AK14" s="132">
        <f t="shared" si="36"/>
        <v>278</v>
      </c>
      <c r="AL14" s="132">
        <v>1</v>
      </c>
      <c r="AM14" s="132">
        <v>72</v>
      </c>
      <c r="AN14" s="125">
        <f t="shared" si="37"/>
        <v>0.005665502522312767</v>
      </c>
      <c r="AO14" s="132">
        <f t="shared" si="38"/>
        <v>3333.1737679472258</v>
      </c>
      <c r="AP14" s="132">
        <v>3333.1737679472258</v>
      </c>
      <c r="AQ14" s="132">
        <f t="shared" si="39"/>
        <v>73</v>
      </c>
      <c r="AR14" s="132">
        <v>115898</v>
      </c>
      <c r="AS14" s="132">
        <v>60000</v>
      </c>
      <c r="AT14" s="132">
        <v>10000</v>
      </c>
      <c r="AU14" s="133">
        <v>0.080000000000000002</v>
      </c>
      <c r="AV14" s="133">
        <v>0.12</v>
      </c>
      <c r="AW14" s="133">
        <v>0.10000000000000001</v>
      </c>
      <c r="AX14" s="136">
        <f t="shared" si="40"/>
        <v>210879891.2778624</v>
      </c>
      <c r="AY14" s="136">
        <f t="shared" si="41"/>
        <v>1001180.9471836388</v>
      </c>
      <c r="AZ14" s="136">
        <f t="shared" si="42"/>
        <v>72781201.151999995</v>
      </c>
      <c r="BA14" s="136">
        <f t="shared" si="43"/>
        <v>15037473.025353124</v>
      </c>
      <c r="BB14" s="136">
        <f t="shared" si="44"/>
        <v>15162750.240000002</v>
      </c>
      <c r="BC14" s="136">
        <f t="shared" si="45"/>
        <v>3333173.7679472258</v>
      </c>
      <c r="BD14" s="121"/>
      <c r="BE14" s="121"/>
      <c r="BF14" s="121"/>
      <c r="BG14" s="121"/>
      <c r="BH14" s="121"/>
      <c r="BI14" s="121"/>
      <c r="BJ14" s="121"/>
    </row>
    <row r="15" s="121" customFormat="1" ht="14.25">
      <c r="A15" s="122"/>
      <c r="B15" s="123" t="s">
        <v>521</v>
      </c>
      <c r="C15" s="124">
        <v>1050300</v>
      </c>
      <c r="D15" s="124">
        <v>980984</v>
      </c>
      <c r="E15" s="125">
        <v>0.10099999999999999</v>
      </c>
      <c r="F15" s="124">
        <f t="shared" si="23"/>
        <v>99079.383999999991</v>
      </c>
      <c r="G15" s="124">
        <f t="shared" si="24"/>
        <v>16348.09836</v>
      </c>
      <c r="H15" s="124">
        <v>28172</v>
      </c>
      <c r="I15" s="124"/>
      <c r="J15" s="124">
        <v>36646</v>
      </c>
      <c r="K15" s="126">
        <v>1.49</v>
      </c>
      <c r="L15" s="127">
        <v>0.106</v>
      </c>
      <c r="M15" s="125">
        <v>0.14000000000000001</v>
      </c>
      <c r="N15" s="124">
        <f t="shared" si="25"/>
        <v>137337.76000000001</v>
      </c>
      <c r="O15" s="128">
        <v>0.018000000000000002</v>
      </c>
      <c r="P15" s="124">
        <f t="shared" si="26"/>
        <v>17657.712000000003</v>
      </c>
      <c r="Q15" s="129">
        <f t="shared" si="27"/>
        <v>0.0027397260273972603</v>
      </c>
      <c r="R15" s="124">
        <f t="shared" si="28"/>
        <v>181.64109589041095</v>
      </c>
      <c r="S15" s="124">
        <v>181.64109589041095</v>
      </c>
      <c r="T15" s="130">
        <v>13</v>
      </c>
      <c r="U15" s="131">
        <f t="shared" si="29"/>
        <v>0.0038367437722419927</v>
      </c>
      <c r="V15" s="130">
        <f t="shared" si="30"/>
        <v>1905.4574065836298</v>
      </c>
      <c r="W15" s="130">
        <v>1905.4574065836298</v>
      </c>
      <c r="X15" s="132">
        <v>138</v>
      </c>
      <c r="Y15" s="132">
        <v>7</v>
      </c>
      <c r="Z15" s="132">
        <v>2</v>
      </c>
      <c r="AA15" s="132">
        <v>4</v>
      </c>
      <c r="AB15" s="133">
        <f t="shared" si="31"/>
        <v>0.0027694929697486153</v>
      </c>
      <c r="AC15" s="132">
        <f t="shared" si="32"/>
        <v>155.97230507030253</v>
      </c>
      <c r="AD15" s="132">
        <v>155.97230507030253</v>
      </c>
      <c r="AE15" s="132">
        <f t="shared" si="33"/>
        <v>13</v>
      </c>
      <c r="AF15" s="132">
        <v>174</v>
      </c>
      <c r="AG15" s="132">
        <v>138</v>
      </c>
      <c r="AH15" s="134">
        <f t="shared" si="34"/>
        <v>0.0046585242034222233</v>
      </c>
      <c r="AI15" s="135">
        <f t="shared" si="35"/>
        <v>3515.9559231940752</v>
      </c>
      <c r="AJ15" s="132">
        <v>3515.9559231940752</v>
      </c>
      <c r="AK15" s="132">
        <f t="shared" si="36"/>
        <v>312</v>
      </c>
      <c r="AL15" s="132">
        <v>24</v>
      </c>
      <c r="AM15" s="132">
        <v>31</v>
      </c>
      <c r="AN15" s="125">
        <f t="shared" si="37"/>
        <v>0.0042685292976329062</v>
      </c>
      <c r="AO15" s="132">
        <f t="shared" si="38"/>
        <v>2511.2953046177727</v>
      </c>
      <c r="AP15" s="132">
        <v>2511.2953046177727</v>
      </c>
      <c r="AQ15" s="132">
        <f t="shared" si="39"/>
        <v>55</v>
      </c>
      <c r="AR15" s="132">
        <v>115898</v>
      </c>
      <c r="AS15" s="132">
        <v>60000</v>
      </c>
      <c r="AT15" s="132">
        <v>10000</v>
      </c>
      <c r="AU15" s="133">
        <v>0.080000000000000002</v>
      </c>
      <c r="AV15" s="133">
        <v>0.12</v>
      </c>
      <c r="AW15" s="133">
        <v>0.10000000000000001</v>
      </c>
      <c r="AX15" s="136">
        <f t="shared" si="40"/>
        <v>227365428.44727358</v>
      </c>
      <c r="AY15" s="136">
        <f t="shared" si="41"/>
        <v>2169225.3855645508</v>
      </c>
      <c r="AZ15" s="136">
        <f t="shared" si="42"/>
        <v>78470872.128000006</v>
      </c>
      <c r="BA15" s="136">
        <f t="shared" si="43"/>
        <v>16876588.43133156</v>
      </c>
      <c r="BB15" s="136">
        <f t="shared" si="44"/>
        <v>16348098.359999999</v>
      </c>
      <c r="BC15" s="136">
        <f t="shared" si="45"/>
        <v>2511295.3046177728</v>
      </c>
      <c r="BD15" s="121"/>
      <c r="BE15" s="121"/>
      <c r="BF15" s="121"/>
      <c r="BG15" s="121"/>
      <c r="BH15" s="121"/>
      <c r="BI15" s="121"/>
      <c r="BJ15" s="121"/>
    </row>
    <row r="16" s="121" customFormat="1" ht="14.25">
      <c r="A16" s="122"/>
      <c r="B16" s="123" t="s">
        <v>522</v>
      </c>
      <c r="C16" s="124">
        <v>1304800</v>
      </c>
      <c r="D16" s="124">
        <v>1230190</v>
      </c>
      <c r="E16" s="125">
        <v>0.20699999999999999</v>
      </c>
      <c r="F16" s="124">
        <f t="shared" si="23"/>
        <v>254649.32999999999</v>
      </c>
      <c r="G16" s="124">
        <f t="shared" si="24"/>
        <v>42017.139450000002</v>
      </c>
      <c r="H16" s="124">
        <v>33549</v>
      </c>
      <c r="I16" s="124"/>
      <c r="J16" s="124">
        <v>43335</v>
      </c>
      <c r="K16" s="126">
        <v>1.47</v>
      </c>
      <c r="L16" s="127">
        <v>0.10800000000000001</v>
      </c>
      <c r="M16" s="125">
        <v>0.20899999999999999</v>
      </c>
      <c r="N16" s="124">
        <f t="shared" si="25"/>
        <v>257109.70999999999</v>
      </c>
      <c r="O16" s="128">
        <v>0.032000000000000001</v>
      </c>
      <c r="P16" s="124">
        <f t="shared" si="26"/>
        <v>39366.080000000002</v>
      </c>
      <c r="Q16" s="129">
        <f t="shared" si="27"/>
        <v>0.0069546891464699681</v>
      </c>
      <c r="R16" s="124">
        <f t="shared" si="28"/>
        <v>461.08893572181239</v>
      </c>
      <c r="S16" s="124">
        <v>461.08893572181239</v>
      </c>
      <c r="T16" s="130">
        <v>33</v>
      </c>
      <c r="U16" s="131">
        <f t="shared" si="29"/>
        <v>0.0052824733096085413</v>
      </c>
      <c r="V16" s="130">
        <f t="shared" si="30"/>
        <v>2623.4558496441282</v>
      </c>
      <c r="W16" s="130">
        <v>2623.4558496441282</v>
      </c>
      <c r="X16" s="132">
        <v>190</v>
      </c>
      <c r="Y16" s="132">
        <v>4</v>
      </c>
      <c r="Z16" s="132">
        <v>1</v>
      </c>
      <c r="AA16" s="132">
        <v>12</v>
      </c>
      <c r="AB16" s="133">
        <f t="shared" si="31"/>
        <v>0.0036216446527481891</v>
      </c>
      <c r="AC16" s="132">
        <f t="shared" si="32"/>
        <v>203.96378355347252</v>
      </c>
      <c r="AD16" s="132">
        <v>203.96378355347252</v>
      </c>
      <c r="AE16" s="132">
        <f t="shared" si="33"/>
        <v>17</v>
      </c>
      <c r="AF16" s="132">
        <v>258</v>
      </c>
      <c r="AG16" s="132">
        <v>184</v>
      </c>
      <c r="AH16" s="134">
        <f t="shared" si="34"/>
        <v>0.0065995759548481501</v>
      </c>
      <c r="AI16" s="135">
        <f t="shared" si="35"/>
        <v>4980.9375578582731</v>
      </c>
      <c r="AJ16" s="132">
        <v>4980.9375578582731</v>
      </c>
      <c r="AK16" s="132">
        <f t="shared" si="36"/>
        <v>442</v>
      </c>
      <c r="AL16" s="132">
        <v>31</v>
      </c>
      <c r="AM16" s="132">
        <v>26</v>
      </c>
      <c r="AN16" s="125">
        <f t="shared" si="37"/>
        <v>0.0044237485448195574</v>
      </c>
      <c r="AO16" s="132">
        <f t="shared" si="38"/>
        <v>2602.6151338766008</v>
      </c>
      <c r="AP16" s="132">
        <v>2602.6151338766008</v>
      </c>
      <c r="AQ16" s="132">
        <f t="shared" si="39"/>
        <v>57</v>
      </c>
      <c r="AR16" s="132">
        <v>115898</v>
      </c>
      <c r="AS16" s="132">
        <v>60000</v>
      </c>
      <c r="AT16" s="132">
        <v>10000</v>
      </c>
      <c r="AU16" s="133">
        <v>0.080000000000000002</v>
      </c>
      <c r="AV16" s="133">
        <v>0.12</v>
      </c>
      <c r="AW16" s="133">
        <v>0.10000000000000001</v>
      </c>
      <c r="AX16" s="136">
        <f t="shared" si="40"/>
        <v>584364291.35713196</v>
      </c>
      <c r="AY16" s="136">
        <f t="shared" si="41"/>
        <v>2836679.3503536428</v>
      </c>
      <c r="AZ16" s="136">
        <f t="shared" si="42"/>
        <v>201682269.36000001</v>
      </c>
      <c r="BA16" s="136">
        <f t="shared" si="43"/>
        <v>23908500.277719714</v>
      </c>
      <c r="BB16" s="136">
        <f t="shared" si="44"/>
        <v>42017139.450000003</v>
      </c>
      <c r="BC16" s="136">
        <f t="shared" si="45"/>
        <v>2602615.1338766012</v>
      </c>
      <c r="BD16" s="121"/>
      <c r="BE16" s="121"/>
      <c r="BF16" s="121"/>
      <c r="BG16" s="121"/>
      <c r="BH16" s="121"/>
      <c r="BI16" s="121"/>
      <c r="BJ16" s="121"/>
    </row>
    <row r="17" s="121" customFormat="1" ht="14.25">
      <c r="A17" s="122"/>
      <c r="B17" s="123" t="s">
        <v>523</v>
      </c>
      <c r="C17" s="124">
        <v>1506400</v>
      </c>
      <c r="D17" s="124">
        <v>1432570</v>
      </c>
      <c r="E17" s="125">
        <v>0.20699999999999999</v>
      </c>
      <c r="F17" s="124">
        <f t="shared" si="23"/>
        <v>296541.98999999999</v>
      </c>
      <c r="G17" s="124">
        <f t="shared" si="24"/>
        <v>48929.428350000002</v>
      </c>
      <c r="H17" s="124">
        <v>36658</v>
      </c>
      <c r="I17" s="124"/>
      <c r="J17" s="124">
        <v>48446</v>
      </c>
      <c r="K17" s="126">
        <v>1.45</v>
      </c>
      <c r="L17" s="127">
        <v>0.098000000000000004</v>
      </c>
      <c r="M17" s="125">
        <v>0.21100000000000002</v>
      </c>
      <c r="N17" s="124">
        <f t="shared" si="25"/>
        <v>302272.27000000002</v>
      </c>
      <c r="O17" s="128">
        <v>0.036000000000000004</v>
      </c>
      <c r="P17" s="124">
        <f t="shared" si="26"/>
        <v>51572.520000000004</v>
      </c>
      <c r="Q17" s="129">
        <f t="shared" si="27"/>
        <v>0.0099051633298208649</v>
      </c>
      <c r="R17" s="124">
        <f t="shared" si="28"/>
        <v>656.70242360379348</v>
      </c>
      <c r="S17" s="124">
        <v>656.70242360379348</v>
      </c>
      <c r="T17" s="130">
        <v>47</v>
      </c>
      <c r="U17" s="131">
        <f t="shared" si="29"/>
        <v>0.011009786476868327</v>
      </c>
      <c r="V17" s="130">
        <f t="shared" si="30"/>
        <v>5467.8342971530246</v>
      </c>
      <c r="W17" s="130">
        <v>5467.8342971530246</v>
      </c>
      <c r="X17" s="132">
        <v>396</v>
      </c>
      <c r="Y17" s="132">
        <v>6</v>
      </c>
      <c r="Z17" s="132">
        <v>3</v>
      </c>
      <c r="AA17" s="132">
        <v>15</v>
      </c>
      <c r="AB17" s="133">
        <f t="shared" si="31"/>
        <v>0.0051129100979974435</v>
      </c>
      <c r="AC17" s="132">
        <f t="shared" si="32"/>
        <v>287.94887089902005</v>
      </c>
      <c r="AD17" s="132">
        <v>287.94887089902005</v>
      </c>
      <c r="AE17" s="132">
        <f t="shared" si="33"/>
        <v>24</v>
      </c>
      <c r="AF17" s="132">
        <v>350</v>
      </c>
      <c r="AG17" s="132">
        <v>240</v>
      </c>
      <c r="AH17" s="134">
        <f t="shared" si="34"/>
        <v>0.008809388718009974</v>
      </c>
      <c r="AI17" s="135">
        <f t="shared" si="35"/>
        <v>6648.7628034759755</v>
      </c>
      <c r="AJ17" s="132">
        <v>6648.7628034759755</v>
      </c>
      <c r="AK17" s="132">
        <f t="shared" si="36"/>
        <v>590</v>
      </c>
      <c r="AL17" s="132">
        <v>46</v>
      </c>
      <c r="AM17" s="132">
        <v>63</v>
      </c>
      <c r="AN17" s="125">
        <f t="shared" si="37"/>
        <v>0.0084594489716724869</v>
      </c>
      <c r="AO17" s="132">
        <f t="shared" si="38"/>
        <v>4976.9306946061306</v>
      </c>
      <c r="AP17" s="132">
        <v>4976.9306946061306</v>
      </c>
      <c r="AQ17" s="132">
        <f t="shared" si="39"/>
        <v>109</v>
      </c>
      <c r="AR17" s="132">
        <v>115898</v>
      </c>
      <c r="AS17" s="132">
        <v>60000</v>
      </c>
      <c r="AT17" s="132">
        <v>10000</v>
      </c>
      <c r="AU17" s="133">
        <v>0.080000000000000002</v>
      </c>
      <c r="AV17" s="133">
        <v>0.12</v>
      </c>
      <c r="AW17" s="133">
        <v>0.10000000000000001</v>
      </c>
      <c r="AX17" s="136">
        <f t="shared" si="40"/>
        <v>680498746.42899597</v>
      </c>
      <c r="AY17" s="136">
        <f t="shared" si="41"/>
        <v>4004723.7887345552</v>
      </c>
      <c r="AZ17" s="136">
        <f t="shared" si="42"/>
        <v>234861256.08000001</v>
      </c>
      <c r="BA17" s="136">
        <f t="shared" si="43"/>
        <v>31914061.456684679</v>
      </c>
      <c r="BB17" s="136">
        <f t="shared" si="44"/>
        <v>48929428.350000001</v>
      </c>
      <c r="BC17" s="136">
        <f t="shared" si="45"/>
        <v>4976930.6946061309</v>
      </c>
      <c r="BD17" s="121"/>
      <c r="BE17" s="121"/>
      <c r="BF17" s="121"/>
      <c r="BG17" s="121"/>
      <c r="BH17" s="121"/>
      <c r="BI17" s="121"/>
      <c r="BJ17" s="121"/>
    </row>
    <row r="18" s="121" customFormat="1" ht="14.25">
      <c r="A18" s="122"/>
      <c r="B18" s="123" t="s">
        <v>524</v>
      </c>
      <c r="C18" s="124">
        <v>1271900</v>
      </c>
      <c r="D18" s="124">
        <v>1227383</v>
      </c>
      <c r="E18" s="125">
        <v>0.20699999999999999</v>
      </c>
      <c r="F18" s="124">
        <f t="shared" si="23"/>
        <v>254068.28099999999</v>
      </c>
      <c r="G18" s="124">
        <f t="shared" si="24"/>
        <v>41921.266365000003</v>
      </c>
      <c r="H18" s="124">
        <v>34175</v>
      </c>
      <c r="I18" s="124"/>
      <c r="J18" s="124">
        <v>45333</v>
      </c>
      <c r="K18" s="126">
        <v>1.5</v>
      </c>
      <c r="L18" s="127">
        <v>0.08900000000000001</v>
      </c>
      <c r="M18" s="125">
        <v>0.19600000000000001</v>
      </c>
      <c r="N18" s="124">
        <f t="shared" si="25"/>
        <v>240567.068</v>
      </c>
      <c r="O18" s="128">
        <v>0.031</v>
      </c>
      <c r="P18" s="124">
        <f t="shared" si="26"/>
        <v>38048.873</v>
      </c>
      <c r="Q18" s="129">
        <f t="shared" si="27"/>
        <v>0.0031612223393045311</v>
      </c>
      <c r="R18" s="124">
        <f t="shared" si="28"/>
        <v>209.58587987355111</v>
      </c>
      <c r="S18" s="124">
        <v>209.58587987355111</v>
      </c>
      <c r="T18" s="130">
        <v>15</v>
      </c>
      <c r="U18" s="131">
        <f t="shared" si="29"/>
        <v>0.0081739323843416367</v>
      </c>
      <c r="V18" s="130">
        <f t="shared" si="30"/>
        <v>4059.4527357651245</v>
      </c>
      <c r="W18" s="130">
        <v>4059.4527357651245</v>
      </c>
      <c r="X18" s="132">
        <v>294</v>
      </c>
      <c r="Y18" s="132">
        <v>7</v>
      </c>
      <c r="Z18" s="132">
        <v>4</v>
      </c>
      <c r="AA18" s="132">
        <v>7</v>
      </c>
      <c r="AB18" s="133">
        <f t="shared" si="31"/>
        <v>0.0038346825734980826</v>
      </c>
      <c r="AC18" s="132">
        <f t="shared" si="32"/>
        <v>215.96165317426502</v>
      </c>
      <c r="AD18" s="132">
        <v>215.96165317426502</v>
      </c>
      <c r="AE18" s="132">
        <f t="shared" si="33"/>
        <v>18</v>
      </c>
      <c r="AF18" s="132">
        <v>335</v>
      </c>
      <c r="AG18" s="132">
        <v>235</v>
      </c>
      <c r="AH18" s="134">
        <f t="shared" si="34"/>
        <v>0.0085107653716367544</v>
      </c>
      <c r="AI18" s="135">
        <f t="shared" si="35"/>
        <v>6423.3810135276372</v>
      </c>
      <c r="AJ18" s="132">
        <v>6423.3810135276372</v>
      </c>
      <c r="AK18" s="132">
        <f t="shared" si="36"/>
        <v>570</v>
      </c>
      <c r="AL18" s="132">
        <v>11</v>
      </c>
      <c r="AM18" s="132">
        <v>145</v>
      </c>
      <c r="AN18" s="125">
        <f t="shared" si="37"/>
        <v>0.01210710128055879</v>
      </c>
      <c r="AO18" s="132">
        <f t="shared" si="38"/>
        <v>7122.9466821885917</v>
      </c>
      <c r="AP18" s="132">
        <v>7122.9466821885917</v>
      </c>
      <c r="AQ18" s="132">
        <f t="shared" si="39"/>
        <v>156</v>
      </c>
      <c r="AR18" s="132">
        <v>115898</v>
      </c>
      <c r="AS18" s="132">
        <v>60000</v>
      </c>
      <c r="AT18" s="132">
        <v>10000</v>
      </c>
      <c r="AU18" s="133">
        <v>0.080000000000000002</v>
      </c>
      <c r="AV18" s="133">
        <v>0.11999999999999991</v>
      </c>
      <c r="AW18" s="133">
        <v>0.10000000000000005</v>
      </c>
      <c r="AX18" s="136">
        <f t="shared" si="40"/>
        <v>583030911.50049245</v>
      </c>
      <c r="AY18" s="136">
        <f t="shared" si="41"/>
        <v>3003542.841550916</v>
      </c>
      <c r="AZ18" s="136">
        <f t="shared" si="42"/>
        <v>201222078.55200002</v>
      </c>
      <c r="BA18" s="136">
        <f t="shared" si="43"/>
        <v>30832228.864932656</v>
      </c>
      <c r="BB18" s="136">
        <f t="shared" si="44"/>
        <v>41921266.36500001</v>
      </c>
      <c r="BC18" s="136">
        <f t="shared" si="45"/>
        <v>7122946.6821885919</v>
      </c>
      <c r="BD18" s="121"/>
      <c r="BE18" s="121"/>
      <c r="BF18" s="121"/>
      <c r="BG18" s="121"/>
      <c r="BH18" s="121"/>
      <c r="BI18" s="121"/>
      <c r="BJ18" s="121"/>
    </row>
    <row r="19" s="121" customFormat="1" ht="14.25">
      <c r="A19" s="122"/>
      <c r="B19" s="123" t="s">
        <v>525</v>
      </c>
      <c r="C19" s="124">
        <v>12330100</v>
      </c>
      <c r="D19" s="124">
        <v>12635466</v>
      </c>
      <c r="E19" s="125">
        <v>0.308</v>
      </c>
      <c r="F19" s="124">
        <f t="shared" si="23"/>
        <v>3891723.5279999999</v>
      </c>
      <c r="G19" s="124">
        <f t="shared" si="24"/>
        <v>642134.38211999997</v>
      </c>
      <c r="H19" s="124">
        <v>75729</v>
      </c>
      <c r="I19" s="124"/>
      <c r="J19" s="124">
        <v>115294</v>
      </c>
      <c r="K19" s="126">
        <v>2.48</v>
      </c>
      <c r="L19" s="127">
        <v>0.055999999999999994</v>
      </c>
      <c r="M19" s="125">
        <v>0.46799999999999997</v>
      </c>
      <c r="N19" s="124">
        <f t="shared" si="25"/>
        <v>5913398.0879999995</v>
      </c>
      <c r="O19" s="128">
        <v>0.20000000000000001</v>
      </c>
      <c r="P19" s="124">
        <f t="shared" si="26"/>
        <v>2527093.2000000002</v>
      </c>
      <c r="Q19" s="129">
        <f t="shared" si="27"/>
        <v>0.30579557428872495</v>
      </c>
      <c r="R19" s="124">
        <f t="shared" si="28"/>
        <v>20273.940779768174</v>
      </c>
      <c r="S19" s="124">
        <v>20273.940779768174</v>
      </c>
      <c r="T19" s="130">
        <v>1451</v>
      </c>
      <c r="U19" s="131">
        <f t="shared" si="29"/>
        <v>0.18747219750889679</v>
      </c>
      <c r="V19" s="130">
        <f t="shared" si="30"/>
        <v>93105.067337633445</v>
      </c>
      <c r="W19" s="130">
        <v>93105.067337633445</v>
      </c>
      <c r="X19" s="132">
        <v>6743</v>
      </c>
      <c r="Y19" s="132">
        <v>262</v>
      </c>
      <c r="Z19" s="132">
        <v>256</v>
      </c>
      <c r="AA19" s="132">
        <v>740</v>
      </c>
      <c r="AB19" s="133">
        <f t="shared" si="31"/>
        <v>0.26800170430336601</v>
      </c>
      <c r="AC19" s="132">
        <f t="shared" si="32"/>
        <v>15093.319982956968</v>
      </c>
      <c r="AD19" s="132">
        <v>15093.319982956968</v>
      </c>
      <c r="AE19" s="132">
        <f t="shared" si="33"/>
        <v>1258</v>
      </c>
      <c r="AF19" s="132">
        <v>6667</v>
      </c>
      <c r="AG19" s="132">
        <v>4287</v>
      </c>
      <c r="AH19" s="134">
        <f t="shared" si="34"/>
        <v>0.16355600680861229</v>
      </c>
      <c r="AI19" s="135">
        <f t="shared" si="35"/>
        <v>123441.60635470481</v>
      </c>
      <c r="AJ19" s="132">
        <v>123441.60635470481</v>
      </c>
      <c r="AK19" s="132">
        <f t="shared" si="36"/>
        <v>10954</v>
      </c>
      <c r="AL19" s="132">
        <v>936</v>
      </c>
      <c r="AM19" s="132">
        <v>1196</v>
      </c>
      <c r="AN19" s="125">
        <f t="shared" si="37"/>
        <v>0.16546371750097011</v>
      </c>
      <c r="AO19" s="132">
        <f t="shared" si="38"/>
        <v>97346.937989910744</v>
      </c>
      <c r="AP19" s="132">
        <v>97346.937989910744</v>
      </c>
      <c r="AQ19" s="132">
        <f t="shared" si="39"/>
        <v>2132</v>
      </c>
      <c r="AR19" s="132">
        <v>115898</v>
      </c>
      <c r="AS19" s="132">
        <v>60000</v>
      </c>
      <c r="AT19" s="132">
        <v>10000</v>
      </c>
      <c r="AU19" s="133">
        <v>0.080000000000000002</v>
      </c>
      <c r="AV19" s="133">
        <v>0.11999999999999988</v>
      </c>
      <c r="AW19" s="133">
        <v>0.10000000000000005</v>
      </c>
      <c r="AX19" s="136">
        <f t="shared" si="40"/>
        <v>8930650874.2732506</v>
      </c>
      <c r="AY19" s="136">
        <f t="shared" si="41"/>
        <v>209914271.92616957</v>
      </c>
      <c r="AZ19" s="136">
        <f t="shared" si="42"/>
        <v>3082245034.1759996</v>
      </c>
      <c r="BA19" s="136">
        <f t="shared" si="43"/>
        <v>592519710.50258315</v>
      </c>
      <c r="BB19" s="136">
        <f t="shared" si="44"/>
        <v>642134382.12</v>
      </c>
      <c r="BC19" s="136">
        <f t="shared" si="45"/>
        <v>97346937.989910752</v>
      </c>
      <c r="BD19" s="121"/>
      <c r="BE19" s="121"/>
      <c r="BF19" s="121"/>
      <c r="BG19" s="121"/>
      <c r="BH19" s="121"/>
      <c r="BI19" s="121"/>
      <c r="BJ19" s="121"/>
    </row>
    <row r="20" s="137" customFormat="1" ht="14.25">
      <c r="A20" s="138"/>
      <c r="B20" s="139" t="s">
        <v>526</v>
      </c>
      <c r="C20" s="140">
        <f>SUM(C2:C19)</f>
        <v>39104300</v>
      </c>
      <c r="D20" s="140">
        <f>SUM(D2:D19)</f>
        <v>39104400</v>
      </c>
      <c r="E20" s="134">
        <f>AVERAGE(E2:E19)</f>
        <v>0.18877777777777774</v>
      </c>
      <c r="F20" s="140">
        <f>SUM(F2:F19)</f>
        <v>9709970.9759999998</v>
      </c>
      <c r="G20" s="140">
        <f>SUM(G2:G19)</f>
        <v>1602145.2110399997</v>
      </c>
      <c r="H20" s="140">
        <v>47265</v>
      </c>
      <c r="I20" s="140"/>
      <c r="J20" s="140">
        <v>77381</v>
      </c>
      <c r="K20" s="141"/>
      <c r="L20" s="142">
        <f>AVERAGE(L2:L19)</f>
        <v>0.10083333333333334</v>
      </c>
      <c r="M20" s="134">
        <f>AVERAGE(M2:M19)</f>
        <v>0.21300000000000002</v>
      </c>
      <c r="N20" s="140">
        <f>SUM(N2:N19)</f>
        <v>12219765.032</v>
      </c>
      <c r="O20" s="134">
        <f>AVERAGE(O2:O19)</f>
        <v>0.04183333333333334</v>
      </c>
      <c r="P20" s="140">
        <f>SUM(P2:P19)</f>
        <v>3808333.7870000005</v>
      </c>
      <c r="Q20" s="142">
        <f t="shared" si="27"/>
        <v>0.49589041095890413</v>
      </c>
      <c r="R20" s="140">
        <f t="shared" si="28"/>
        <v>32877.038356164383</v>
      </c>
      <c r="S20" s="140">
        <v>32877.038356164383</v>
      </c>
      <c r="T20" s="143">
        <f>SUM(T2:T19)</f>
        <v>2353</v>
      </c>
      <c r="U20" s="144">
        <f t="shared" si="29"/>
        <v>0.38987433274021355</v>
      </c>
      <c r="V20" s="143">
        <f t="shared" si="30"/>
        <v>193624.84936610321</v>
      </c>
      <c r="W20" s="143">
        <v>193624.84936610321</v>
      </c>
      <c r="X20" s="135">
        <f>SUM(X2:X19)</f>
        <v>14023</v>
      </c>
      <c r="Y20" s="135">
        <f>SUM(Y2:Y19)</f>
        <v>484</v>
      </c>
      <c r="Z20" s="135">
        <f>SUM(Z2:Z19)</f>
        <v>386</v>
      </c>
      <c r="AA20" s="135">
        <f>SUM(AA2:AA19)</f>
        <v>1140</v>
      </c>
      <c r="AB20" s="133">
        <f t="shared" si="31"/>
        <v>0.42820622070728592</v>
      </c>
      <c r="AC20" s="132">
        <f t="shared" si="32"/>
        <v>24115.717937792928</v>
      </c>
      <c r="AD20" s="135">
        <v>24115.717937792928</v>
      </c>
      <c r="AE20" s="135">
        <f t="shared" si="33"/>
        <v>2010</v>
      </c>
      <c r="AF20" s="135">
        <v>14469</v>
      </c>
      <c r="AG20" s="135">
        <f>SUM(AG2:AG19)</f>
        <v>9429</v>
      </c>
      <c r="AH20" s="134">
        <f t="shared" si="34"/>
        <v>0.35682503658135994</v>
      </c>
      <c r="AI20" s="135">
        <f t="shared" si="35"/>
        <v>269308.70080926927</v>
      </c>
      <c r="AJ20" s="135">
        <v>269308.70080926927</v>
      </c>
      <c r="AK20" s="135">
        <f t="shared" si="36"/>
        <v>23898</v>
      </c>
      <c r="AL20" s="135">
        <f>SUM(AL2:AL19)</f>
        <v>1717</v>
      </c>
      <c r="AM20" s="135">
        <f>SUM(AM2:AM19)</f>
        <v>2816</v>
      </c>
      <c r="AN20" s="134">
        <f t="shared" si="37"/>
        <v>0.35180442374854481</v>
      </c>
      <c r="AO20" s="135">
        <f t="shared" si="38"/>
        <v>206976.39301513389</v>
      </c>
      <c r="AP20" s="135">
        <v>206976.39301513389</v>
      </c>
      <c r="AQ20" s="135">
        <f t="shared" si="39"/>
        <v>4533</v>
      </c>
      <c r="AR20" s="132">
        <v>115898</v>
      </c>
      <c r="AS20" s="132">
        <v>60000</v>
      </c>
      <c r="AT20" s="132">
        <v>10000</v>
      </c>
      <c r="AU20" s="145">
        <v>0.080000000000000002</v>
      </c>
      <c r="AV20" s="145">
        <v>0.11999999999999987</v>
      </c>
      <c r="AW20" s="145">
        <v>0.10000000000000005</v>
      </c>
      <c r="AX20" s="146">
        <f t="shared" si="40"/>
        <v>22282251080.293667</v>
      </c>
      <c r="AY20" s="146">
        <f t="shared" si="41"/>
        <v>335395617.30651897</v>
      </c>
      <c r="AZ20" s="146">
        <f t="shared" si="42"/>
        <v>7690297012.9919987</v>
      </c>
      <c r="BA20" s="146">
        <f t="shared" si="43"/>
        <v>1292681763.8844926</v>
      </c>
      <c r="BB20" s="146">
        <f t="shared" si="44"/>
        <v>1602145211.04</v>
      </c>
      <c r="BC20" s="146">
        <f t="shared" si="45"/>
        <v>206976393.01513389</v>
      </c>
      <c r="BD20" s="137"/>
      <c r="BE20" s="137"/>
      <c r="BF20" s="137"/>
      <c r="BG20" s="137"/>
      <c r="BH20" s="137"/>
      <c r="BI20" s="137"/>
      <c r="BJ20" s="137"/>
    </row>
    <row r="21" s="121" customFormat="1" ht="14.25">
      <c r="A21" s="122" t="s">
        <v>527</v>
      </c>
      <c r="B21" s="123" t="s">
        <v>528</v>
      </c>
      <c r="C21" s="124">
        <v>629900</v>
      </c>
      <c r="D21" s="124">
        <v>603067</v>
      </c>
      <c r="E21" s="147">
        <v>0.10099999999999999</v>
      </c>
      <c r="F21" s="124">
        <f t="shared" ref="F21:F32" si="46">D21*E21</f>
        <v>60909.766999999993</v>
      </c>
      <c r="G21" s="124">
        <f t="shared" ref="G21:G41" si="47">F21*16.5%</f>
        <v>10050.111554999999</v>
      </c>
      <c r="H21" s="124">
        <v>40545</v>
      </c>
      <c r="I21" s="124"/>
      <c r="J21" s="124">
        <v>53593</v>
      </c>
      <c r="K21" s="126">
        <v>1.47</v>
      </c>
      <c r="L21" s="127">
        <v>0.14599999999999999</v>
      </c>
      <c r="M21" s="125">
        <v>0.245</v>
      </c>
      <c r="N21" s="124">
        <f t="shared" ref="N21:N32" si="48">D21*M21/100%</f>
        <v>147751.41500000001</v>
      </c>
      <c r="O21" s="128">
        <v>0.052999999999999999</v>
      </c>
      <c r="P21" s="124">
        <f t="shared" ref="P21:P32" si="49">D21*O21/100%</f>
        <v>31962.550999999999</v>
      </c>
      <c r="Q21" s="129">
        <f t="shared" si="27"/>
        <v>0.0023182297154899895</v>
      </c>
      <c r="R21" s="124">
        <f t="shared" si="28"/>
        <v>153.69631190727083</v>
      </c>
      <c r="S21" s="124">
        <v>153.69631190727083</v>
      </c>
      <c r="T21" s="130">
        <v>11</v>
      </c>
      <c r="U21" s="131">
        <f t="shared" si="29"/>
        <v>0.002168594306049822</v>
      </c>
      <c r="V21" s="130">
        <f t="shared" si="30"/>
        <v>1076.9976645907473</v>
      </c>
      <c r="W21" s="130">
        <v>1076.9976645907473</v>
      </c>
      <c r="X21" s="132">
        <v>78</v>
      </c>
      <c r="Y21" s="132"/>
      <c r="Z21" s="132">
        <v>3</v>
      </c>
      <c r="AA21" s="132">
        <v>10</v>
      </c>
      <c r="AB21" s="133">
        <f t="shared" si="31"/>
        <v>0.0027694929697486153</v>
      </c>
      <c r="AC21" s="132">
        <f t="shared" si="32"/>
        <v>155.97230507030253</v>
      </c>
      <c r="AD21" s="132">
        <v>155.97230507030253</v>
      </c>
      <c r="AE21" s="132">
        <f t="shared" si="33"/>
        <v>13</v>
      </c>
      <c r="AF21" s="132">
        <v>168</v>
      </c>
      <c r="AG21" s="132">
        <v>115</v>
      </c>
      <c r="AH21" s="134">
        <f t="shared" si="34"/>
        <v>0.0042255203511810556</v>
      </c>
      <c r="AI21" s="135">
        <f t="shared" si="35"/>
        <v>3189.1523277689853</v>
      </c>
      <c r="AJ21" s="132">
        <v>3189.1523277689853</v>
      </c>
      <c r="AK21" s="132">
        <f t="shared" si="36"/>
        <v>283</v>
      </c>
      <c r="AL21" s="132">
        <v>6</v>
      </c>
      <c r="AM21" s="132">
        <v>36</v>
      </c>
      <c r="AN21" s="125">
        <f t="shared" si="37"/>
        <v>0.0032596041909196739</v>
      </c>
      <c r="AO21" s="132">
        <f t="shared" si="38"/>
        <v>1917.7164144353899</v>
      </c>
      <c r="AP21" s="132">
        <v>1917.7164144353899</v>
      </c>
      <c r="AQ21" s="132">
        <f t="shared" si="39"/>
        <v>42</v>
      </c>
      <c r="AR21" s="132">
        <v>115898</v>
      </c>
      <c r="AS21" s="132">
        <v>60000</v>
      </c>
      <c r="AT21" s="132">
        <v>10000</v>
      </c>
      <c r="AU21" s="133">
        <v>0.080000000000000002</v>
      </c>
      <c r="AV21" s="133">
        <v>0.11999999999999984</v>
      </c>
      <c r="AW21" s="133">
        <v>0.10000000000000005</v>
      </c>
      <c r="AX21" s="136">
        <f t="shared" si="40"/>
        <v>139774539.48016679</v>
      </c>
      <c r="AY21" s="136">
        <f t="shared" si="41"/>
        <v>2169225.3855645508</v>
      </c>
      <c r="AZ21" s="136">
        <f t="shared" si="42"/>
        <v>48240535.463999994</v>
      </c>
      <c r="BA21" s="136">
        <f t="shared" si="43"/>
        <v>15307931.17329113</v>
      </c>
      <c r="BB21" s="136">
        <f t="shared" si="44"/>
        <v>10050111.555</v>
      </c>
      <c r="BC21" s="136">
        <f t="shared" si="45"/>
        <v>1917716.4144353902</v>
      </c>
      <c r="BD21" s="121"/>
      <c r="BE21" s="121"/>
      <c r="BF21" s="121"/>
      <c r="BG21" s="121"/>
      <c r="BH21" s="121"/>
      <c r="BI21" s="121"/>
      <c r="BJ21" s="121"/>
    </row>
    <row r="22" s="121" customFormat="1" ht="14.25">
      <c r="A22" s="122"/>
      <c r="B22" s="123" t="s">
        <v>529</v>
      </c>
      <c r="C22" s="124">
        <v>856800</v>
      </c>
      <c r="D22" s="124">
        <v>803477</v>
      </c>
      <c r="E22" s="125">
        <v>0.10099999999999999</v>
      </c>
      <c r="F22" s="124">
        <f t="shared" si="46"/>
        <v>81151.176999999996</v>
      </c>
      <c r="G22" s="124">
        <f t="shared" si="47"/>
        <v>13389.944205</v>
      </c>
      <c r="H22" s="124">
        <v>48238</v>
      </c>
      <c r="I22" s="124"/>
      <c r="J22" s="124">
        <v>69148</v>
      </c>
      <c r="K22" s="126">
        <v>1.51</v>
      </c>
      <c r="L22" s="127">
        <v>0.155</v>
      </c>
      <c r="M22" s="125">
        <v>0.34600000000000003</v>
      </c>
      <c r="N22" s="124">
        <f t="shared" si="48"/>
        <v>278003.04200000002</v>
      </c>
      <c r="O22" s="128">
        <v>0.10000000000000001</v>
      </c>
      <c r="P22" s="124">
        <f t="shared" si="49"/>
        <v>80347.700000000012</v>
      </c>
      <c r="Q22" s="129">
        <f t="shared" si="27"/>
        <v>0.0023182297154899895</v>
      </c>
      <c r="R22" s="124">
        <f t="shared" si="28"/>
        <v>153.69631190727083</v>
      </c>
      <c r="S22" s="124">
        <v>153.69631190727083</v>
      </c>
      <c r="T22" s="130">
        <v>11</v>
      </c>
      <c r="U22" s="131">
        <f t="shared" si="29"/>
        <v>0.0057273131672597863</v>
      </c>
      <c r="V22" s="130">
        <f t="shared" si="30"/>
        <v>2844.3784475088969</v>
      </c>
      <c r="W22" s="130">
        <v>2844.3784475088969</v>
      </c>
      <c r="X22" s="132">
        <v>206</v>
      </c>
      <c r="Y22" s="132">
        <v>2</v>
      </c>
      <c r="Z22" s="132">
        <v>1</v>
      </c>
      <c r="AA22" s="132">
        <v>16</v>
      </c>
      <c r="AB22" s="133">
        <f t="shared" si="31"/>
        <v>0.0040477204942479762</v>
      </c>
      <c r="AC22" s="132">
        <f t="shared" si="32"/>
        <v>227.95952279505752</v>
      </c>
      <c r="AD22" s="132">
        <v>227.95952279505752</v>
      </c>
      <c r="AE22" s="132">
        <f t="shared" si="33"/>
        <v>19</v>
      </c>
      <c r="AF22" s="132">
        <v>193</v>
      </c>
      <c r="AG22" s="132">
        <v>139</v>
      </c>
      <c r="AH22" s="134">
        <f t="shared" si="34"/>
        <v>0.004957147549795443</v>
      </c>
      <c r="AI22" s="135">
        <f t="shared" si="35"/>
        <v>3741.3377131424136</v>
      </c>
      <c r="AJ22" s="132">
        <v>3741.3377131424136</v>
      </c>
      <c r="AK22" s="132">
        <f t="shared" si="36"/>
        <v>332</v>
      </c>
      <c r="AL22" s="132">
        <v>18</v>
      </c>
      <c r="AM22" s="132">
        <v>32</v>
      </c>
      <c r="AN22" s="125">
        <f t="shared" si="37"/>
        <v>0.0038804811796662787</v>
      </c>
      <c r="AO22" s="132">
        <f t="shared" si="38"/>
        <v>2282.9957314707026</v>
      </c>
      <c r="AP22" s="132">
        <v>2282.9957314707026</v>
      </c>
      <c r="AQ22" s="132">
        <f t="shared" si="39"/>
        <v>50</v>
      </c>
      <c r="AR22" s="132">
        <v>115898</v>
      </c>
      <c r="AS22" s="132">
        <v>60000</v>
      </c>
      <c r="AT22" s="132">
        <v>10000</v>
      </c>
      <c r="AU22" s="133">
        <v>0.080000000000000002</v>
      </c>
      <c r="AV22" s="133">
        <v>0.11999999999999983</v>
      </c>
      <c r="AW22" s="133">
        <v>0.10000000000000005</v>
      </c>
      <c r="AX22" s="136">
        <f t="shared" si="40"/>
        <v>186224130.41653079</v>
      </c>
      <c r="AY22" s="136">
        <f t="shared" si="41"/>
        <v>3170406.3327481891</v>
      </c>
      <c r="AZ22" s="136">
        <f t="shared" si="42"/>
        <v>64271732.184</v>
      </c>
      <c r="BA22" s="136">
        <f t="shared" si="43"/>
        <v>17958421.023083586</v>
      </c>
      <c r="BB22" s="136">
        <f t="shared" si="44"/>
        <v>13389944.205</v>
      </c>
      <c r="BC22" s="136">
        <f t="shared" si="45"/>
        <v>2282995.7314707027</v>
      </c>
      <c r="BD22" s="121"/>
      <c r="BE22" s="121"/>
      <c r="BF22" s="121"/>
      <c r="BG22" s="121"/>
      <c r="BH22" s="121"/>
      <c r="BI22" s="121"/>
      <c r="BJ22" s="121"/>
    </row>
    <row r="23" s="121" customFormat="1" ht="14.25">
      <c r="A23" s="122"/>
      <c r="B23" s="123" t="s">
        <v>530</v>
      </c>
      <c r="C23" s="124">
        <v>1174100</v>
      </c>
      <c r="D23" s="124">
        <v>1114322</v>
      </c>
      <c r="E23" s="125">
        <v>0.20699999999999999</v>
      </c>
      <c r="F23" s="124">
        <f t="shared" si="46"/>
        <v>230664.65399999998</v>
      </c>
      <c r="G23" s="124">
        <f t="shared" si="47"/>
        <v>38059.667909999996</v>
      </c>
      <c r="H23" s="124">
        <v>48782</v>
      </c>
      <c r="I23" s="124"/>
      <c r="J23" s="124">
        <v>0</v>
      </c>
      <c r="K23" s="126">
        <v>0</v>
      </c>
      <c r="L23" s="127">
        <v>0</v>
      </c>
      <c r="M23" s="125">
        <v>0</v>
      </c>
      <c r="N23" s="124">
        <f t="shared" si="48"/>
        <v>0</v>
      </c>
      <c r="O23" s="128">
        <v>0</v>
      </c>
      <c r="P23" s="124">
        <f t="shared" si="49"/>
        <v>0</v>
      </c>
      <c r="Q23" s="129">
        <f t="shared" si="27"/>
        <v>0</v>
      </c>
      <c r="R23" s="124">
        <f t="shared" si="28"/>
        <v>0</v>
      </c>
      <c r="S23" s="124">
        <v>0</v>
      </c>
      <c r="T23" s="130">
        <v>0</v>
      </c>
      <c r="U23" s="131">
        <f t="shared" si="29"/>
        <v>0</v>
      </c>
      <c r="V23" s="130">
        <f t="shared" si="30"/>
        <v>0</v>
      </c>
      <c r="W23" s="130">
        <v>0</v>
      </c>
      <c r="X23" s="132">
        <v>0</v>
      </c>
      <c r="Y23" s="132">
        <v>0</v>
      </c>
      <c r="Z23" s="132">
        <v>0</v>
      </c>
      <c r="AA23" s="132">
        <v>0</v>
      </c>
      <c r="AB23" s="133">
        <f t="shared" si="31"/>
        <v>0</v>
      </c>
      <c r="AC23" s="132">
        <f t="shared" si="32"/>
        <v>0</v>
      </c>
      <c r="AD23" s="132">
        <v>0</v>
      </c>
      <c r="AE23" s="132">
        <f t="shared" si="33"/>
        <v>0</v>
      </c>
      <c r="AF23" s="132">
        <v>0</v>
      </c>
      <c r="AG23" s="132">
        <v>0</v>
      </c>
      <c r="AH23" s="134">
        <f t="shared" si="34"/>
        <v>0</v>
      </c>
      <c r="AI23" s="135">
        <f t="shared" si="35"/>
        <v>0</v>
      </c>
      <c r="AJ23" s="132">
        <v>0</v>
      </c>
      <c r="AK23" s="132">
        <f t="shared" si="36"/>
        <v>0</v>
      </c>
      <c r="AL23" s="132">
        <v>0</v>
      </c>
      <c r="AM23" s="132">
        <v>0</v>
      </c>
      <c r="AN23" s="125">
        <f t="shared" si="37"/>
        <v>0</v>
      </c>
      <c r="AO23" s="132">
        <f t="shared" si="38"/>
        <v>0</v>
      </c>
      <c r="AP23" s="132">
        <v>0</v>
      </c>
      <c r="AQ23" s="132">
        <f t="shared" si="39"/>
        <v>0</v>
      </c>
      <c r="AR23" s="132">
        <v>115898</v>
      </c>
      <c r="AS23" s="132">
        <v>60000</v>
      </c>
      <c r="AT23" s="132">
        <v>10000</v>
      </c>
      <c r="AU23" s="133">
        <v>0.080000000000000002</v>
      </c>
      <c r="AV23" s="133">
        <v>0.1199999999999998</v>
      </c>
      <c r="AW23" s="133">
        <v>0.10000000000000005</v>
      </c>
      <c r="AX23" s="136">
        <f t="shared" si="40"/>
        <v>529324726.97198159</v>
      </c>
      <c r="AY23" s="136">
        <f t="shared" si="41"/>
        <v>0</v>
      </c>
      <c r="AZ23" s="136">
        <f t="shared" si="42"/>
        <v>182686405.96799999</v>
      </c>
      <c r="BA23" s="136">
        <f t="shared" si="43"/>
        <v>0</v>
      </c>
      <c r="BB23" s="136">
        <f t="shared" si="44"/>
        <v>38059667.909999996</v>
      </c>
      <c r="BC23" s="136">
        <f t="shared" si="45"/>
        <v>0</v>
      </c>
      <c r="BD23" s="121"/>
      <c r="BE23" s="121"/>
      <c r="BF23" s="121"/>
      <c r="BG23" s="121"/>
      <c r="BH23" s="121"/>
      <c r="BI23" s="121"/>
      <c r="BJ23" s="121"/>
    </row>
    <row r="24" s="121" customFormat="1" ht="14.25">
      <c r="A24" s="122"/>
      <c r="B24" s="123" t="s">
        <v>531</v>
      </c>
      <c r="C24" s="124">
        <v>43900</v>
      </c>
      <c r="D24" s="124">
        <v>44540</v>
      </c>
      <c r="E24" s="125">
        <v>0.034000000000000002</v>
      </c>
      <c r="F24" s="124">
        <f t="shared" si="46"/>
        <v>1514.3600000000001</v>
      </c>
      <c r="G24" s="124">
        <f t="shared" si="47"/>
        <v>249.86940000000004</v>
      </c>
      <c r="H24" s="124">
        <v>80026</v>
      </c>
      <c r="I24" s="124"/>
      <c r="J24" s="124">
        <v>104650</v>
      </c>
      <c r="K24" s="126">
        <v>2.7799999999999998</v>
      </c>
      <c r="L24" s="127">
        <v>0.095000000000000001</v>
      </c>
      <c r="M24" s="125">
        <v>0.58499999999999996</v>
      </c>
      <c r="N24" s="124">
        <f t="shared" si="48"/>
        <v>26055.899999999998</v>
      </c>
      <c r="O24" s="128">
        <v>0.23600000000000002</v>
      </c>
      <c r="P24" s="124">
        <f t="shared" si="49"/>
        <v>10511.440000000001</v>
      </c>
      <c r="Q24" s="129">
        <f t="shared" si="27"/>
        <v>0</v>
      </c>
      <c r="R24" s="124">
        <f t="shared" si="28"/>
        <v>0</v>
      </c>
      <c r="S24" s="124">
        <v>0</v>
      </c>
      <c r="T24" s="130">
        <v>0</v>
      </c>
      <c r="U24" s="131">
        <f t="shared" si="29"/>
        <v>0.0002780249110320285</v>
      </c>
      <c r="V24" s="130">
        <f t="shared" si="30"/>
        <v>138.07662366548044</v>
      </c>
      <c r="W24" s="130">
        <v>138.07662366548044</v>
      </c>
      <c r="X24" s="132">
        <v>10</v>
      </c>
      <c r="Y24" s="132"/>
      <c r="Z24" s="132">
        <v>0</v>
      </c>
      <c r="AA24" s="132">
        <v>0</v>
      </c>
      <c r="AB24" s="133">
        <f t="shared" si="31"/>
        <v>0</v>
      </c>
      <c r="AC24" s="132">
        <f t="shared" si="32"/>
        <v>0</v>
      </c>
      <c r="AD24" s="132">
        <v>0</v>
      </c>
      <c r="AE24" s="132">
        <f t="shared" si="33"/>
        <v>0</v>
      </c>
      <c r="AF24" s="132">
        <v>1</v>
      </c>
      <c r="AG24" s="132">
        <v>16</v>
      </c>
      <c r="AH24" s="134">
        <f t="shared" si="34"/>
        <v>0.00025382984441723656</v>
      </c>
      <c r="AI24" s="135">
        <f t="shared" si="35"/>
        <v>191.57452145608744</v>
      </c>
      <c r="AJ24" s="132">
        <v>191.57452145608744</v>
      </c>
      <c r="AK24" s="132">
        <f t="shared" si="36"/>
        <v>17</v>
      </c>
      <c r="AL24" s="132">
        <v>0</v>
      </c>
      <c r="AM24" s="132">
        <v>2</v>
      </c>
      <c r="AN24" s="125">
        <f t="shared" si="37"/>
        <v>0.00015521924718665114</v>
      </c>
      <c r="AO24" s="132">
        <f t="shared" si="38"/>
        <v>91.319829258828094</v>
      </c>
      <c r="AP24" s="132">
        <v>91.319829258828094</v>
      </c>
      <c r="AQ24" s="132">
        <f t="shared" si="39"/>
        <v>2</v>
      </c>
      <c r="AR24" s="132">
        <v>115898</v>
      </c>
      <c r="AS24" s="132">
        <v>60000</v>
      </c>
      <c r="AT24" s="132">
        <v>10000</v>
      </c>
      <c r="AU24" s="133">
        <v>0.080000000000000002</v>
      </c>
      <c r="AV24" s="133">
        <v>0.11999999999999979</v>
      </c>
      <c r="AW24" s="133">
        <v>0.10000000000000005</v>
      </c>
      <c r="AX24" s="136">
        <f t="shared" si="40"/>
        <v>3475123.6465440006</v>
      </c>
      <c r="AY24" s="136">
        <f t="shared" si="41"/>
        <v>0</v>
      </c>
      <c r="AZ24" s="136">
        <f t="shared" si="42"/>
        <v>1199373.1200000001</v>
      </c>
      <c r="BA24" s="136">
        <f t="shared" si="43"/>
        <v>919557.70298921969</v>
      </c>
      <c r="BB24" s="136">
        <f t="shared" si="44"/>
        <v>249869.40000000005</v>
      </c>
      <c r="BC24" s="136">
        <f t="shared" si="45"/>
        <v>91319.829258828104</v>
      </c>
      <c r="BD24" s="121"/>
      <c r="BE24" s="121"/>
      <c r="BF24" s="121"/>
      <c r="BG24" s="121"/>
      <c r="BH24" s="121"/>
      <c r="BI24" s="121"/>
      <c r="BJ24" s="121"/>
    </row>
    <row r="25" s="121" customFormat="1" ht="21">
      <c r="A25" s="122"/>
      <c r="B25" s="123" t="s">
        <v>532</v>
      </c>
      <c r="C25" s="124">
        <v>1130200</v>
      </c>
      <c r="D25" s="124">
        <v>1069782</v>
      </c>
      <c r="E25" s="125">
        <v>0.20699999999999999</v>
      </c>
      <c r="F25" s="124">
        <f t="shared" si="46"/>
        <v>221444.87399999998</v>
      </c>
      <c r="G25" s="124">
        <f t="shared" si="47"/>
        <v>36538.404210000001</v>
      </c>
      <c r="H25" s="124">
        <v>46951</v>
      </c>
      <c r="I25" s="124"/>
      <c r="J25" s="124">
        <v>61989</v>
      </c>
      <c r="K25" s="126">
        <v>1.52</v>
      </c>
      <c r="L25" s="127">
        <v>0.11800000000000001</v>
      </c>
      <c r="M25" s="125">
        <v>0.312</v>
      </c>
      <c r="N25" s="124">
        <f t="shared" si="48"/>
        <v>333771.984</v>
      </c>
      <c r="O25" s="128">
        <v>0.080000000000000002</v>
      </c>
      <c r="P25" s="124">
        <f t="shared" si="49"/>
        <v>85582.559999999998</v>
      </c>
      <c r="Q25" s="129">
        <f t="shared" si="27"/>
        <v>0.0031612223393045311</v>
      </c>
      <c r="R25" s="124">
        <f t="shared" si="28"/>
        <v>209.58587987355111</v>
      </c>
      <c r="S25" s="124">
        <v>209.58587987355111</v>
      </c>
      <c r="T25" s="130">
        <v>15</v>
      </c>
      <c r="U25" s="131">
        <f t="shared" si="29"/>
        <v>0.0070062277580071174</v>
      </c>
      <c r="V25" s="130">
        <f t="shared" si="30"/>
        <v>3479.5309163701068</v>
      </c>
      <c r="W25" s="130">
        <v>3479.5309163701068</v>
      </c>
      <c r="X25" s="132">
        <v>252</v>
      </c>
      <c r="Y25" s="132">
        <v>13</v>
      </c>
      <c r="Z25" s="132">
        <v>4</v>
      </c>
      <c r="AA25" s="132">
        <v>9</v>
      </c>
      <c r="AB25" s="133">
        <f t="shared" si="31"/>
        <v>0.0055389859394972306</v>
      </c>
      <c r="AC25" s="132">
        <f t="shared" si="32"/>
        <v>311.94461014060505</v>
      </c>
      <c r="AD25" s="132">
        <v>311.94461014060505</v>
      </c>
      <c r="AE25" s="132">
        <f t="shared" si="33"/>
        <v>26</v>
      </c>
      <c r="AF25" s="132">
        <v>324</v>
      </c>
      <c r="AG25" s="132">
        <v>170</v>
      </c>
      <c r="AH25" s="134">
        <f t="shared" si="34"/>
        <v>0.0073759966554185208</v>
      </c>
      <c r="AI25" s="135">
        <f t="shared" si="35"/>
        <v>5566.9302117239531</v>
      </c>
      <c r="AJ25" s="132">
        <v>5566.9302117239531</v>
      </c>
      <c r="AK25" s="132">
        <f t="shared" si="36"/>
        <v>494</v>
      </c>
      <c r="AL25" s="132">
        <v>10</v>
      </c>
      <c r="AM25" s="132">
        <v>51</v>
      </c>
      <c r="AN25" s="125">
        <f t="shared" si="37"/>
        <v>0.0047341870391928598</v>
      </c>
      <c r="AO25" s="132">
        <f t="shared" si="38"/>
        <v>2785.254792394257</v>
      </c>
      <c r="AP25" s="132">
        <v>2785.254792394257</v>
      </c>
      <c r="AQ25" s="132">
        <f t="shared" si="39"/>
        <v>61</v>
      </c>
      <c r="AR25" s="132">
        <v>115898</v>
      </c>
      <c r="AS25" s="132">
        <v>60000</v>
      </c>
      <c r="AT25" s="132">
        <v>10000</v>
      </c>
      <c r="AU25" s="133">
        <v>0.080000000000000002</v>
      </c>
      <c r="AV25" s="133">
        <v>0.11999999999999976</v>
      </c>
      <c r="AW25" s="133">
        <v>0.10000000000000005</v>
      </c>
      <c r="AX25" s="136">
        <f t="shared" si="40"/>
        <v>508167356.53566957</v>
      </c>
      <c r="AY25" s="136">
        <f t="shared" si="41"/>
        <v>4338450.7711291015</v>
      </c>
      <c r="AZ25" s="136">
        <f t="shared" si="42"/>
        <v>175384340.208</v>
      </c>
      <c r="BA25" s="136">
        <f t="shared" si="43"/>
        <v>26721265.016274977</v>
      </c>
      <c r="BB25" s="136">
        <f t="shared" si="44"/>
        <v>36538404.210000001</v>
      </c>
      <c r="BC25" s="136">
        <f t="shared" si="45"/>
        <v>2785254.7923942572</v>
      </c>
      <c r="BD25" s="121"/>
      <c r="BE25" s="121"/>
      <c r="BF25" s="121"/>
      <c r="BG25" s="121"/>
      <c r="BH25" s="121"/>
      <c r="BI25" s="121"/>
      <c r="BJ25" s="121"/>
    </row>
    <row r="26" s="121" customFormat="1" ht="14.25">
      <c r="A26" s="122"/>
      <c r="B26" s="123" t="s">
        <v>533</v>
      </c>
      <c r="C26" s="124">
        <v>1187700</v>
      </c>
      <c r="D26" s="124">
        <v>1139499</v>
      </c>
      <c r="E26" s="125">
        <v>0.20699999999999999</v>
      </c>
      <c r="F26" s="124">
        <f t="shared" si="46"/>
        <v>235876.29299999998</v>
      </c>
      <c r="G26" s="124">
        <f t="shared" si="47"/>
        <v>38919.588344999996</v>
      </c>
      <c r="H26" s="124">
        <v>39029</v>
      </c>
      <c r="I26" s="124"/>
      <c r="J26" s="124">
        <v>51407</v>
      </c>
      <c r="K26" s="126">
        <v>1.3700000000000001</v>
      </c>
      <c r="L26" s="127">
        <v>0.125</v>
      </c>
      <c r="M26" s="125">
        <v>0.24399999999999999</v>
      </c>
      <c r="N26" s="124">
        <f t="shared" si="48"/>
        <v>278037.75599999999</v>
      </c>
      <c r="O26" s="128">
        <v>0.044000000000000004</v>
      </c>
      <c r="P26" s="124">
        <f t="shared" si="49"/>
        <v>50137.956000000006</v>
      </c>
      <c r="Q26" s="129">
        <f t="shared" si="27"/>
        <v>0.0065331928345626978</v>
      </c>
      <c r="R26" s="124">
        <f t="shared" si="28"/>
        <v>433.14415173867229</v>
      </c>
      <c r="S26" s="124">
        <v>433.14415173867229</v>
      </c>
      <c r="T26" s="130">
        <v>31</v>
      </c>
      <c r="U26" s="131">
        <f t="shared" si="29"/>
        <v>0.0056161032028469752</v>
      </c>
      <c r="V26" s="130">
        <f t="shared" si="30"/>
        <v>2789.1477980427048</v>
      </c>
      <c r="W26" s="130">
        <v>2789.1477980427048</v>
      </c>
      <c r="X26" s="132">
        <v>202</v>
      </c>
      <c r="Y26" s="132">
        <v>9</v>
      </c>
      <c r="Z26" s="132">
        <v>11</v>
      </c>
      <c r="AA26" s="132">
        <v>22</v>
      </c>
      <c r="AB26" s="133">
        <f t="shared" si="31"/>
        <v>0.0089475926714955266</v>
      </c>
      <c r="AC26" s="132">
        <f t="shared" si="32"/>
        <v>503.91052407328505</v>
      </c>
      <c r="AD26" s="132">
        <v>503.91052407328505</v>
      </c>
      <c r="AE26" s="132">
        <f t="shared" si="33"/>
        <v>42</v>
      </c>
      <c r="AF26" s="132">
        <v>368</v>
      </c>
      <c r="AG26" s="132">
        <v>168</v>
      </c>
      <c r="AH26" s="134">
        <f t="shared" si="34"/>
        <v>0.0080031056828022817</v>
      </c>
      <c r="AI26" s="135">
        <f t="shared" si="35"/>
        <v>6040.2319706154631</v>
      </c>
      <c r="AJ26" s="132">
        <v>6040.2319706154631</v>
      </c>
      <c r="AK26" s="132">
        <f t="shared" si="36"/>
        <v>536</v>
      </c>
      <c r="AL26" s="132">
        <v>39</v>
      </c>
      <c r="AM26" s="132">
        <v>103</v>
      </c>
      <c r="AN26" s="125">
        <f t="shared" si="37"/>
        <v>0.011020566550252232</v>
      </c>
      <c r="AO26" s="132">
        <f t="shared" si="38"/>
        <v>6483.7078773767953</v>
      </c>
      <c r="AP26" s="132">
        <v>6483.7078773767953</v>
      </c>
      <c r="AQ26" s="132">
        <f t="shared" si="39"/>
        <v>142</v>
      </c>
      <c r="AR26" s="132">
        <v>115898</v>
      </c>
      <c r="AS26" s="132">
        <v>60000</v>
      </c>
      <c r="AT26" s="132">
        <v>10000</v>
      </c>
      <c r="AU26" s="133">
        <v>0.080000000000000002</v>
      </c>
      <c r="AV26" s="133">
        <v>0.11999999999999975</v>
      </c>
      <c r="AW26" s="133">
        <v>0.10000000000000005</v>
      </c>
      <c r="AX26" s="136">
        <f t="shared" si="40"/>
        <v>541284294.00105715</v>
      </c>
      <c r="AY26" s="136">
        <f t="shared" si="41"/>
        <v>7008266.6302854707</v>
      </c>
      <c r="AZ26" s="136">
        <f t="shared" si="42"/>
        <v>186814024.05599999</v>
      </c>
      <c r="BA26" s="136">
        <f t="shared" si="43"/>
        <v>28993113.458954226</v>
      </c>
      <c r="BB26" s="136">
        <f t="shared" si="44"/>
        <v>38919588.344999999</v>
      </c>
      <c r="BC26" s="136">
        <f t="shared" si="45"/>
        <v>6483707.8773767957</v>
      </c>
      <c r="BD26" s="121"/>
      <c r="BE26" s="121"/>
      <c r="BF26" s="121"/>
      <c r="BG26" s="121"/>
      <c r="BH26" s="121"/>
      <c r="BI26" s="121"/>
      <c r="BJ26" s="121"/>
    </row>
    <row r="27" s="121" customFormat="1" ht="14.25">
      <c r="A27" s="122"/>
      <c r="B27" s="123" t="s">
        <v>534</v>
      </c>
      <c r="C27" s="124">
        <v>976400</v>
      </c>
      <c r="D27" s="124">
        <v>1027678</v>
      </c>
      <c r="E27" s="125">
        <v>0.20699999999999999</v>
      </c>
      <c r="F27" s="124">
        <f t="shared" si="46"/>
        <v>212729.34599999999</v>
      </c>
      <c r="G27" s="124">
        <f t="shared" si="47"/>
        <v>35100.342089999998</v>
      </c>
      <c r="H27" s="124">
        <v>35237</v>
      </c>
      <c r="I27" s="124"/>
      <c r="J27" s="124">
        <v>46440</v>
      </c>
      <c r="K27" s="126">
        <v>1.3600000000000001</v>
      </c>
      <c r="L27" s="127">
        <v>0.13400000000000001</v>
      </c>
      <c r="M27" s="125">
        <v>0.161</v>
      </c>
      <c r="N27" s="124">
        <f t="shared" si="48"/>
        <v>165456.158</v>
      </c>
      <c r="O27" s="128">
        <v>0.034000000000000002</v>
      </c>
      <c r="P27" s="124">
        <f t="shared" si="49"/>
        <v>34941.052000000003</v>
      </c>
      <c r="Q27" s="129">
        <f t="shared" si="27"/>
        <v>0.0016859852476290833</v>
      </c>
      <c r="R27" s="124">
        <f t="shared" si="28"/>
        <v>111.77913593256059</v>
      </c>
      <c r="S27" s="124">
        <v>111.77913593256059</v>
      </c>
      <c r="T27" s="130">
        <v>8</v>
      </c>
      <c r="U27" s="131">
        <f t="shared" si="29"/>
        <v>0.0050044483985765128</v>
      </c>
      <c r="V27" s="130">
        <f t="shared" si="30"/>
        <v>2485.3792259786478</v>
      </c>
      <c r="W27" s="130">
        <v>2485.3792259786478</v>
      </c>
      <c r="X27" s="132">
        <v>180</v>
      </c>
      <c r="Y27" s="132">
        <v>7</v>
      </c>
      <c r="Z27" s="132">
        <v>1</v>
      </c>
      <c r="AA27" s="132">
        <v>17</v>
      </c>
      <c r="AB27" s="133">
        <f t="shared" si="31"/>
        <v>0.0053259480187473366</v>
      </c>
      <c r="AC27" s="132">
        <f t="shared" si="32"/>
        <v>299.94674051981252</v>
      </c>
      <c r="AD27" s="132">
        <v>299.94674051981252</v>
      </c>
      <c r="AE27" s="132">
        <f t="shared" si="33"/>
        <v>25</v>
      </c>
      <c r="AF27" s="132">
        <v>266</v>
      </c>
      <c r="AG27" s="132">
        <v>116</v>
      </c>
      <c r="AH27" s="134">
        <f t="shared" si="34"/>
        <v>0.0057037059157284921</v>
      </c>
      <c r="AI27" s="135">
        <f t="shared" si="35"/>
        <v>4304.792188013259</v>
      </c>
      <c r="AJ27" s="132">
        <v>4304.792188013259</v>
      </c>
      <c r="AK27" s="132">
        <f t="shared" si="36"/>
        <v>382</v>
      </c>
      <c r="AL27" s="132">
        <v>6</v>
      </c>
      <c r="AM27" s="132">
        <v>49</v>
      </c>
      <c r="AN27" s="125">
        <f t="shared" si="37"/>
        <v>0.0042685292976329062</v>
      </c>
      <c r="AO27" s="132">
        <f t="shared" si="38"/>
        <v>2511.2953046177727</v>
      </c>
      <c r="AP27" s="132">
        <v>2511.2953046177727</v>
      </c>
      <c r="AQ27" s="132">
        <f t="shared" si="39"/>
        <v>55</v>
      </c>
      <c r="AR27" s="132">
        <v>115898</v>
      </c>
      <c r="AS27" s="132">
        <v>60000</v>
      </c>
      <c r="AT27" s="132">
        <v>10000</v>
      </c>
      <c r="AU27" s="133">
        <v>0.080000000000000002</v>
      </c>
      <c r="AV27" s="133">
        <v>0.11999999999999972</v>
      </c>
      <c r="AW27" s="133">
        <v>0.10000000000000005</v>
      </c>
      <c r="AX27" s="136">
        <f t="shared" si="40"/>
        <v>488167133.70561832</v>
      </c>
      <c r="AY27" s="136">
        <f t="shared" si="41"/>
        <v>4171587.2799318274</v>
      </c>
      <c r="AZ27" s="136">
        <f t="shared" si="42"/>
        <v>168481642.03200001</v>
      </c>
      <c r="BA27" s="136">
        <f t="shared" si="43"/>
        <v>20663002.502463643</v>
      </c>
      <c r="BB27" s="136">
        <f t="shared" si="44"/>
        <v>35100342.089999996</v>
      </c>
      <c r="BC27" s="136">
        <f t="shared" si="45"/>
        <v>2511295.3046177728</v>
      </c>
      <c r="BD27" s="121"/>
      <c r="BE27" s="121"/>
      <c r="BF27" s="121"/>
      <c r="BG27" s="121"/>
      <c r="BH27" s="121"/>
      <c r="BI27" s="121"/>
      <c r="BJ27" s="121"/>
    </row>
    <row r="28" s="121" customFormat="1" ht="14.25">
      <c r="A28" s="122"/>
      <c r="B28" s="123" t="s">
        <v>535</v>
      </c>
      <c r="C28" s="124">
        <v>1778800</v>
      </c>
      <c r="D28" s="124">
        <v>1911586</v>
      </c>
      <c r="E28" s="125">
        <v>0.090999999999999998</v>
      </c>
      <c r="F28" s="124">
        <f t="shared" si="46"/>
        <v>173954.326</v>
      </c>
      <c r="G28" s="124">
        <f t="shared" si="47"/>
        <v>28702.463790000002</v>
      </c>
      <c r="H28" s="124">
        <v>47044</v>
      </c>
      <c r="I28" s="124"/>
      <c r="J28" s="124">
        <v>58650</v>
      </c>
      <c r="K28" s="126">
        <v>1.5700000000000001</v>
      </c>
      <c r="L28" s="127">
        <v>0.081000000000000003</v>
      </c>
      <c r="M28" s="125">
        <v>0.314</v>
      </c>
      <c r="N28" s="124">
        <f t="shared" si="48"/>
        <v>600238.00399999996</v>
      </c>
      <c r="O28" s="128">
        <v>0.068000000000000005</v>
      </c>
      <c r="P28" s="124">
        <f t="shared" si="49"/>
        <v>129987.84800000001</v>
      </c>
      <c r="Q28" s="129">
        <f t="shared" si="27"/>
        <v>0.013698630136986301</v>
      </c>
      <c r="R28" s="124">
        <f t="shared" si="28"/>
        <v>908.20547945205476</v>
      </c>
      <c r="S28" s="124">
        <v>908.20547945205476</v>
      </c>
      <c r="T28" s="130">
        <v>65</v>
      </c>
      <c r="U28" s="131">
        <f t="shared" si="29"/>
        <v>0.01239991103202847</v>
      </c>
      <c r="V28" s="130">
        <f t="shared" si="30"/>
        <v>6158.217415480427</v>
      </c>
      <c r="W28" s="130">
        <v>6158.217415480427</v>
      </c>
      <c r="X28" s="132">
        <v>446</v>
      </c>
      <c r="Y28" s="132">
        <v>18</v>
      </c>
      <c r="Z28" s="132">
        <v>14</v>
      </c>
      <c r="AA28" s="132">
        <v>35</v>
      </c>
      <c r="AB28" s="133">
        <f t="shared" si="31"/>
        <v>0.014273540690242864</v>
      </c>
      <c r="AC28" s="132">
        <f t="shared" si="32"/>
        <v>803.85726459309763</v>
      </c>
      <c r="AD28" s="132">
        <v>803.85726459309763</v>
      </c>
      <c r="AE28" s="132">
        <f t="shared" si="33"/>
        <v>67</v>
      </c>
      <c r="AF28" s="132">
        <v>776</v>
      </c>
      <c r="AG28" s="132">
        <v>424</v>
      </c>
      <c r="AH28" s="134">
        <f t="shared" si="34"/>
        <v>0.017917400782393168</v>
      </c>
      <c r="AI28" s="135">
        <f t="shared" si="35"/>
        <v>13522.907396900289</v>
      </c>
      <c r="AJ28" s="132">
        <v>13522.907396900289</v>
      </c>
      <c r="AK28" s="132">
        <f t="shared" si="36"/>
        <v>1200</v>
      </c>
      <c r="AL28" s="132">
        <v>43</v>
      </c>
      <c r="AM28" s="132">
        <v>127</v>
      </c>
      <c r="AN28" s="125">
        <f t="shared" si="37"/>
        <v>0.013193636010865347</v>
      </c>
      <c r="AO28" s="132">
        <f t="shared" si="38"/>
        <v>7762.1854870003881</v>
      </c>
      <c r="AP28" s="132">
        <v>7762.1854870003881</v>
      </c>
      <c r="AQ28" s="132">
        <f t="shared" si="39"/>
        <v>170</v>
      </c>
      <c r="AR28" s="132">
        <v>115898</v>
      </c>
      <c r="AS28" s="132">
        <v>60000</v>
      </c>
      <c r="AT28" s="132">
        <v>10000</v>
      </c>
      <c r="AU28" s="133">
        <v>0.080000000000000002</v>
      </c>
      <c r="AV28" s="133">
        <v>0.1199999999999997</v>
      </c>
      <c r="AW28" s="133">
        <v>0.10000000000000005</v>
      </c>
      <c r="AX28" s="136">
        <f t="shared" si="40"/>
        <v>399186977.80001044</v>
      </c>
      <c r="AY28" s="136">
        <f t="shared" si="41"/>
        <v>11179853.9102173</v>
      </c>
      <c r="AZ28" s="136">
        <f t="shared" si="42"/>
        <v>137771826.192</v>
      </c>
      <c r="BA28" s="136">
        <f t="shared" si="43"/>
        <v>64909955.505121395</v>
      </c>
      <c r="BB28" s="136">
        <f t="shared" si="44"/>
        <v>28702463.790000007</v>
      </c>
      <c r="BC28" s="136">
        <f t="shared" si="45"/>
        <v>7762185.4870003881</v>
      </c>
      <c r="BD28" s="121"/>
      <c r="BE28" s="121"/>
      <c r="BF28" s="121"/>
      <c r="BG28" s="121"/>
      <c r="BH28" s="121"/>
      <c r="BI28" s="121"/>
      <c r="BJ28" s="121"/>
    </row>
    <row r="29" s="121" customFormat="1" ht="14.25">
      <c r="A29" s="122"/>
      <c r="B29" s="123" t="s">
        <v>536</v>
      </c>
      <c r="C29" s="124">
        <v>762200</v>
      </c>
      <c r="D29" s="124">
        <v>724452</v>
      </c>
      <c r="E29" s="125">
        <v>0.10099999999999999</v>
      </c>
      <c r="F29" s="124">
        <f t="shared" si="46"/>
        <v>73169.652000000002</v>
      </c>
      <c r="G29" s="124">
        <f t="shared" si="47"/>
        <v>12072.99258</v>
      </c>
      <c r="H29" s="124">
        <v>58996</v>
      </c>
      <c r="I29" s="124"/>
      <c r="J29" s="124">
        <v>83564</v>
      </c>
      <c r="K29" s="126">
        <v>2.02</v>
      </c>
      <c r="L29" s="127">
        <v>0.093000000000000013</v>
      </c>
      <c r="M29" s="125">
        <v>0.433</v>
      </c>
      <c r="N29" s="124">
        <f t="shared" si="48"/>
        <v>313687.71600000001</v>
      </c>
      <c r="O29" s="128">
        <v>0.14999999999999999</v>
      </c>
      <c r="P29" s="124">
        <f t="shared" si="49"/>
        <v>108667.8</v>
      </c>
      <c r="Q29" s="129">
        <f t="shared" si="27"/>
        <v>0.00084299262381454167</v>
      </c>
      <c r="R29" s="124">
        <f t="shared" si="28"/>
        <v>55.889567966280296</v>
      </c>
      <c r="S29" s="124">
        <v>55.889567966280296</v>
      </c>
      <c r="T29" s="130">
        <v>4</v>
      </c>
      <c r="U29" s="131">
        <f t="shared" si="29"/>
        <v>0.0031694839857651248</v>
      </c>
      <c r="V29" s="130">
        <f t="shared" si="30"/>
        <v>1574.073509786477</v>
      </c>
      <c r="W29" s="130">
        <v>1574.073509786477</v>
      </c>
      <c r="X29" s="132">
        <v>114</v>
      </c>
      <c r="Y29" s="132">
        <v>4</v>
      </c>
      <c r="Z29" s="132">
        <v>0</v>
      </c>
      <c r="AA29" s="132">
        <v>5</v>
      </c>
      <c r="AB29" s="133">
        <f t="shared" si="31"/>
        <v>0.0019173412867490413</v>
      </c>
      <c r="AC29" s="132">
        <f t="shared" si="32"/>
        <v>107.98082658713251</v>
      </c>
      <c r="AD29" s="132">
        <v>107.98082658713251</v>
      </c>
      <c r="AE29" s="132">
        <f t="shared" si="33"/>
        <v>9</v>
      </c>
      <c r="AF29" s="132">
        <v>200</v>
      </c>
      <c r="AG29" s="132">
        <v>100</v>
      </c>
      <c r="AH29" s="134">
        <f t="shared" si="34"/>
        <v>0.0044793501955982919</v>
      </c>
      <c r="AI29" s="135">
        <f t="shared" si="35"/>
        <v>3380.7268492250723</v>
      </c>
      <c r="AJ29" s="132">
        <v>3380.7268492250723</v>
      </c>
      <c r="AK29" s="132">
        <f t="shared" si="36"/>
        <v>300</v>
      </c>
      <c r="AL29" s="132">
        <v>15</v>
      </c>
      <c r="AM29" s="132">
        <v>95</v>
      </c>
      <c r="AN29" s="125">
        <f t="shared" si="37"/>
        <v>0.0085370585952658125</v>
      </c>
      <c r="AO29" s="132">
        <f t="shared" si="38"/>
        <v>5022.5906092355453</v>
      </c>
      <c r="AP29" s="132">
        <v>5022.5906092355453</v>
      </c>
      <c r="AQ29" s="132">
        <f t="shared" si="39"/>
        <v>110</v>
      </c>
      <c r="AR29" s="132">
        <v>115898</v>
      </c>
      <c r="AS29" s="132">
        <v>60000</v>
      </c>
      <c r="AT29" s="132">
        <v>10000</v>
      </c>
      <c r="AU29" s="133">
        <v>0.080000000000000002</v>
      </c>
      <c r="AV29" s="133">
        <v>0.11999999999999968</v>
      </c>
      <c r="AW29" s="133">
        <v>0.10000000000000005</v>
      </c>
      <c r="AX29" s="136">
        <f t="shared" si="40"/>
        <v>167908283.28442079</v>
      </c>
      <c r="AY29" s="136">
        <f t="shared" si="41"/>
        <v>1501771.420775458</v>
      </c>
      <c r="AZ29" s="136">
        <f t="shared" si="42"/>
        <v>57950364.383999996</v>
      </c>
      <c r="BA29" s="136">
        <f t="shared" si="43"/>
        <v>16227488.876280349</v>
      </c>
      <c r="BB29" s="136">
        <f t="shared" si="44"/>
        <v>12072992.58</v>
      </c>
      <c r="BC29" s="136">
        <f t="shared" si="45"/>
        <v>5022590.6092355456</v>
      </c>
      <c r="BD29" s="121"/>
      <c r="BE29" s="121"/>
      <c r="BF29" s="121"/>
      <c r="BG29" s="121"/>
      <c r="BH29" s="121"/>
      <c r="BI29" s="121"/>
      <c r="BJ29" s="121"/>
    </row>
    <row r="30" s="121" customFormat="1" ht="14.25">
      <c r="A30" s="122"/>
      <c r="B30" s="123" t="s">
        <v>537</v>
      </c>
      <c r="C30" s="124">
        <v>615700</v>
      </c>
      <c r="D30" s="124">
        <v>586129</v>
      </c>
      <c r="E30" s="125">
        <v>0.10099999999999999</v>
      </c>
      <c r="F30" s="124">
        <f t="shared" si="46"/>
        <v>59199.028999999995</v>
      </c>
      <c r="G30" s="124">
        <f t="shared" si="47"/>
        <v>9767.8397850000001</v>
      </c>
      <c r="H30" s="124">
        <v>32827</v>
      </c>
      <c r="I30" s="124"/>
      <c r="J30" s="124">
        <v>47026</v>
      </c>
      <c r="K30" s="126">
        <v>1.4099999999999999</v>
      </c>
      <c r="L30" s="127">
        <v>0.13100000000000001</v>
      </c>
      <c r="M30" s="125">
        <v>0.22500000000000001</v>
      </c>
      <c r="N30" s="124">
        <f t="shared" si="48"/>
        <v>131879.02499999999</v>
      </c>
      <c r="O30" s="128">
        <v>0.028999999999999998</v>
      </c>
      <c r="P30" s="124">
        <f t="shared" si="49"/>
        <v>16997.740999999998</v>
      </c>
      <c r="Q30" s="129">
        <f t="shared" si="27"/>
        <v>0.00084299262381454167</v>
      </c>
      <c r="R30" s="124">
        <f t="shared" si="28"/>
        <v>55.889567966280296</v>
      </c>
      <c r="S30" s="124">
        <v>55.889567966280296</v>
      </c>
      <c r="T30" s="130">
        <v>4</v>
      </c>
      <c r="U30" s="131">
        <f t="shared" si="29"/>
        <v>0.0038923487544483986</v>
      </c>
      <c r="V30" s="130">
        <f t="shared" si="30"/>
        <v>1933.072731316726</v>
      </c>
      <c r="W30" s="130">
        <v>1933.072731316726</v>
      </c>
      <c r="X30" s="132">
        <v>140</v>
      </c>
      <c r="Y30" s="132">
        <v>6</v>
      </c>
      <c r="Z30" s="132">
        <v>2</v>
      </c>
      <c r="AA30" s="132">
        <v>3</v>
      </c>
      <c r="AB30" s="133">
        <f t="shared" si="31"/>
        <v>0.0023434171282488282</v>
      </c>
      <c r="AC30" s="132">
        <f t="shared" si="32"/>
        <v>131.9765658287175</v>
      </c>
      <c r="AD30" s="132">
        <v>131.9765658287175</v>
      </c>
      <c r="AE30" s="132">
        <f t="shared" si="33"/>
        <v>11</v>
      </c>
      <c r="AF30" s="132">
        <v>94</v>
      </c>
      <c r="AG30" s="132">
        <v>46</v>
      </c>
      <c r="AH30" s="134">
        <f t="shared" si="34"/>
        <v>0.0020903634246125361</v>
      </c>
      <c r="AI30" s="135">
        <f t="shared" si="35"/>
        <v>1577.672529638367</v>
      </c>
      <c r="AJ30" s="132">
        <v>1577.672529638367</v>
      </c>
      <c r="AK30" s="132">
        <f t="shared" si="36"/>
        <v>140</v>
      </c>
      <c r="AL30" s="132">
        <v>11</v>
      </c>
      <c r="AM30" s="132">
        <v>11</v>
      </c>
      <c r="AN30" s="125">
        <f t="shared" si="37"/>
        <v>0.0017074117190531625</v>
      </c>
      <c r="AO30" s="132">
        <f t="shared" si="38"/>
        <v>1004.518121847109</v>
      </c>
      <c r="AP30" s="132">
        <v>1004.518121847109</v>
      </c>
      <c r="AQ30" s="132">
        <f t="shared" si="39"/>
        <v>22</v>
      </c>
      <c r="AR30" s="132">
        <v>115898</v>
      </c>
      <c r="AS30" s="132">
        <v>60000</v>
      </c>
      <c r="AT30" s="132">
        <v>10000</v>
      </c>
      <c r="AU30" s="133">
        <v>0.080000000000000002</v>
      </c>
      <c r="AV30" s="133">
        <v>0.11999999999999966</v>
      </c>
      <c r="AW30" s="133">
        <v>0.10000000000000005</v>
      </c>
      <c r="AX30" s="136">
        <f t="shared" si="40"/>
        <v>135848771.44823161</v>
      </c>
      <c r="AY30" s="136">
        <f t="shared" si="41"/>
        <v>1835498.403170004</v>
      </c>
      <c r="AZ30" s="136">
        <f t="shared" si="42"/>
        <v>46885630.968000002</v>
      </c>
      <c r="BA30" s="136">
        <f t="shared" si="43"/>
        <v>7572828.1422641613</v>
      </c>
      <c r="BB30" s="136">
        <f t="shared" si="44"/>
        <v>9767839.7850000001</v>
      </c>
      <c r="BC30" s="136">
        <f t="shared" si="45"/>
        <v>1004518.1218471089</v>
      </c>
      <c r="BD30" s="121"/>
      <c r="BE30" s="121"/>
      <c r="BF30" s="121"/>
      <c r="BG30" s="121"/>
      <c r="BH30" s="121"/>
      <c r="BI30" s="121"/>
      <c r="BJ30" s="121"/>
    </row>
    <row r="31" s="121" customFormat="1" ht="14.25">
      <c r="A31" s="122"/>
      <c r="B31" s="123" t="s">
        <v>538</v>
      </c>
      <c r="C31" s="124">
        <v>646400</v>
      </c>
      <c r="D31" s="124">
        <v>613356</v>
      </c>
      <c r="E31" s="125">
        <v>0.10099999999999999</v>
      </c>
      <c r="F31" s="124">
        <f t="shared" si="46"/>
        <v>61948.955999999998</v>
      </c>
      <c r="G31" s="124">
        <f t="shared" si="47"/>
        <v>10221.577740000001</v>
      </c>
      <c r="H31" s="124">
        <v>28608</v>
      </c>
      <c r="I31" s="124"/>
      <c r="J31" s="124">
        <v>37676</v>
      </c>
      <c r="K31" s="126">
        <v>1.3700000000000001</v>
      </c>
      <c r="L31" s="127">
        <v>0.14599999999999999</v>
      </c>
      <c r="M31" s="125">
        <v>0.14400000000000002</v>
      </c>
      <c r="N31" s="124">
        <f t="shared" si="48"/>
        <v>88323.26400000001</v>
      </c>
      <c r="O31" s="128">
        <v>0.018000000000000002</v>
      </c>
      <c r="P31" s="124">
        <f t="shared" si="49"/>
        <v>11040.408000000001</v>
      </c>
      <c r="Q31" s="129">
        <f t="shared" si="27"/>
        <v>0.0014752370916754477</v>
      </c>
      <c r="R31" s="124">
        <f t="shared" si="28"/>
        <v>97.806743940990515</v>
      </c>
      <c r="S31" s="124">
        <v>97.806743940990515</v>
      </c>
      <c r="T31" s="130">
        <v>7</v>
      </c>
      <c r="U31" s="131">
        <f t="shared" si="29"/>
        <v>0.0021963967971530248</v>
      </c>
      <c r="V31" s="130">
        <f t="shared" si="30"/>
        <v>1090.8053269572954</v>
      </c>
      <c r="W31" s="130">
        <v>1090.8053269572954</v>
      </c>
      <c r="X31" s="132">
        <v>79</v>
      </c>
      <c r="Y31" s="132">
        <v>4</v>
      </c>
      <c r="Z31" s="132">
        <v>1</v>
      </c>
      <c r="AA31" s="132">
        <v>5</v>
      </c>
      <c r="AB31" s="133">
        <f t="shared" si="31"/>
        <v>0.0021303792074989347</v>
      </c>
      <c r="AC31" s="132">
        <f t="shared" si="32"/>
        <v>119.978696207925</v>
      </c>
      <c r="AD31" s="132">
        <v>119.978696207925</v>
      </c>
      <c r="AE31" s="132">
        <f t="shared" si="33"/>
        <v>10</v>
      </c>
      <c r="AF31" s="132">
        <v>130</v>
      </c>
      <c r="AG31" s="132">
        <v>81</v>
      </c>
      <c r="AH31" s="134">
        <f t="shared" si="34"/>
        <v>0.0031504763042374652</v>
      </c>
      <c r="AI31" s="135">
        <f t="shared" si="35"/>
        <v>2377.7778839549674</v>
      </c>
      <c r="AJ31" s="132">
        <v>2377.7778839549674</v>
      </c>
      <c r="AK31" s="132">
        <f t="shared" si="36"/>
        <v>211</v>
      </c>
      <c r="AL31" s="132">
        <v>4</v>
      </c>
      <c r="AM31" s="132">
        <v>20</v>
      </c>
      <c r="AN31" s="125">
        <f t="shared" si="37"/>
        <v>0.0018626309662398137</v>
      </c>
      <c r="AO31" s="132">
        <f t="shared" si="38"/>
        <v>1095.8379511059372</v>
      </c>
      <c r="AP31" s="132">
        <v>1095.8379511059372</v>
      </c>
      <c r="AQ31" s="132">
        <f t="shared" si="39"/>
        <v>24</v>
      </c>
      <c r="AR31" s="132">
        <v>115898</v>
      </c>
      <c r="AS31" s="132">
        <v>60000</v>
      </c>
      <c r="AT31" s="132">
        <v>10000</v>
      </c>
      <c r="AU31" s="133">
        <v>0.080000000000000002</v>
      </c>
      <c r="AV31" s="133">
        <v>0.11999999999999963</v>
      </c>
      <c r="AW31" s="133">
        <v>0.10000000000000005</v>
      </c>
      <c r="AX31" s="136">
        <f t="shared" si="40"/>
        <v>142159250.02926239</v>
      </c>
      <c r="AY31" s="136">
        <f t="shared" si="41"/>
        <v>1668634.9119727309</v>
      </c>
      <c r="AZ31" s="136">
        <f t="shared" si="42"/>
        <v>49063573.15200001</v>
      </c>
      <c r="BA31" s="136">
        <f t="shared" si="43"/>
        <v>11413333.842983844</v>
      </c>
      <c r="BB31" s="136">
        <f t="shared" si="44"/>
        <v>10221577.740000002</v>
      </c>
      <c r="BC31" s="136">
        <f t="shared" si="45"/>
        <v>1095837.9511059371</v>
      </c>
      <c r="BD31" s="121"/>
      <c r="BE31" s="121"/>
      <c r="BF31" s="121"/>
      <c r="BG31" s="121"/>
      <c r="BH31" s="121"/>
      <c r="BI31" s="121"/>
      <c r="BJ31" s="121"/>
    </row>
    <row r="32" s="121" customFormat="1" ht="14.25">
      <c r="A32" s="122"/>
      <c r="B32" s="123" t="s">
        <v>539</v>
      </c>
      <c r="C32" s="124">
        <v>5225700</v>
      </c>
      <c r="D32" s="124">
        <v>5377503</v>
      </c>
      <c r="E32" s="125">
        <v>0.090999999999999998</v>
      </c>
      <c r="F32" s="124">
        <f t="shared" si="46"/>
        <v>489352.77299999999</v>
      </c>
      <c r="G32" s="124">
        <f t="shared" si="47"/>
        <v>80743.207544999997</v>
      </c>
      <c r="H32" s="124">
        <v>58654</v>
      </c>
      <c r="I32" s="124"/>
      <c r="J32" s="124">
        <v>80900</v>
      </c>
      <c r="K32" s="126">
        <v>2.1400000000000001</v>
      </c>
      <c r="L32" s="127">
        <v>0.050999999999999997</v>
      </c>
      <c r="M32" s="125">
        <v>0.46100000000000002</v>
      </c>
      <c r="N32" s="124">
        <f t="shared" si="48"/>
        <v>2479028.8829999999</v>
      </c>
      <c r="O32" s="128">
        <v>0.14699999999999999</v>
      </c>
      <c r="P32" s="124">
        <f t="shared" si="49"/>
        <v>790492.94099999999</v>
      </c>
      <c r="Q32" s="129">
        <f t="shared" si="27"/>
        <v>0.094204425711275019</v>
      </c>
      <c r="R32" s="124">
        <f t="shared" si="28"/>
        <v>6245.6592202318225</v>
      </c>
      <c r="S32" s="124">
        <v>6245.6592202318225</v>
      </c>
      <c r="T32" s="130">
        <v>447</v>
      </c>
      <c r="U32" s="131">
        <f t="shared" si="29"/>
        <v>0.071674822064056939</v>
      </c>
      <c r="V32" s="130">
        <f t="shared" si="30"/>
        <v>35596.153580960854</v>
      </c>
      <c r="W32" s="130">
        <v>35596.153580960854</v>
      </c>
      <c r="X32" s="132">
        <v>2578</v>
      </c>
      <c r="Y32" s="132">
        <v>103</v>
      </c>
      <c r="Z32" s="132">
        <v>51</v>
      </c>
      <c r="AA32" s="132">
        <v>226</v>
      </c>
      <c r="AB32" s="133">
        <f t="shared" si="31"/>
        <v>0.080954409884959527</v>
      </c>
      <c r="AC32" s="132">
        <f t="shared" si="32"/>
        <v>4559.1904559011509</v>
      </c>
      <c r="AD32" s="132">
        <v>4559.1904559011509</v>
      </c>
      <c r="AE32" s="132">
        <f t="shared" si="33"/>
        <v>380</v>
      </c>
      <c r="AF32" s="132">
        <v>2516</v>
      </c>
      <c r="AG32" s="132">
        <v>1356</v>
      </c>
      <c r="AH32" s="134">
        <f t="shared" si="34"/>
        <v>0.057813479857855288</v>
      </c>
      <c r="AI32" s="135">
        <f t="shared" si="35"/>
        <v>43633.914533998272</v>
      </c>
      <c r="AJ32" s="132">
        <v>43633.914533998272</v>
      </c>
      <c r="AK32" s="132">
        <f t="shared" si="36"/>
        <v>3872</v>
      </c>
      <c r="AL32" s="132">
        <v>325</v>
      </c>
      <c r="AM32" s="132">
        <v>537</v>
      </c>
      <c r="AN32" s="125">
        <f t="shared" si="37"/>
        <v>0.066899495537446646</v>
      </c>
      <c r="AO32" s="132">
        <f t="shared" si="38"/>
        <v>39358.846410554914</v>
      </c>
      <c r="AP32" s="132">
        <v>39358.846410554914</v>
      </c>
      <c r="AQ32" s="132">
        <f t="shared" si="39"/>
        <v>862</v>
      </c>
      <c r="AR32" s="132">
        <v>115898</v>
      </c>
      <c r="AS32" s="132">
        <v>60000</v>
      </c>
      <c r="AT32" s="132">
        <v>10000</v>
      </c>
      <c r="AU32" s="133">
        <v>0.080000000000000002</v>
      </c>
      <c r="AV32" s="133">
        <v>0.11999999999999962</v>
      </c>
      <c r="AW32" s="133">
        <v>0.10000000000000005</v>
      </c>
      <c r="AX32" s="136">
        <f t="shared" si="40"/>
        <v>1122957152.166049</v>
      </c>
      <c r="AY32" s="136">
        <f t="shared" si="41"/>
        <v>63408126.654963791</v>
      </c>
      <c r="AZ32" s="136">
        <f t="shared" si="42"/>
        <v>387567396.21600002</v>
      </c>
      <c r="BA32" s="136">
        <f t="shared" si="43"/>
        <v>209442789.76319173</v>
      </c>
      <c r="BB32" s="136">
        <f t="shared" si="44"/>
        <v>80743207.545000002</v>
      </c>
      <c r="BC32" s="136">
        <f t="shared" si="45"/>
        <v>39358846.410554916</v>
      </c>
      <c r="BD32" s="121"/>
      <c r="BE32" s="121"/>
      <c r="BF32" s="121"/>
      <c r="BG32" s="121"/>
      <c r="BH32" s="121"/>
      <c r="BI32" s="121"/>
      <c r="BJ32" s="121"/>
    </row>
    <row r="33" s="137" customFormat="1" ht="14.25">
      <c r="A33" s="138"/>
      <c r="B33" s="139" t="s">
        <v>526</v>
      </c>
      <c r="C33" s="140">
        <f>SUM(C21:C32)-C23</f>
        <v>13853700</v>
      </c>
      <c r="D33" s="140">
        <f>SUM(D21:D32)-D23</f>
        <v>13901069</v>
      </c>
      <c r="E33" s="134">
        <f>AVERAGE(E21:E32)</f>
        <v>0.1290833333333333</v>
      </c>
      <c r="F33" s="140">
        <f>SUM(F21:F32)</f>
        <v>1901915.2069999999</v>
      </c>
      <c r="G33" s="140">
        <f>SUM(G21:G32)</f>
        <v>313816.00915499998</v>
      </c>
      <c r="H33" s="140">
        <v>49662</v>
      </c>
      <c r="I33" s="140"/>
      <c r="J33" s="140">
        <v>68979</v>
      </c>
      <c r="K33" s="141"/>
      <c r="L33" s="142">
        <f>AVERAGE(L21:L32)</f>
        <v>0.10624999999999997</v>
      </c>
      <c r="M33" s="142">
        <f>AVERAGE(M21:M32)</f>
        <v>0.28916666666666663</v>
      </c>
      <c r="N33" s="140">
        <f>SUM(N21:N32)</f>
        <v>4842233.1469999999</v>
      </c>
      <c r="O33" s="134">
        <f>AVERAGE(O21:O32)</f>
        <v>0.079916666666666678</v>
      </c>
      <c r="P33" s="140">
        <f>SUM(P21:P32)</f>
        <v>1350669.997</v>
      </c>
      <c r="Q33" s="142">
        <f t="shared" si="27"/>
        <v>0.12708113804004215</v>
      </c>
      <c r="R33" s="140">
        <f t="shared" si="28"/>
        <v>8425.3523709167548</v>
      </c>
      <c r="S33" s="140">
        <v>8425.3523709167548</v>
      </c>
      <c r="T33" s="143">
        <f>SUM(T21:T32)</f>
        <v>603</v>
      </c>
      <c r="U33" s="144">
        <f t="shared" si="29"/>
        <v>0.11913367437722421</v>
      </c>
      <c r="V33" s="143">
        <f t="shared" si="30"/>
        <v>59165.833240658365</v>
      </c>
      <c r="W33" s="143">
        <v>59165.833240658365</v>
      </c>
      <c r="X33" s="135">
        <f>SUM(X21:X32)</f>
        <v>4285</v>
      </c>
      <c r="Y33" s="135">
        <f>SUM(Y21:Y32)</f>
        <v>166</v>
      </c>
      <c r="Z33" s="135">
        <f>SUM(Z21:Z32)</f>
        <v>88</v>
      </c>
      <c r="AA33" s="135">
        <f>SUM(AA21:AA32)</f>
        <v>348</v>
      </c>
      <c r="AB33" s="133">
        <f t="shared" si="31"/>
        <v>0.12824882829143588</v>
      </c>
      <c r="AC33" s="132">
        <f t="shared" si="32"/>
        <v>7222.7175117170864</v>
      </c>
      <c r="AD33" s="135">
        <v>7222.7175117170864</v>
      </c>
      <c r="AE33" s="135">
        <f t="shared" si="33"/>
        <v>602</v>
      </c>
      <c r="AF33" s="135">
        <v>5036</v>
      </c>
      <c r="AG33" s="135">
        <f>SUM(AG21:AG32)</f>
        <v>2731</v>
      </c>
      <c r="AH33" s="134">
        <f t="shared" si="34"/>
        <v>0.11597037656403977</v>
      </c>
      <c r="AI33" s="135">
        <f t="shared" si="35"/>
        <v>87527.01812643712</v>
      </c>
      <c r="AJ33" s="135">
        <v>87527.01812643712</v>
      </c>
      <c r="AK33" s="135">
        <f t="shared" si="36"/>
        <v>7767</v>
      </c>
      <c r="AL33" s="135">
        <f>SUM(AL21:AL32)</f>
        <v>477</v>
      </c>
      <c r="AM33" s="135">
        <f>SUM(AM21:AM32)</f>
        <v>1063</v>
      </c>
      <c r="AN33" s="134">
        <f t="shared" si="37"/>
        <v>0.11951882033372138</v>
      </c>
      <c r="AO33" s="135">
        <f t="shared" si="38"/>
        <v>70316.268529297638</v>
      </c>
      <c r="AP33" s="135">
        <v>70316.268529297638</v>
      </c>
      <c r="AQ33" s="135">
        <f t="shared" si="39"/>
        <v>1540</v>
      </c>
      <c r="AR33" s="132">
        <v>115898</v>
      </c>
      <c r="AS33" s="132">
        <v>60000</v>
      </c>
      <c r="AT33" s="132">
        <v>10000</v>
      </c>
      <c r="AU33" s="145">
        <v>0.080000000000000002</v>
      </c>
      <c r="AV33" s="145">
        <v>0.11999999999999959</v>
      </c>
      <c r="AW33" s="145">
        <v>0.10000000000000005</v>
      </c>
      <c r="AX33" s="146">
        <f t="shared" si="40"/>
        <v>4364477739.4855423</v>
      </c>
      <c r="AY33" s="146">
        <f t="shared" si="41"/>
        <v>100451821.70075843</v>
      </c>
      <c r="AZ33" s="146">
        <f t="shared" si="42"/>
        <v>1506316843.944</v>
      </c>
      <c r="BA33" s="146">
        <f t="shared" si="43"/>
        <v>420129687.00689822</v>
      </c>
      <c r="BB33" s="146">
        <f t="shared" si="44"/>
        <v>313816009.15499997</v>
      </c>
      <c r="BC33" s="146">
        <f t="shared" si="45"/>
        <v>70316268.529297635</v>
      </c>
      <c r="BD33" s="137"/>
      <c r="BE33" s="137"/>
      <c r="BF33" s="137"/>
      <c r="BG33" s="137"/>
      <c r="BH33" s="137"/>
      <c r="BI33" s="137"/>
      <c r="BJ33" s="137"/>
    </row>
    <row r="34" s="121" customFormat="1" ht="14.25">
      <c r="A34" s="122" t="s">
        <v>540</v>
      </c>
      <c r="B34" s="123" t="s">
        <v>541</v>
      </c>
      <c r="C34" s="124">
        <v>451500</v>
      </c>
      <c r="D34" s="124">
        <v>468340</v>
      </c>
      <c r="E34" s="125">
        <v>0.096000000000000002</v>
      </c>
      <c r="F34" s="124">
        <f t="shared" ref="F34:F41" si="50">D34*E34</f>
        <v>44960.639999999999</v>
      </c>
      <c r="G34" s="124">
        <f t="shared" si="47"/>
        <v>7418.5056000000004</v>
      </c>
      <c r="H34" s="124">
        <v>28419</v>
      </c>
      <c r="I34" s="124"/>
      <c r="J34" s="124">
        <v>38435</v>
      </c>
      <c r="K34" s="126">
        <v>1.52</v>
      </c>
      <c r="L34" s="127">
        <v>0.11699999999999999</v>
      </c>
      <c r="M34" s="125">
        <v>0.16699999999999998</v>
      </c>
      <c r="N34" s="124">
        <f t="shared" ref="N34:N41" si="51">D34*M34/100%</f>
        <v>78212.779999999984</v>
      </c>
      <c r="O34" s="128">
        <v>0.021000000000000001</v>
      </c>
      <c r="P34" s="124">
        <f t="shared" ref="P34:P41" si="52">D34*O34/100%</f>
        <v>9835.1400000000012</v>
      </c>
      <c r="Q34" s="129">
        <f t="shared" si="27"/>
        <v>0.0014752370916754477</v>
      </c>
      <c r="R34" s="124">
        <f t="shared" si="28"/>
        <v>97.806743940990515</v>
      </c>
      <c r="S34" s="124">
        <v>97.806743940990515</v>
      </c>
      <c r="T34" s="148">
        <v>7</v>
      </c>
      <c r="U34" s="131">
        <f t="shared" si="29"/>
        <v>0.0020573843416370106</v>
      </c>
      <c r="V34" s="130">
        <f t="shared" si="30"/>
        <v>1021.7670151245551</v>
      </c>
      <c r="W34" s="130">
        <v>1021.7670151245551</v>
      </c>
      <c r="X34" s="124">
        <v>74</v>
      </c>
      <c r="Y34" s="132">
        <v>4</v>
      </c>
      <c r="Z34" s="132">
        <v>0</v>
      </c>
      <c r="AA34" s="132">
        <v>2</v>
      </c>
      <c r="AB34" s="133">
        <f t="shared" si="31"/>
        <v>0.0012782275244993609</v>
      </c>
      <c r="AC34" s="132">
        <f t="shared" si="32"/>
        <v>71.987217724755013</v>
      </c>
      <c r="AD34" s="132">
        <v>71.987217724755013</v>
      </c>
      <c r="AE34" s="132">
        <f t="shared" si="33"/>
        <v>6</v>
      </c>
      <c r="AF34" s="132">
        <v>87</v>
      </c>
      <c r="AG34" s="132">
        <v>62</v>
      </c>
      <c r="AH34" s="134">
        <f t="shared" si="34"/>
        <v>0.0022247439304804851</v>
      </c>
      <c r="AI34" s="135">
        <f t="shared" si="35"/>
        <v>1679.0943351151195</v>
      </c>
      <c r="AJ34" s="132">
        <v>1679.0943351151195</v>
      </c>
      <c r="AK34" s="132">
        <f t="shared" si="36"/>
        <v>149</v>
      </c>
      <c r="AL34" s="124">
        <v>6</v>
      </c>
      <c r="AM34" s="124">
        <v>16</v>
      </c>
      <c r="AN34" s="125">
        <f t="shared" si="37"/>
        <v>0.0017074117190531625</v>
      </c>
      <c r="AO34" s="132">
        <f t="shared" si="38"/>
        <v>1004.518121847109</v>
      </c>
      <c r="AP34" s="132">
        <v>1004.518121847109</v>
      </c>
      <c r="AQ34" s="132">
        <f t="shared" si="39"/>
        <v>22</v>
      </c>
      <c r="AR34" s="132">
        <v>115898</v>
      </c>
      <c r="AS34" s="132">
        <v>60000</v>
      </c>
      <c r="AT34" s="132">
        <v>10000</v>
      </c>
      <c r="AU34" s="133">
        <v>0.079999999999999918</v>
      </c>
      <c r="AV34" s="133">
        <v>0.11999999999999958</v>
      </c>
      <c r="AW34" s="133">
        <v>0.10000000000000005</v>
      </c>
      <c r="AX34" s="136">
        <f t="shared" si="40"/>
        <v>103174795.44345599</v>
      </c>
      <c r="AY34" s="136">
        <f t="shared" si="41"/>
        <v>1001180.9471836388</v>
      </c>
      <c r="AZ34" s="136">
        <f t="shared" si="42"/>
        <v>35608826.880000003</v>
      </c>
      <c r="BA34" s="136">
        <f t="shared" si="43"/>
        <v>8059652.8085525744</v>
      </c>
      <c r="BB34" s="136">
        <f t="shared" si="44"/>
        <v>7418505.6000000006</v>
      </c>
      <c r="BC34" s="136">
        <f t="shared" si="45"/>
        <v>1004518.1218471089</v>
      </c>
      <c r="BD34" s="121"/>
      <c r="BE34" s="121"/>
      <c r="BF34" s="121"/>
      <c r="BG34" s="121"/>
      <c r="BH34" s="121"/>
      <c r="BI34" s="121"/>
      <c r="BJ34" s="121"/>
    </row>
    <row r="35" s="121" customFormat="1" ht="14.25">
      <c r="A35" s="122"/>
      <c r="B35" s="123" t="s">
        <v>542</v>
      </c>
      <c r="C35" s="124">
        <v>278800</v>
      </c>
      <c r="D35" s="124">
        <v>267756</v>
      </c>
      <c r="E35" s="125">
        <v>0.096000000000000002</v>
      </c>
      <c r="F35" s="124">
        <f t="shared" si="50"/>
        <v>25704.576000000001</v>
      </c>
      <c r="G35" s="124">
        <f t="shared" si="47"/>
        <v>4241.25504</v>
      </c>
      <c r="H35" s="124">
        <v>26006</v>
      </c>
      <c r="I35" s="124"/>
      <c r="J35" s="124">
        <v>32293</v>
      </c>
      <c r="K35" s="126">
        <v>1</v>
      </c>
      <c r="L35" s="127">
        <v>0.22699999999999998</v>
      </c>
      <c r="M35" s="125">
        <v>0.114</v>
      </c>
      <c r="N35" s="124">
        <f t="shared" si="51"/>
        <v>30524.184000000001</v>
      </c>
      <c r="O35" s="128">
        <v>0.013000000000000001</v>
      </c>
      <c r="P35" s="124">
        <f t="shared" si="52"/>
        <v>3480.8280000000004</v>
      </c>
      <c r="Q35" s="129">
        <f t="shared" si="27"/>
        <v>0.00021074815595363542</v>
      </c>
      <c r="R35" s="124">
        <f t="shared" si="28"/>
        <v>13.972391991570074</v>
      </c>
      <c r="S35" s="124">
        <v>13.972391991570074</v>
      </c>
      <c r="T35" s="148">
        <v>1</v>
      </c>
      <c r="U35" s="131">
        <f t="shared" si="29"/>
        <v>0.00069506227758007121</v>
      </c>
      <c r="V35" s="130">
        <f t="shared" si="30"/>
        <v>345.19155916370107</v>
      </c>
      <c r="W35" s="130">
        <v>345.19155916370107</v>
      </c>
      <c r="X35" s="124">
        <v>25</v>
      </c>
      <c r="Y35" s="132">
        <v>3</v>
      </c>
      <c r="Z35" s="132">
        <v>0</v>
      </c>
      <c r="AA35" s="132">
        <v>0</v>
      </c>
      <c r="AB35" s="133">
        <f t="shared" si="31"/>
        <v>0.00063911376224968044</v>
      </c>
      <c r="AC35" s="132">
        <f t="shared" si="32"/>
        <v>35.993608862377506</v>
      </c>
      <c r="AD35" s="132">
        <v>35.993608862377506</v>
      </c>
      <c r="AE35" s="132">
        <f t="shared" si="33"/>
        <v>3</v>
      </c>
      <c r="AF35" s="132">
        <v>49</v>
      </c>
      <c r="AG35" s="132">
        <v>22</v>
      </c>
      <c r="AH35" s="134">
        <f t="shared" si="34"/>
        <v>0.0010601128796249291</v>
      </c>
      <c r="AI35" s="135">
        <f t="shared" si="35"/>
        <v>800.10535431660048</v>
      </c>
      <c r="AJ35" s="132">
        <v>800.10535431660048</v>
      </c>
      <c r="AK35" s="132">
        <f t="shared" si="36"/>
        <v>71</v>
      </c>
      <c r="AL35" s="124">
        <v>0</v>
      </c>
      <c r="AM35" s="124">
        <v>4</v>
      </c>
      <c r="AN35" s="125">
        <f t="shared" si="37"/>
        <v>0.00031043849437330229</v>
      </c>
      <c r="AO35" s="132">
        <f t="shared" si="38"/>
        <v>182.63965851765619</v>
      </c>
      <c r="AP35" s="132">
        <v>182.63965851765619</v>
      </c>
      <c r="AQ35" s="132">
        <f t="shared" si="39"/>
        <v>4</v>
      </c>
      <c r="AR35" s="132">
        <v>115898</v>
      </c>
      <c r="AS35" s="132">
        <v>60000</v>
      </c>
      <c r="AT35" s="132">
        <v>10000</v>
      </c>
      <c r="AU35" s="133">
        <v>0.079999999999999905</v>
      </c>
      <c r="AV35" s="133">
        <v>0.11999999999999955</v>
      </c>
      <c r="AW35" s="133">
        <v>0.10000000000000005</v>
      </c>
      <c r="AX35" s="136">
        <f t="shared" si="40"/>
        <v>58986357.195110396</v>
      </c>
      <c r="AY35" s="136">
        <f t="shared" si="41"/>
        <v>500590.47359181941</v>
      </c>
      <c r="AZ35" s="136">
        <f t="shared" si="42"/>
        <v>20358024.192000002</v>
      </c>
      <c r="BA35" s="136">
        <f t="shared" si="43"/>
        <v>3840505.7007196825</v>
      </c>
      <c r="BB35" s="136">
        <f t="shared" si="44"/>
        <v>4241255.04</v>
      </c>
      <c r="BC35" s="136">
        <f t="shared" si="45"/>
        <v>182639.65851765621</v>
      </c>
      <c r="BD35" s="121"/>
      <c r="BE35" s="121"/>
      <c r="BF35" s="121"/>
      <c r="BG35" s="121"/>
      <c r="BH35" s="121"/>
      <c r="BI35" s="121"/>
      <c r="BJ35" s="121"/>
    </row>
    <row r="36" s="121" customFormat="1" ht="14.25">
      <c r="A36" s="122"/>
      <c r="B36" s="123" t="s">
        <v>543</v>
      </c>
      <c r="C36" s="124">
        <v>1907100</v>
      </c>
      <c r="D36" s="124">
        <v>1896393</v>
      </c>
      <c r="E36" s="125">
        <v>0.20699999999999999</v>
      </c>
      <c r="F36" s="124">
        <f t="shared" si="50"/>
        <v>392553.35099999997</v>
      </c>
      <c r="G36" s="124">
        <f t="shared" si="47"/>
        <v>64771.302915</v>
      </c>
      <c r="H36" s="124">
        <v>29470</v>
      </c>
      <c r="I36" s="124"/>
      <c r="J36" s="124">
        <v>40505</v>
      </c>
      <c r="K36" s="126">
        <v>1.1899999999999999</v>
      </c>
      <c r="L36" s="127">
        <v>0.16200000000000001</v>
      </c>
      <c r="M36" s="125">
        <v>0.161</v>
      </c>
      <c r="N36" s="124">
        <f t="shared" si="51"/>
        <v>305319.27299999999</v>
      </c>
      <c r="O36" s="128">
        <v>0.025000000000000001</v>
      </c>
      <c r="P36" s="124">
        <f t="shared" si="52"/>
        <v>47409.825000000004</v>
      </c>
      <c r="Q36" s="129">
        <f t="shared" si="27"/>
        <v>0.0090621707060063224</v>
      </c>
      <c r="R36" s="124">
        <f t="shared" si="28"/>
        <v>600.81285563751317</v>
      </c>
      <c r="S36" s="124">
        <v>600.81285563751317</v>
      </c>
      <c r="T36" s="148">
        <v>43</v>
      </c>
      <c r="U36" s="131">
        <f t="shared" si="29"/>
        <v>0.012566725978647686</v>
      </c>
      <c r="V36" s="130">
        <f t="shared" si="30"/>
        <v>6241.0633896797153</v>
      </c>
      <c r="W36" s="130">
        <v>6241.0633896797153</v>
      </c>
      <c r="X36" s="124">
        <v>452</v>
      </c>
      <c r="Y36" s="132">
        <v>9</v>
      </c>
      <c r="Z36" s="132">
        <v>13</v>
      </c>
      <c r="AA36" s="132">
        <v>13</v>
      </c>
      <c r="AB36" s="133">
        <f t="shared" si="31"/>
        <v>0.0074563272262462722</v>
      </c>
      <c r="AC36" s="132">
        <f t="shared" si="32"/>
        <v>419.92543672773758</v>
      </c>
      <c r="AD36" s="132">
        <v>419.92543672773758</v>
      </c>
      <c r="AE36" s="132">
        <f t="shared" si="33"/>
        <v>35</v>
      </c>
      <c r="AF36" s="132">
        <v>514</v>
      </c>
      <c r="AG36" s="132">
        <v>297</v>
      </c>
      <c r="AH36" s="134">
        <f t="shared" si="34"/>
        <v>0.01210917669543405</v>
      </c>
      <c r="AI36" s="135">
        <f t="shared" si="35"/>
        <v>9139.2315824051129</v>
      </c>
      <c r="AJ36" s="132">
        <v>9139.2315824051129</v>
      </c>
      <c r="AK36" s="132">
        <f t="shared" si="36"/>
        <v>811</v>
      </c>
      <c r="AL36" s="124">
        <v>57</v>
      </c>
      <c r="AM36" s="124">
        <v>92</v>
      </c>
      <c r="AN36" s="125">
        <f t="shared" si="37"/>
        <v>0.011563833915405511</v>
      </c>
      <c r="AO36" s="132">
        <f t="shared" si="38"/>
        <v>6803.327279782693</v>
      </c>
      <c r="AP36" s="132">
        <v>6803.327279782693</v>
      </c>
      <c r="AQ36" s="132">
        <f t="shared" si="39"/>
        <v>149</v>
      </c>
      <c r="AR36" s="132">
        <v>115898</v>
      </c>
      <c r="AS36" s="132">
        <v>60000</v>
      </c>
      <c r="AT36" s="132">
        <v>10000</v>
      </c>
      <c r="AU36" s="133">
        <v>0.079999999999999905</v>
      </c>
      <c r="AV36" s="133">
        <v>0.11999999999999954</v>
      </c>
      <c r="AW36" s="133">
        <v>0.10000000000000005</v>
      </c>
      <c r="AX36" s="136">
        <f t="shared" si="40"/>
        <v>900823735.8291204</v>
      </c>
      <c r="AY36" s="136">
        <f t="shared" si="41"/>
        <v>5840222.1919045597</v>
      </c>
      <c r="AZ36" s="136">
        <f t="shared" si="42"/>
        <v>310902253.99200004</v>
      </c>
      <c r="BA36" s="136">
        <f t="shared" si="43"/>
        <v>43868311.595544539</v>
      </c>
      <c r="BB36" s="136">
        <f t="shared" si="44"/>
        <v>64771302.914999999</v>
      </c>
      <c r="BC36" s="136">
        <f t="shared" si="45"/>
        <v>6803327.2797826938</v>
      </c>
      <c r="BD36" s="121"/>
      <c r="BE36" s="121"/>
      <c r="BF36" s="121"/>
      <c r="BG36" s="121"/>
      <c r="BH36" s="121"/>
      <c r="BI36" s="121"/>
      <c r="BJ36" s="121"/>
    </row>
    <row r="37" s="121" customFormat="1" ht="14.25">
      <c r="A37" s="122"/>
      <c r="B37" s="123" t="s">
        <v>544</v>
      </c>
      <c r="C37" s="124">
        <v>5513800</v>
      </c>
      <c r="D37" s="124">
        <v>5687378</v>
      </c>
      <c r="E37" s="125">
        <v>0.20699999999999999</v>
      </c>
      <c r="F37" s="124">
        <f t="shared" si="50"/>
        <v>1177287.246</v>
      </c>
      <c r="G37" s="124">
        <f t="shared" si="47"/>
        <v>194252.39559000003</v>
      </c>
      <c r="H37" s="124">
        <v>33903</v>
      </c>
      <c r="I37" s="124"/>
      <c r="J37" s="124">
        <v>47440</v>
      </c>
      <c r="K37" s="126">
        <v>1.6499999999999999</v>
      </c>
      <c r="L37" s="127">
        <v>0.10000000000000001</v>
      </c>
      <c r="M37" s="125">
        <v>0.161</v>
      </c>
      <c r="N37" s="124">
        <f t="shared" si="51"/>
        <v>915667.85800000001</v>
      </c>
      <c r="O37" s="128">
        <v>0.033000000000000002</v>
      </c>
      <c r="P37" s="124">
        <f t="shared" si="52"/>
        <v>187683.47400000002</v>
      </c>
      <c r="Q37" s="129">
        <f t="shared" si="27"/>
        <v>0.047207586933614328</v>
      </c>
      <c r="R37" s="124">
        <f t="shared" si="28"/>
        <v>3129.8158061116965</v>
      </c>
      <c r="S37" s="124">
        <v>3129.8158061116965</v>
      </c>
      <c r="T37" s="148">
        <v>224</v>
      </c>
      <c r="U37" s="131">
        <f t="shared" si="29"/>
        <v>0.038339635231316727</v>
      </c>
      <c r="V37" s="130">
        <f t="shared" si="30"/>
        <v>19040.766403469752</v>
      </c>
      <c r="W37" s="130">
        <v>19040.766403469752</v>
      </c>
      <c r="X37" s="124">
        <v>1379</v>
      </c>
      <c r="Y37" s="132">
        <v>57</v>
      </c>
      <c r="Z37" s="132">
        <v>37</v>
      </c>
      <c r="AA37" s="132">
        <v>96</v>
      </c>
      <c r="AB37" s="133">
        <f t="shared" si="31"/>
        <v>0.040477204942479764</v>
      </c>
      <c r="AC37" s="132">
        <f t="shared" si="32"/>
        <v>2279.5952279505755</v>
      </c>
      <c r="AD37" s="132">
        <v>2279.5952279505755</v>
      </c>
      <c r="AE37" s="132">
        <f t="shared" si="33"/>
        <v>190</v>
      </c>
      <c r="AF37" s="132">
        <v>1884</v>
      </c>
      <c r="AG37" s="132">
        <v>974</v>
      </c>
      <c r="AH37" s="134">
        <f t="shared" si="34"/>
        <v>0.042673276196733063</v>
      </c>
      <c r="AI37" s="135">
        <f t="shared" si="35"/>
        <v>32207.057783617525</v>
      </c>
      <c r="AJ37" s="132">
        <v>32207.057783617525</v>
      </c>
      <c r="AK37" s="132">
        <f t="shared" si="36"/>
        <v>2858</v>
      </c>
      <c r="AL37" s="124">
        <v>132</v>
      </c>
      <c r="AM37" s="124">
        <v>271</v>
      </c>
      <c r="AN37" s="125">
        <f t="shared" si="37"/>
        <v>0.031276678308110206</v>
      </c>
      <c r="AO37" s="132">
        <f t="shared" si="38"/>
        <v>18400.945595653862</v>
      </c>
      <c r="AP37" s="132">
        <v>18400.945595653862</v>
      </c>
      <c r="AQ37" s="132">
        <f t="shared" si="39"/>
        <v>403</v>
      </c>
      <c r="AR37" s="132">
        <v>115898</v>
      </c>
      <c r="AS37" s="132">
        <v>60000</v>
      </c>
      <c r="AT37" s="132">
        <v>10000</v>
      </c>
      <c r="AU37" s="133">
        <v>0.079999999999999891</v>
      </c>
      <c r="AV37" s="133">
        <v>0.11999999999999951</v>
      </c>
      <c r="AW37" s="133">
        <v>0.10000000000000005</v>
      </c>
      <c r="AX37" s="136">
        <f t="shared" si="40"/>
        <v>2701615697.2907786</v>
      </c>
      <c r="AY37" s="136">
        <f t="shared" si="41"/>
        <v>31704063.327481896</v>
      </c>
      <c r="AZ37" s="136">
        <f t="shared" si="42"/>
        <v>932411498.83200014</v>
      </c>
      <c r="BA37" s="136">
        <f t="shared" si="43"/>
        <v>154593877.36136413</v>
      </c>
      <c r="BB37" s="136">
        <f t="shared" si="44"/>
        <v>194252395.59000003</v>
      </c>
      <c r="BC37" s="136">
        <f t="shared" si="45"/>
        <v>18400945.595653862</v>
      </c>
      <c r="BD37" s="121"/>
      <c r="BE37" s="121"/>
      <c r="BF37" s="121"/>
      <c r="BG37" s="121"/>
      <c r="BH37" s="121"/>
      <c r="BI37" s="121"/>
      <c r="BJ37" s="121"/>
    </row>
    <row r="38" s="121" customFormat="1" ht="14.25">
      <c r="A38" s="122"/>
      <c r="B38" s="123" t="s">
        <v>545</v>
      </c>
      <c r="C38" s="124">
        <v>1018600</v>
      </c>
      <c r="D38" s="124">
        <v>989430</v>
      </c>
      <c r="E38" s="125">
        <v>0.10099999999999999</v>
      </c>
      <c r="F38" s="124">
        <f t="shared" si="50"/>
        <v>99932.429999999993</v>
      </c>
      <c r="G38" s="124">
        <f t="shared" si="47"/>
        <v>16488.85095</v>
      </c>
      <c r="H38" s="124">
        <v>30880</v>
      </c>
      <c r="I38" s="124"/>
      <c r="J38" s="124">
        <v>45117</v>
      </c>
      <c r="K38" s="126">
        <v>1.3300000000000001</v>
      </c>
      <c r="L38" s="127">
        <v>0.155</v>
      </c>
      <c r="M38" s="125">
        <v>0.24299999999999999</v>
      </c>
      <c r="N38" s="124">
        <f t="shared" si="51"/>
        <v>240431.48999999999</v>
      </c>
      <c r="O38" s="128">
        <v>0.044000000000000004</v>
      </c>
      <c r="P38" s="124">
        <f t="shared" si="52"/>
        <v>43534.920000000006</v>
      </c>
      <c r="Q38" s="129">
        <f t="shared" si="27"/>
        <v>0.00084299262381454167</v>
      </c>
      <c r="R38" s="124">
        <f t="shared" si="28"/>
        <v>55.889567966280296</v>
      </c>
      <c r="S38" s="124">
        <v>55.889567966280296</v>
      </c>
      <c r="T38" s="148">
        <v>4</v>
      </c>
      <c r="U38" s="131">
        <f t="shared" si="29"/>
        <v>0.0039479537366548046</v>
      </c>
      <c r="V38" s="130">
        <f t="shared" si="30"/>
        <v>1960.6880560498223</v>
      </c>
      <c r="W38" s="130">
        <v>1960.6880560498223</v>
      </c>
      <c r="X38" s="124">
        <v>142</v>
      </c>
      <c r="Y38" s="132">
        <v>3</v>
      </c>
      <c r="Z38" s="132">
        <v>1</v>
      </c>
      <c r="AA38" s="132">
        <v>13</v>
      </c>
      <c r="AB38" s="133">
        <f t="shared" si="31"/>
        <v>0.0036216446527481891</v>
      </c>
      <c r="AC38" s="132">
        <f t="shared" si="32"/>
        <v>203.96378355347252</v>
      </c>
      <c r="AD38" s="132">
        <v>203.96378355347252</v>
      </c>
      <c r="AE38" s="132">
        <f t="shared" si="33"/>
        <v>17</v>
      </c>
      <c r="AF38" s="132">
        <v>169</v>
      </c>
      <c r="AG38" s="132">
        <v>92</v>
      </c>
      <c r="AH38" s="134">
        <f t="shared" si="34"/>
        <v>0.0038970346701705139</v>
      </c>
      <c r="AI38" s="135">
        <f t="shared" si="35"/>
        <v>2941.2323588258128</v>
      </c>
      <c r="AJ38" s="132">
        <v>2941.2323588258128</v>
      </c>
      <c r="AK38" s="132">
        <f t="shared" si="36"/>
        <v>261</v>
      </c>
      <c r="AL38" s="124">
        <v>13</v>
      </c>
      <c r="AM38" s="124">
        <v>32</v>
      </c>
      <c r="AN38" s="125">
        <f t="shared" si="37"/>
        <v>0.0034924330616996507</v>
      </c>
      <c r="AO38" s="132">
        <f t="shared" si="38"/>
        <v>2054.6961583236321</v>
      </c>
      <c r="AP38" s="132">
        <v>2054.6961583236321</v>
      </c>
      <c r="AQ38" s="132">
        <f t="shared" si="39"/>
        <v>45</v>
      </c>
      <c r="AR38" s="132">
        <v>115898</v>
      </c>
      <c r="AS38" s="132">
        <v>60000</v>
      </c>
      <c r="AT38" s="132">
        <v>10000</v>
      </c>
      <c r="AU38" s="133">
        <v>0.079999999999999891</v>
      </c>
      <c r="AV38" s="133">
        <v>0.1199999999999995</v>
      </c>
      <c r="AW38" s="133">
        <v>0.10000000000000005</v>
      </c>
      <c r="AX38" s="136">
        <f t="shared" si="40"/>
        <v>229322981.68837199</v>
      </c>
      <c r="AY38" s="136">
        <f t="shared" si="41"/>
        <v>2836679.3503536428</v>
      </c>
      <c r="AZ38" s="136">
        <f t="shared" si="42"/>
        <v>79146484.560000002</v>
      </c>
      <c r="BA38" s="136">
        <f t="shared" si="43"/>
        <v>14117915.322363902</v>
      </c>
      <c r="BB38" s="136">
        <f t="shared" si="44"/>
        <v>16488850.950000001</v>
      </c>
      <c r="BC38" s="136">
        <f t="shared" si="45"/>
        <v>2054696.1583236323</v>
      </c>
      <c r="BD38" s="121"/>
      <c r="BE38" s="121"/>
      <c r="BF38" s="121"/>
      <c r="BG38" s="121"/>
      <c r="BH38" s="121"/>
      <c r="BI38" s="121"/>
      <c r="BJ38" s="121"/>
    </row>
    <row r="39" s="121" customFormat="1" ht="14.25">
      <c r="A39" s="122"/>
      <c r="B39" s="123" t="s">
        <v>546</v>
      </c>
      <c r="C39" s="124">
        <v>2545900</v>
      </c>
      <c r="D39" s="124">
        <v>2449781</v>
      </c>
      <c r="E39" s="125">
        <v>0.20699999999999999</v>
      </c>
      <c r="F39" s="124">
        <f t="shared" si="50"/>
        <v>507104.66699999996</v>
      </c>
      <c r="G39" s="124">
        <f t="shared" si="47"/>
        <v>83672.270055000001</v>
      </c>
      <c r="H39" s="124">
        <v>31037</v>
      </c>
      <c r="I39" s="124"/>
      <c r="J39" s="124">
        <v>42015</v>
      </c>
      <c r="K39" s="126">
        <v>1.3500000000000001</v>
      </c>
      <c r="L39" s="127">
        <v>0.11199999999999999</v>
      </c>
      <c r="M39" s="125">
        <v>0.19399999999999998</v>
      </c>
      <c r="N39" s="124">
        <f t="shared" si="51"/>
        <v>475257.51399999997</v>
      </c>
      <c r="O39" s="128">
        <v>0.025000000000000001</v>
      </c>
      <c r="P39" s="124">
        <f t="shared" si="52"/>
        <v>61244.525000000001</v>
      </c>
      <c r="Q39" s="129">
        <f t="shared" si="27"/>
        <v>0.0099051633298208649</v>
      </c>
      <c r="R39" s="124">
        <f t="shared" si="28"/>
        <v>656.70242360379348</v>
      </c>
      <c r="S39" s="124">
        <v>656.70242360379348</v>
      </c>
      <c r="T39" s="148">
        <v>47</v>
      </c>
      <c r="U39" s="131">
        <f t="shared" si="29"/>
        <v>0.012844750889679716</v>
      </c>
      <c r="V39" s="130">
        <f t="shared" si="30"/>
        <v>6379.1400133451962</v>
      </c>
      <c r="W39" s="130">
        <v>6379.1400133451962</v>
      </c>
      <c r="X39" s="124">
        <v>462</v>
      </c>
      <c r="Y39" s="132">
        <v>20</v>
      </c>
      <c r="Z39" s="132">
        <v>10</v>
      </c>
      <c r="AA39" s="132">
        <v>27</v>
      </c>
      <c r="AB39" s="133">
        <f t="shared" si="31"/>
        <v>0.012143161482743928</v>
      </c>
      <c r="AC39" s="132">
        <f t="shared" si="32"/>
        <v>683.87856838517257</v>
      </c>
      <c r="AD39" s="132">
        <v>683.87856838517257</v>
      </c>
      <c r="AE39" s="132">
        <f t="shared" si="33"/>
        <v>57</v>
      </c>
      <c r="AF39" s="132">
        <v>638</v>
      </c>
      <c r="AG39" s="132">
        <v>316</v>
      </c>
      <c r="AH39" s="134">
        <f t="shared" si="34"/>
        <v>0.014244333622002569</v>
      </c>
      <c r="AI39" s="135">
        <f t="shared" si="35"/>
        <v>10750.711380535731</v>
      </c>
      <c r="AJ39" s="132">
        <v>10750.711380535731</v>
      </c>
      <c r="AK39" s="132">
        <f t="shared" si="36"/>
        <v>954</v>
      </c>
      <c r="AL39" s="124">
        <v>43</v>
      </c>
      <c r="AM39" s="124">
        <v>207</v>
      </c>
      <c r="AN39" s="125">
        <f t="shared" si="37"/>
        <v>0.019402405898331393</v>
      </c>
      <c r="AO39" s="132">
        <f t="shared" si="38"/>
        <v>11414.978657353511</v>
      </c>
      <c r="AP39" s="132">
        <v>11414.978657353511</v>
      </c>
      <c r="AQ39" s="132">
        <f t="shared" si="39"/>
        <v>250</v>
      </c>
      <c r="AR39" s="132">
        <v>115898</v>
      </c>
      <c r="AS39" s="132">
        <v>60000</v>
      </c>
      <c r="AT39" s="132">
        <v>10000</v>
      </c>
      <c r="AU39" s="133">
        <v>0.079999999999999877</v>
      </c>
      <c r="AV39" s="133">
        <v>0.11999999999999947</v>
      </c>
      <c r="AW39" s="133">
        <v>0.10000000000000005</v>
      </c>
      <c r="AX39" s="136">
        <f t="shared" si="40"/>
        <v>1163693850.5801268</v>
      </c>
      <c r="AY39" s="136">
        <f t="shared" si="41"/>
        <v>9511218.9982445668</v>
      </c>
      <c r="AZ39" s="136">
        <f t="shared" si="42"/>
        <v>401626896.264</v>
      </c>
      <c r="BA39" s="136">
        <f t="shared" si="43"/>
        <v>51603414.626571514</v>
      </c>
      <c r="BB39" s="136">
        <f t="shared" si="44"/>
        <v>83672270.055000007</v>
      </c>
      <c r="BC39" s="136">
        <f t="shared" si="45"/>
        <v>11414978.657353513</v>
      </c>
      <c r="BD39" s="121"/>
      <c r="BE39" s="121"/>
      <c r="BF39" s="121"/>
      <c r="BG39" s="121"/>
      <c r="BH39" s="121"/>
      <c r="BI39" s="121"/>
      <c r="BJ39" s="121"/>
    </row>
    <row r="40" s="121" customFormat="1" ht="14.25">
      <c r="A40" s="122"/>
      <c r="B40" s="123" t="s">
        <v>547</v>
      </c>
      <c r="C40" s="124">
        <v>4236000</v>
      </c>
      <c r="D40" s="124">
        <v>4153763</v>
      </c>
      <c r="E40" s="125">
        <v>0.20699999999999999</v>
      </c>
      <c r="F40" s="124">
        <f t="shared" si="50"/>
        <v>859828.94099999999</v>
      </c>
      <c r="G40" s="124">
        <f t="shared" si="47"/>
        <v>141871.775265</v>
      </c>
      <c r="H40" s="124">
        <v>32241</v>
      </c>
      <c r="I40" s="124"/>
      <c r="J40" s="124">
        <v>44132</v>
      </c>
      <c r="K40" s="126">
        <v>1.45</v>
      </c>
      <c r="L40" s="127">
        <v>0.12</v>
      </c>
      <c r="M40" s="125">
        <v>0.159</v>
      </c>
      <c r="N40" s="124">
        <f t="shared" si="51"/>
        <v>660448.31700000004</v>
      </c>
      <c r="O40" s="128">
        <v>0.031</v>
      </c>
      <c r="P40" s="124">
        <f t="shared" si="52"/>
        <v>128766.65300000001</v>
      </c>
      <c r="Q40" s="129">
        <f t="shared" si="27"/>
        <v>0.022550052687038989</v>
      </c>
      <c r="R40" s="124">
        <f t="shared" si="28"/>
        <v>1495.0459430979979</v>
      </c>
      <c r="S40" s="124">
        <v>1495.0459430979979</v>
      </c>
      <c r="T40" s="148">
        <v>107</v>
      </c>
      <c r="U40" s="131">
        <f t="shared" si="29"/>
        <v>0.029971085409252668</v>
      </c>
      <c r="V40" s="130">
        <f t="shared" si="30"/>
        <v>14884.66003113879</v>
      </c>
      <c r="W40" s="130">
        <v>14884.66003113879</v>
      </c>
      <c r="X40" s="124">
        <v>1078</v>
      </c>
      <c r="Y40" s="132">
        <v>48</v>
      </c>
      <c r="Z40" s="132">
        <v>14</v>
      </c>
      <c r="AA40" s="132">
        <v>69</v>
      </c>
      <c r="AB40" s="133">
        <f t="shared" si="31"/>
        <v>0.027907967618236044</v>
      </c>
      <c r="AC40" s="132">
        <f t="shared" si="32"/>
        <v>1571.7209203238176</v>
      </c>
      <c r="AD40" s="132">
        <v>1571.7209203238176</v>
      </c>
      <c r="AE40" s="132">
        <f t="shared" si="33"/>
        <v>131</v>
      </c>
      <c r="AF40" s="132">
        <v>1081</v>
      </c>
      <c r="AG40" s="132">
        <v>773</v>
      </c>
      <c r="AH40" s="134">
        <f t="shared" si="34"/>
        <v>0.027682384208797445</v>
      </c>
      <c r="AI40" s="135">
        <f t="shared" si="35"/>
        <v>20892.891928210949</v>
      </c>
      <c r="AJ40" s="132">
        <v>20892.891928210949</v>
      </c>
      <c r="AK40" s="132">
        <f t="shared" si="36"/>
        <v>1854</v>
      </c>
      <c r="AL40" s="124">
        <v>101</v>
      </c>
      <c r="AM40" s="124">
        <v>205</v>
      </c>
      <c r="AN40" s="125">
        <f t="shared" si="37"/>
        <v>0.023748544819557627</v>
      </c>
      <c r="AO40" s="132">
        <f t="shared" si="38"/>
        <v>13971.933876600699</v>
      </c>
      <c r="AP40" s="132">
        <v>13971.933876600699</v>
      </c>
      <c r="AQ40" s="132">
        <f t="shared" si="39"/>
        <v>306</v>
      </c>
      <c r="AR40" s="132">
        <v>115898</v>
      </c>
      <c r="AS40" s="132">
        <v>60000</v>
      </c>
      <c r="AT40" s="132">
        <v>10000</v>
      </c>
      <c r="AU40" s="133">
        <v>0.079999999999999877</v>
      </c>
      <c r="AV40" s="133">
        <v>0.11999999999999945</v>
      </c>
      <c r="AW40" s="133">
        <v>0.10000000000000005</v>
      </c>
      <c r="AX40" s="136">
        <f t="shared" si="40"/>
        <v>1973118601.1595564</v>
      </c>
      <c r="AY40" s="136">
        <f t="shared" si="41"/>
        <v>21859117.346842777</v>
      </c>
      <c r="AZ40" s="136">
        <f t="shared" si="42"/>
        <v>680984521.27200007</v>
      </c>
      <c r="BA40" s="136">
        <f t="shared" si="43"/>
        <v>100285881.25541256</v>
      </c>
      <c r="BB40" s="136">
        <f t="shared" si="44"/>
        <v>141871775.26500002</v>
      </c>
      <c r="BC40" s="136">
        <f t="shared" si="45"/>
        <v>13971933.876600698</v>
      </c>
      <c r="BD40" s="121"/>
      <c r="BE40" s="121"/>
      <c r="BF40" s="121"/>
      <c r="BG40" s="121"/>
      <c r="BH40" s="121"/>
      <c r="BI40" s="121"/>
      <c r="BJ40" s="121"/>
    </row>
    <row r="41" s="121" customFormat="1" ht="14.25">
      <c r="A41" s="122"/>
      <c r="B41" s="123" t="s">
        <v>548</v>
      </c>
      <c r="C41" s="124">
        <v>416300</v>
      </c>
      <c r="D41" s="124">
        <v>522057</v>
      </c>
      <c r="E41" s="125">
        <v>0.10099999999999999</v>
      </c>
      <c r="F41" s="124">
        <f t="shared" si="50"/>
        <v>52727.756999999998</v>
      </c>
      <c r="G41" s="124">
        <f t="shared" si="47"/>
        <v>8700.0799050000005</v>
      </c>
      <c r="H41" s="124">
        <v>35924</v>
      </c>
      <c r="I41" s="124"/>
      <c r="J41" s="124">
        <v>39434</v>
      </c>
      <c r="K41" s="126">
        <v>1.4399999999999999</v>
      </c>
      <c r="L41" s="127">
        <v>0.10400000000000001</v>
      </c>
      <c r="M41" s="125">
        <v>0.14899999999999999</v>
      </c>
      <c r="N41" s="124">
        <f t="shared" si="51"/>
        <v>77786.493000000002</v>
      </c>
      <c r="O41" s="128">
        <v>0.029999999999999999</v>
      </c>
      <c r="P41" s="124">
        <f t="shared" si="52"/>
        <v>15661.709999999999</v>
      </c>
      <c r="Q41" s="129">
        <f t="shared" si="27"/>
        <v>0.001053740779768177</v>
      </c>
      <c r="R41" s="124">
        <f t="shared" si="28"/>
        <v>69.86195995785036</v>
      </c>
      <c r="S41" s="124">
        <v>69.86195995785036</v>
      </c>
      <c r="T41" s="148">
        <v>5</v>
      </c>
      <c r="U41" s="131">
        <f t="shared" si="29"/>
        <v>0.0033919039145907473</v>
      </c>
      <c r="V41" s="130">
        <f t="shared" si="30"/>
        <v>1684.5348087188611</v>
      </c>
      <c r="W41" s="130">
        <v>1684.5348087188611</v>
      </c>
      <c r="X41" s="124">
        <v>122</v>
      </c>
      <c r="Y41" s="132"/>
      <c r="Z41" s="132">
        <v>3</v>
      </c>
      <c r="AA41" s="132">
        <v>0</v>
      </c>
      <c r="AB41" s="133">
        <f t="shared" si="31"/>
        <v>0.00063911376224968044</v>
      </c>
      <c r="AC41" s="132">
        <f t="shared" si="32"/>
        <v>35.993608862377506</v>
      </c>
      <c r="AD41" s="132">
        <v>35.993608862377506</v>
      </c>
      <c r="AE41" s="132">
        <f t="shared" si="33"/>
        <v>3</v>
      </c>
      <c r="AF41" s="132">
        <v>102</v>
      </c>
      <c r="AG41" s="132">
        <v>68</v>
      </c>
      <c r="AH41" s="134">
        <f t="shared" si="34"/>
        <v>0.0025382984441723656</v>
      </c>
      <c r="AI41" s="135">
        <f t="shared" si="35"/>
        <v>1915.7452145608745</v>
      </c>
      <c r="AJ41" s="132">
        <v>1915.7452145608745</v>
      </c>
      <c r="AK41" s="132">
        <f t="shared" si="36"/>
        <v>170</v>
      </c>
      <c r="AL41" s="124">
        <v>0</v>
      </c>
      <c r="AM41" s="124">
        <v>36</v>
      </c>
      <c r="AN41" s="125">
        <f t="shared" si="37"/>
        <v>0.0027939464493597207</v>
      </c>
      <c r="AO41" s="132">
        <f t="shared" si="38"/>
        <v>1643.7569266589057</v>
      </c>
      <c r="AP41" s="132">
        <v>1643.7569266589057</v>
      </c>
      <c r="AQ41" s="132">
        <f t="shared" si="39"/>
        <v>36</v>
      </c>
      <c r="AR41" s="132">
        <v>115898</v>
      </c>
      <c r="AS41" s="132">
        <v>60000</v>
      </c>
      <c r="AT41" s="132">
        <v>10000</v>
      </c>
      <c r="AU41" s="133">
        <v>0.079999999999999863</v>
      </c>
      <c r="AV41" s="133">
        <v>0.11999999999999943</v>
      </c>
      <c r="AW41" s="133">
        <v>0.10000000000000005</v>
      </c>
      <c r="AX41" s="136">
        <f t="shared" si="40"/>
        <v>120998623.29956281</v>
      </c>
      <c r="AY41" s="136">
        <f t="shared" si="41"/>
        <v>500590.47359181941</v>
      </c>
      <c r="AZ41" s="136">
        <f t="shared" si="42"/>
        <v>41760383.544</v>
      </c>
      <c r="BA41" s="136">
        <f t="shared" si="43"/>
        <v>9195577.0298921987</v>
      </c>
      <c r="BB41" s="136">
        <f t="shared" si="44"/>
        <v>8700079.9050000012</v>
      </c>
      <c r="BC41" s="136">
        <f t="shared" si="45"/>
        <v>1643756.9266589058</v>
      </c>
      <c r="BD41" s="121"/>
      <c r="BE41" s="121"/>
      <c r="BF41" s="121"/>
      <c r="BG41" s="121"/>
      <c r="BH41" s="121"/>
      <c r="BI41" s="121"/>
      <c r="BJ41" s="121"/>
    </row>
    <row r="42" s="137" customFormat="1" ht="14.25">
      <c r="A42" s="138"/>
      <c r="B42" s="139" t="s">
        <v>526</v>
      </c>
      <c r="C42" s="140">
        <f>SUM(C34:C41)</f>
        <v>16368000</v>
      </c>
      <c r="D42" s="140">
        <f>SUM(D34:D41)</f>
        <v>16434898</v>
      </c>
      <c r="E42" s="134">
        <f>AVERAGE(E34:E41)</f>
        <v>0.15275</v>
      </c>
      <c r="F42" s="140">
        <f>SUM(F34:F41)</f>
        <v>3160099.6080000005</v>
      </c>
      <c r="G42" s="140">
        <f>SUM(G34:G41)</f>
        <v>521416.43532000005</v>
      </c>
      <c r="H42" s="140">
        <v>32128</v>
      </c>
      <c r="I42" s="140"/>
      <c r="J42" s="140">
        <v>44246</v>
      </c>
      <c r="K42" s="141"/>
      <c r="L42" s="142">
        <f>AVERAGE(L34:L41)</f>
        <v>0.137125</v>
      </c>
      <c r="M42" s="134">
        <f>AVERAGE(M34:M41)</f>
        <v>0.16850000000000001</v>
      </c>
      <c r="N42" s="140">
        <f>SUM(N34:N41)</f>
        <v>2783647.909</v>
      </c>
      <c r="O42" s="134">
        <f>AVERAGE(O34:O41)</f>
        <v>0.02775</v>
      </c>
      <c r="P42" s="140">
        <f>SUM(P34:P41)</f>
        <v>497617.07500000007</v>
      </c>
      <c r="Q42" s="142">
        <f t="shared" si="27"/>
        <v>0.092307692307692313</v>
      </c>
      <c r="R42" s="140">
        <f t="shared" si="28"/>
        <v>6119.9076923076927</v>
      </c>
      <c r="S42" s="140">
        <v>6119.9076923076927</v>
      </c>
      <c r="T42" s="143">
        <f>SUM(T34:T41)</f>
        <v>438</v>
      </c>
      <c r="U42" s="144">
        <f t="shared" si="29"/>
        <v>0.10381450177935943</v>
      </c>
      <c r="V42" s="143">
        <f t="shared" si="30"/>
        <v>51557.811276690387</v>
      </c>
      <c r="W42" s="143">
        <v>51557.811276690387</v>
      </c>
      <c r="X42" s="135">
        <f>SUM(X34:X41)</f>
        <v>3734</v>
      </c>
      <c r="Y42" s="135">
        <f>SUM(Y34:Y41)</f>
        <v>144</v>
      </c>
      <c r="Z42" s="135">
        <f>SUM(Z34:Z41)</f>
        <v>78</v>
      </c>
      <c r="AA42" s="135">
        <f>SUM(AA34:AA41)</f>
        <v>220</v>
      </c>
      <c r="AB42" s="133">
        <f t="shared" si="31"/>
        <v>0.094162760971452916</v>
      </c>
      <c r="AC42" s="132">
        <f t="shared" si="32"/>
        <v>5303.0583723902855</v>
      </c>
      <c r="AD42" s="135">
        <v>5303.0583723902855</v>
      </c>
      <c r="AE42" s="135">
        <f t="shared" si="33"/>
        <v>442</v>
      </c>
      <c r="AF42" s="135">
        <f>SUM(AF34:AF41)</f>
        <v>4524</v>
      </c>
      <c r="AG42" s="135">
        <f>SUM(AG34:AG41)</f>
        <v>2604</v>
      </c>
      <c r="AH42" s="134">
        <f t="shared" si="34"/>
        <v>0.10642936064741541</v>
      </c>
      <c r="AI42" s="135">
        <f t="shared" si="35"/>
        <v>80326.069937587716</v>
      </c>
      <c r="AJ42" s="135">
        <v>80326.069937587716</v>
      </c>
      <c r="AK42" s="135">
        <f t="shared" si="36"/>
        <v>7128</v>
      </c>
      <c r="AL42" s="135">
        <f>SUM(AL34:AL41)</f>
        <v>352</v>
      </c>
      <c r="AM42" s="135">
        <f>SUM(AM34:AM41)</f>
        <v>863</v>
      </c>
      <c r="AN42" s="134">
        <f t="shared" si="37"/>
        <v>0.094295692665890565</v>
      </c>
      <c r="AO42" s="135">
        <f t="shared" si="38"/>
        <v>55476.796274738066</v>
      </c>
      <c r="AP42" s="135">
        <v>55476.796274738066</v>
      </c>
      <c r="AQ42" s="135">
        <f t="shared" si="39"/>
        <v>1215</v>
      </c>
      <c r="AR42" s="132">
        <v>115898</v>
      </c>
      <c r="AS42" s="132">
        <v>60000</v>
      </c>
      <c r="AT42" s="132">
        <v>10000</v>
      </c>
      <c r="AU42" s="145">
        <v>0.079999999999999849</v>
      </c>
      <c r="AV42" s="145">
        <v>0.11999999999999941</v>
      </c>
      <c r="AW42" s="145">
        <v>0.10000000000000005</v>
      </c>
      <c r="AX42" s="146">
        <f t="shared" si="40"/>
        <v>7251734642.486084</v>
      </c>
      <c r="AY42" s="146">
        <f t="shared" si="41"/>
        <v>73753663.109194726</v>
      </c>
      <c r="AZ42" s="146">
        <f t="shared" si="42"/>
        <v>2502798889.5360003</v>
      </c>
      <c r="BA42" s="146">
        <f t="shared" si="43"/>
        <v>385565135.70042109</v>
      </c>
      <c r="BB42" s="146">
        <f t="shared" si="44"/>
        <v>521416435.32000011</v>
      </c>
      <c r="BC42" s="146">
        <f t="shared" si="45"/>
        <v>55476796.274738066</v>
      </c>
      <c r="BD42" s="137"/>
      <c r="BE42" s="137"/>
      <c r="BF42" s="137"/>
      <c r="BG42" s="137"/>
      <c r="BH42" s="137"/>
      <c r="BI42" s="137"/>
      <c r="BJ42" s="137"/>
    </row>
    <row r="43" s="121" customFormat="1" ht="14.25">
      <c r="A43" s="122" t="s">
        <v>549</v>
      </c>
      <c r="B43" s="123" t="s">
        <v>550</v>
      </c>
      <c r="C43" s="124">
        <v>3015700</v>
      </c>
      <c r="D43" s="124">
        <v>3153857</v>
      </c>
      <c r="E43" s="125">
        <v>0.20699999999999999</v>
      </c>
      <c r="F43" s="124">
        <f t="shared" ref="F43:F49" si="53">D43*E43</f>
        <v>652848.39899999998</v>
      </c>
      <c r="G43" s="124">
        <f t="shared" ref="G43:G49" si="54">F43*16.5%</f>
        <v>107719.985835</v>
      </c>
      <c r="H43" s="124">
        <v>23481</v>
      </c>
      <c r="I43" s="124"/>
      <c r="J43" s="124">
        <v>32831</v>
      </c>
      <c r="K43" s="126">
        <v>1.3700000000000001</v>
      </c>
      <c r="L43" s="127">
        <v>0.14699999999999999</v>
      </c>
      <c r="M43" s="125">
        <v>0.129</v>
      </c>
      <c r="N43" s="124">
        <f t="shared" ref="N43:N49" si="55">D43*M43/100%</f>
        <v>406847.55300000001</v>
      </c>
      <c r="O43" s="128">
        <v>0.018000000000000002</v>
      </c>
      <c r="P43" s="124">
        <f t="shared" ref="P43:P49" si="56">D43*O43/100%</f>
        <v>56769.426000000007</v>
      </c>
      <c r="Q43" s="129">
        <f t="shared" si="27"/>
        <v>0.0027397260273972603</v>
      </c>
      <c r="R43" s="124">
        <f t="shared" si="28"/>
        <v>181.64109589041095</v>
      </c>
      <c r="S43" s="124">
        <v>181.64109589041095</v>
      </c>
      <c r="T43" s="130">
        <v>13</v>
      </c>
      <c r="U43" s="131">
        <f t="shared" si="29"/>
        <v>0.0036421263345195729</v>
      </c>
      <c r="V43" s="130">
        <f t="shared" si="30"/>
        <v>1808.8037700177936</v>
      </c>
      <c r="W43" s="130">
        <v>1808.8037700177936</v>
      </c>
      <c r="X43" s="132">
        <v>131</v>
      </c>
      <c r="Y43" s="132">
        <v>12</v>
      </c>
      <c r="Z43" s="132">
        <v>1</v>
      </c>
      <c r="AA43" s="132">
        <v>3</v>
      </c>
      <c r="AB43" s="133">
        <f t="shared" si="31"/>
        <v>0.0034086067319982955</v>
      </c>
      <c r="AC43" s="132">
        <f t="shared" si="32"/>
        <v>191.96591393268</v>
      </c>
      <c r="AD43" s="132">
        <v>191.96591393268</v>
      </c>
      <c r="AE43" s="132">
        <f t="shared" si="33"/>
        <v>16</v>
      </c>
      <c r="AF43" s="132">
        <v>162</v>
      </c>
      <c r="AG43" s="132">
        <v>128</v>
      </c>
      <c r="AH43" s="134">
        <f t="shared" si="34"/>
        <v>0.0043300385224116821</v>
      </c>
      <c r="AI43" s="135">
        <f t="shared" si="35"/>
        <v>3268.0359542509032</v>
      </c>
      <c r="AJ43" s="132">
        <v>3268.0359542509032</v>
      </c>
      <c r="AK43" s="132">
        <f t="shared" si="36"/>
        <v>290</v>
      </c>
      <c r="AL43" s="132">
        <v>17</v>
      </c>
      <c r="AM43" s="132">
        <v>17</v>
      </c>
      <c r="AN43" s="125">
        <f t="shared" si="37"/>
        <v>0.0026387272021730695</v>
      </c>
      <c r="AO43" s="132">
        <f t="shared" si="38"/>
        <v>1552.4370974000776</v>
      </c>
      <c r="AP43" s="132">
        <v>1552.4370974000776</v>
      </c>
      <c r="AQ43" s="132">
        <f t="shared" si="39"/>
        <v>34</v>
      </c>
      <c r="AR43" s="132">
        <v>115898</v>
      </c>
      <c r="AS43" s="132">
        <v>60000</v>
      </c>
      <c r="AT43" s="132">
        <v>10000</v>
      </c>
      <c r="AU43" s="133">
        <v>0.079999999999999849</v>
      </c>
      <c r="AV43" s="133">
        <v>0.11999999999999938</v>
      </c>
      <c r="AW43" s="133">
        <v>0.10000000000000005</v>
      </c>
      <c r="AX43" s="136">
        <f t="shared" si="40"/>
        <v>1498143710.1965797</v>
      </c>
      <c r="AY43" s="136">
        <f t="shared" si="41"/>
        <v>2669815.8591563697</v>
      </c>
      <c r="AZ43" s="136">
        <f t="shared" si="42"/>
        <v>517055932.00800002</v>
      </c>
      <c r="BA43" s="136">
        <f t="shared" si="43"/>
        <v>15686572.580404334</v>
      </c>
      <c r="BB43" s="136">
        <f t="shared" si="44"/>
        <v>107719985.83499999</v>
      </c>
      <c r="BC43" s="136">
        <f t="shared" si="45"/>
        <v>1552437.0974000776</v>
      </c>
      <c r="BD43" s="121"/>
      <c r="BE43" s="121"/>
      <c r="BF43" s="121"/>
      <c r="BG43" s="121"/>
      <c r="BH43" s="121"/>
      <c r="BI43" s="121"/>
      <c r="BJ43" s="121"/>
    </row>
    <row r="44" s="121" customFormat="1" ht="14.25">
      <c r="A44" s="122"/>
      <c r="B44" s="123" t="s">
        <v>551</v>
      </c>
      <c r="C44" s="124">
        <v>472800</v>
      </c>
      <c r="D44" s="124">
        <v>524058</v>
      </c>
      <c r="E44" s="125">
        <v>0.10099999999999999</v>
      </c>
      <c r="F44" s="124">
        <f t="shared" si="53"/>
        <v>52929.857999999993</v>
      </c>
      <c r="G44" s="124">
        <f t="shared" si="54"/>
        <v>8733.4265699999996</v>
      </c>
      <c r="H44" s="124">
        <v>22937</v>
      </c>
      <c r="I44" s="124"/>
      <c r="J44" s="124">
        <v>28212</v>
      </c>
      <c r="K44" s="126">
        <v>0.94999999999999996</v>
      </c>
      <c r="L44" s="127">
        <v>0.29699999999999999</v>
      </c>
      <c r="M44" s="125">
        <v>0.12</v>
      </c>
      <c r="N44" s="124">
        <f t="shared" si="55"/>
        <v>62886.959999999999</v>
      </c>
      <c r="O44" s="128">
        <v>0.019</v>
      </c>
      <c r="P44" s="124">
        <f t="shared" si="56"/>
        <v>9957.101999999999</v>
      </c>
      <c r="Q44" s="129">
        <f t="shared" si="27"/>
        <v>0</v>
      </c>
      <c r="R44" s="124">
        <f t="shared" si="28"/>
        <v>0</v>
      </c>
      <c r="S44" s="124">
        <v>0</v>
      </c>
      <c r="T44" s="130">
        <v>0</v>
      </c>
      <c r="U44" s="131">
        <f t="shared" si="29"/>
        <v>0.00058385231316725975</v>
      </c>
      <c r="V44" s="130">
        <f t="shared" si="30"/>
        <v>289.9609096975089</v>
      </c>
      <c r="W44" s="130">
        <v>289.9609096975089</v>
      </c>
      <c r="X44" s="132">
        <v>21</v>
      </c>
      <c r="Y44" s="132"/>
      <c r="Z44" s="132">
        <v>0</v>
      </c>
      <c r="AA44" s="132"/>
      <c r="AB44" s="133">
        <f t="shared" si="31"/>
        <v>0</v>
      </c>
      <c r="AC44" s="132">
        <f t="shared" si="32"/>
        <v>0</v>
      </c>
      <c r="AD44" s="132">
        <v>0</v>
      </c>
      <c r="AE44" s="132">
        <f t="shared" si="33"/>
        <v>0</v>
      </c>
      <c r="AF44" s="132">
        <v>17</v>
      </c>
      <c r="AG44" s="132">
        <v>11</v>
      </c>
      <c r="AH44" s="134">
        <f t="shared" si="34"/>
        <v>0.00041807268492250724</v>
      </c>
      <c r="AI44" s="135">
        <f t="shared" si="35"/>
        <v>315.53450592767342</v>
      </c>
      <c r="AJ44" s="132">
        <v>315.53450592767342</v>
      </c>
      <c r="AK44" s="132">
        <f t="shared" si="36"/>
        <v>28</v>
      </c>
      <c r="AL44" s="132">
        <v>0</v>
      </c>
      <c r="AM44" s="132">
        <v>2</v>
      </c>
      <c r="AN44" s="125">
        <f t="shared" si="37"/>
        <v>0.00015521924718665114</v>
      </c>
      <c r="AO44" s="132">
        <f t="shared" si="38"/>
        <v>91.319829258828094</v>
      </c>
      <c r="AP44" s="132">
        <v>91.319829258828094</v>
      </c>
      <c r="AQ44" s="132">
        <f t="shared" si="39"/>
        <v>2</v>
      </c>
      <c r="AR44" s="132">
        <v>115898</v>
      </c>
      <c r="AS44" s="132">
        <v>60000</v>
      </c>
      <c r="AT44" s="132">
        <v>10000</v>
      </c>
      <c r="AU44" s="133">
        <v>0.079999999999999835</v>
      </c>
      <c r="AV44" s="133">
        <v>0.11999999999999937</v>
      </c>
      <c r="AW44" s="133">
        <v>0.10000000000000005</v>
      </c>
      <c r="AX44" s="136">
        <f t="shared" si="40"/>
        <v>121462400.71318319</v>
      </c>
      <c r="AY44" s="136">
        <f t="shared" si="41"/>
        <v>0</v>
      </c>
      <c r="AZ44" s="136">
        <f t="shared" si="42"/>
        <v>41920447.535999998</v>
      </c>
      <c r="BA44" s="136">
        <f t="shared" si="43"/>
        <v>1514565.6284528323</v>
      </c>
      <c r="BB44" s="136">
        <f t="shared" si="44"/>
        <v>8733426.5700000003</v>
      </c>
      <c r="BC44" s="136">
        <f t="shared" si="45"/>
        <v>91319.829258828104</v>
      </c>
      <c r="BD44" s="121"/>
      <c r="BE44" s="121"/>
      <c r="BF44" s="121"/>
      <c r="BG44" s="121"/>
      <c r="BH44" s="121"/>
      <c r="BI44" s="121"/>
      <c r="BJ44" s="121"/>
    </row>
    <row r="45" s="121" customFormat="1" ht="21">
      <c r="A45" s="122"/>
      <c r="B45" s="123" t="s">
        <v>552</v>
      </c>
      <c r="C45" s="124">
        <v>862200</v>
      </c>
      <c r="D45" s="124">
        <v>870487</v>
      </c>
      <c r="E45" s="125">
        <v>0.10099999999999999</v>
      </c>
      <c r="F45" s="124">
        <f t="shared" si="53"/>
        <v>87919.186999999991</v>
      </c>
      <c r="G45" s="124">
        <f t="shared" si="54"/>
        <v>14506.665854999999</v>
      </c>
      <c r="H45" s="124">
        <v>23263</v>
      </c>
      <c r="I45" s="124"/>
      <c r="J45" s="124">
        <v>30875</v>
      </c>
      <c r="K45" s="126">
        <v>1.23</v>
      </c>
      <c r="L45" s="127">
        <v>0.182</v>
      </c>
      <c r="M45" s="125">
        <v>0.124</v>
      </c>
      <c r="N45" s="124">
        <f t="shared" si="55"/>
        <v>107940.38800000001</v>
      </c>
      <c r="O45" s="128">
        <v>0.016</v>
      </c>
      <c r="P45" s="124">
        <f t="shared" si="56"/>
        <v>13927.791999999999</v>
      </c>
      <c r="Q45" s="129">
        <f t="shared" si="27"/>
        <v>0.00084299262381454167</v>
      </c>
      <c r="R45" s="124">
        <f t="shared" si="28"/>
        <v>55.889567966280296</v>
      </c>
      <c r="S45" s="124">
        <v>55.889567966280296</v>
      </c>
      <c r="T45" s="130">
        <v>4</v>
      </c>
      <c r="U45" s="131">
        <f t="shared" si="29"/>
        <v>0.0023910142348754449</v>
      </c>
      <c r="V45" s="130">
        <f t="shared" si="30"/>
        <v>1187.4589635231316</v>
      </c>
      <c r="W45" s="130">
        <v>1187.4589635231316</v>
      </c>
      <c r="X45" s="132">
        <v>86</v>
      </c>
      <c r="Y45" s="132">
        <v>1</v>
      </c>
      <c r="Z45" s="132">
        <v>0</v>
      </c>
      <c r="AA45" s="132">
        <v>6</v>
      </c>
      <c r="AB45" s="133">
        <f t="shared" si="31"/>
        <v>0.0014912654452492544</v>
      </c>
      <c r="AC45" s="132">
        <f t="shared" si="32"/>
        <v>83.985087345547512</v>
      </c>
      <c r="AD45" s="132">
        <v>83.985087345547512</v>
      </c>
      <c r="AE45" s="132">
        <f t="shared" si="33"/>
        <v>7</v>
      </c>
      <c r="AF45" s="132">
        <v>61</v>
      </c>
      <c r="AG45" s="132">
        <v>29</v>
      </c>
      <c r="AH45" s="134">
        <f t="shared" si="34"/>
        <v>0.0013438050586794875</v>
      </c>
      <c r="AI45" s="135">
        <f t="shared" si="35"/>
        <v>1014.2180547675217</v>
      </c>
      <c r="AJ45" s="132">
        <v>1014.2180547675217</v>
      </c>
      <c r="AK45" s="132">
        <f t="shared" si="36"/>
        <v>90</v>
      </c>
      <c r="AL45" s="132">
        <v>8</v>
      </c>
      <c r="AM45" s="132">
        <v>12</v>
      </c>
      <c r="AN45" s="125">
        <f t="shared" si="37"/>
        <v>0.0015521924718665113</v>
      </c>
      <c r="AO45" s="132">
        <f t="shared" si="38"/>
        <v>913.19829258828088</v>
      </c>
      <c r="AP45" s="132">
        <v>913.19829258828088</v>
      </c>
      <c r="AQ45" s="132">
        <f t="shared" si="39"/>
        <v>20</v>
      </c>
      <c r="AR45" s="132">
        <v>115898</v>
      </c>
      <c r="AS45" s="132">
        <v>60000</v>
      </c>
      <c r="AT45" s="132">
        <v>10000</v>
      </c>
      <c r="AU45" s="133">
        <v>0.079999999999999835</v>
      </c>
      <c r="AV45" s="133">
        <v>0.11999999999999934</v>
      </c>
      <c r="AW45" s="133">
        <v>0.10000000000000005</v>
      </c>
      <c r="AX45" s="136">
        <f t="shared" si="40"/>
        <v>201755227.11153477</v>
      </c>
      <c r="AY45" s="136">
        <f t="shared" si="41"/>
        <v>1168044.4383809119</v>
      </c>
      <c r="AZ45" s="136">
        <f t="shared" si="42"/>
        <v>69631996.104000002</v>
      </c>
      <c r="BA45" s="136">
        <f t="shared" si="43"/>
        <v>4868246.6628841041</v>
      </c>
      <c r="BB45" s="136">
        <f t="shared" si="44"/>
        <v>14506665.854999999</v>
      </c>
      <c r="BC45" s="136">
        <f t="shared" si="45"/>
        <v>913198.29258828098</v>
      </c>
      <c r="BD45" s="121"/>
      <c r="BE45" s="121"/>
      <c r="BF45" s="121"/>
      <c r="BG45" s="121"/>
      <c r="BH45" s="121"/>
      <c r="BI45" s="121"/>
      <c r="BJ45" s="121"/>
    </row>
    <row r="46" s="121" customFormat="1" ht="21">
      <c r="A46" s="122"/>
      <c r="B46" s="123" t="s">
        <v>553</v>
      </c>
      <c r="C46" s="124">
        <v>467800</v>
      </c>
      <c r="D46" s="124">
        <v>464219</v>
      </c>
      <c r="E46" s="125">
        <v>0.096000000000000002</v>
      </c>
      <c r="F46" s="124">
        <f t="shared" si="53"/>
        <v>44565.023999999998</v>
      </c>
      <c r="G46" s="124">
        <f t="shared" si="54"/>
        <v>7353.2289600000004</v>
      </c>
      <c r="H46" s="124">
        <v>24047</v>
      </c>
      <c r="I46" s="124"/>
      <c r="J46" s="124">
        <v>35394</v>
      </c>
      <c r="K46" s="126">
        <v>1</v>
      </c>
      <c r="L46" s="127">
        <v>0.221</v>
      </c>
      <c r="M46" s="125">
        <v>0.125</v>
      </c>
      <c r="N46" s="124">
        <f t="shared" si="55"/>
        <v>58027.375</v>
      </c>
      <c r="O46" s="128">
        <v>0.017000000000000001</v>
      </c>
      <c r="P46" s="124">
        <f t="shared" si="56"/>
        <v>7891.7230000000009</v>
      </c>
      <c r="Q46" s="129">
        <f t="shared" si="27"/>
        <v>0.00021074815595363542</v>
      </c>
      <c r="R46" s="124">
        <f t="shared" si="28"/>
        <v>13.972391991570074</v>
      </c>
      <c r="S46" s="124">
        <v>13.972391991570074</v>
      </c>
      <c r="T46" s="130">
        <v>1</v>
      </c>
      <c r="U46" s="131">
        <f t="shared" si="29"/>
        <v>0.00069506227758007121</v>
      </c>
      <c r="V46" s="130">
        <f t="shared" si="30"/>
        <v>345.19155916370107</v>
      </c>
      <c r="W46" s="130">
        <v>345.19155916370107</v>
      </c>
      <c r="X46" s="132">
        <v>25</v>
      </c>
      <c r="Y46" s="132">
        <v>1</v>
      </c>
      <c r="Z46" s="132">
        <v>0</v>
      </c>
      <c r="AA46" s="132">
        <v>9</v>
      </c>
      <c r="AB46" s="133">
        <f t="shared" si="31"/>
        <v>0.0021303792074989347</v>
      </c>
      <c r="AC46" s="132">
        <f t="shared" si="32"/>
        <v>119.978696207925</v>
      </c>
      <c r="AD46" s="132">
        <v>119.978696207925</v>
      </c>
      <c r="AE46" s="132">
        <f t="shared" si="33"/>
        <v>10</v>
      </c>
      <c r="AF46" s="132">
        <v>29</v>
      </c>
      <c r="AG46" s="132">
        <v>29</v>
      </c>
      <c r="AH46" s="134">
        <f t="shared" si="34"/>
        <v>0.00086600770448233642</v>
      </c>
      <c r="AI46" s="135">
        <f t="shared" si="35"/>
        <v>653.6071908501807</v>
      </c>
      <c r="AJ46" s="132">
        <v>653.6071908501807</v>
      </c>
      <c r="AK46" s="132">
        <f t="shared" si="36"/>
        <v>58</v>
      </c>
      <c r="AL46" s="132">
        <v>1</v>
      </c>
      <c r="AM46" s="132">
        <v>1</v>
      </c>
      <c r="AN46" s="125">
        <f t="shared" si="37"/>
        <v>0.00015521924718665114</v>
      </c>
      <c r="AO46" s="132">
        <f t="shared" si="38"/>
        <v>91.319829258828094</v>
      </c>
      <c r="AP46" s="132">
        <v>91.319829258828094</v>
      </c>
      <c r="AQ46" s="132">
        <f t="shared" si="39"/>
        <v>2</v>
      </c>
      <c r="AR46" s="132">
        <v>115898</v>
      </c>
      <c r="AS46" s="132">
        <v>60000</v>
      </c>
      <c r="AT46" s="132">
        <v>10000</v>
      </c>
      <c r="AU46" s="133">
        <v>0.079999999999999821</v>
      </c>
      <c r="AV46" s="133">
        <v>0.11999999999999933</v>
      </c>
      <c r="AW46" s="133">
        <v>0.10000000000000005</v>
      </c>
      <c r="AX46" s="136">
        <f t="shared" si="40"/>
        <v>102266943.6007296</v>
      </c>
      <c r="AY46" s="136">
        <f t="shared" si="41"/>
        <v>1668634.9119727309</v>
      </c>
      <c r="AZ46" s="136">
        <f t="shared" si="42"/>
        <v>35295499.008000001</v>
      </c>
      <c r="BA46" s="136">
        <f t="shared" si="43"/>
        <v>3137314.5160808675</v>
      </c>
      <c r="BB46" s="136">
        <f t="shared" si="44"/>
        <v>7353228.9600000009</v>
      </c>
      <c r="BC46" s="136">
        <f t="shared" si="45"/>
        <v>91319.829258828104</v>
      </c>
      <c r="BD46" s="121"/>
      <c r="BE46" s="121"/>
      <c r="BF46" s="121"/>
      <c r="BG46" s="121"/>
      <c r="BH46" s="121"/>
      <c r="BI46" s="121"/>
      <c r="BJ46" s="121"/>
    </row>
    <row r="47" s="121" customFormat="1" ht="21">
      <c r="A47" s="122"/>
      <c r="B47" s="123" t="s">
        <v>554</v>
      </c>
      <c r="C47" s="124">
        <v>703700</v>
      </c>
      <c r="D47" s="124">
        <v>688124</v>
      </c>
      <c r="E47" s="125">
        <v>0.10099999999999999</v>
      </c>
      <c r="F47" s="124">
        <f t="shared" si="53"/>
        <v>69500.52399999999</v>
      </c>
      <c r="G47" s="124">
        <f t="shared" si="54"/>
        <v>11467.586459999999</v>
      </c>
      <c r="H47" s="124">
        <v>23691</v>
      </c>
      <c r="I47" s="124"/>
      <c r="J47" s="124">
        <v>34275</v>
      </c>
      <c r="K47" s="126">
        <v>1.3100000000000001</v>
      </c>
      <c r="L47" s="127">
        <v>0.13500000000000001</v>
      </c>
      <c r="M47" s="125">
        <v>0.154</v>
      </c>
      <c r="N47" s="124">
        <f t="shared" si="55"/>
        <v>105971.09600000001</v>
      </c>
      <c r="O47" s="128">
        <v>0.025000000000000001</v>
      </c>
      <c r="P47" s="124">
        <f t="shared" si="56"/>
        <v>17203.100000000002</v>
      </c>
      <c r="Q47" s="129">
        <f t="shared" si="27"/>
        <v>0.00084299262381454167</v>
      </c>
      <c r="R47" s="124">
        <f t="shared" si="28"/>
        <v>55.889567966280296</v>
      </c>
      <c r="S47" s="124">
        <v>55.889567966280296</v>
      </c>
      <c r="T47" s="130">
        <v>4</v>
      </c>
      <c r="U47" s="131">
        <f t="shared" si="29"/>
        <v>0.0015569395017793594</v>
      </c>
      <c r="V47" s="130">
        <f t="shared" si="30"/>
        <v>773.22909252669035</v>
      </c>
      <c r="W47" s="130">
        <v>773.22909252669035</v>
      </c>
      <c r="X47" s="132">
        <v>56</v>
      </c>
      <c r="Y47" s="132"/>
      <c r="Z47" s="132">
        <v>0</v>
      </c>
      <c r="AA47" s="132">
        <v>2</v>
      </c>
      <c r="AB47" s="133">
        <f t="shared" si="31"/>
        <v>0.00042607584149978694</v>
      </c>
      <c r="AC47" s="132">
        <f t="shared" si="32"/>
        <v>23.995739241584999</v>
      </c>
      <c r="AD47" s="132">
        <v>23.995739241584999</v>
      </c>
      <c r="AE47" s="132">
        <f t="shared" si="33"/>
        <v>2</v>
      </c>
      <c r="AF47" s="132">
        <v>85</v>
      </c>
      <c r="AG47" s="132">
        <v>73</v>
      </c>
      <c r="AH47" s="134">
        <f t="shared" si="34"/>
        <v>0.0023591244363484337</v>
      </c>
      <c r="AI47" s="135">
        <f t="shared" si="35"/>
        <v>1780.5161405918714</v>
      </c>
      <c r="AJ47" s="132">
        <v>1780.5161405918714</v>
      </c>
      <c r="AK47" s="132">
        <f t="shared" si="36"/>
        <v>158</v>
      </c>
      <c r="AL47" s="132">
        <v>2</v>
      </c>
      <c r="AM47" s="132">
        <v>11</v>
      </c>
      <c r="AN47" s="125">
        <f t="shared" si="37"/>
        <v>0.0010089251067132324</v>
      </c>
      <c r="AO47" s="132">
        <f t="shared" si="38"/>
        <v>593.57889018238257</v>
      </c>
      <c r="AP47" s="132">
        <v>593.57889018238257</v>
      </c>
      <c r="AQ47" s="132">
        <f t="shared" si="39"/>
        <v>13</v>
      </c>
      <c r="AR47" s="132">
        <v>115898</v>
      </c>
      <c r="AS47" s="132">
        <v>60000</v>
      </c>
      <c r="AT47" s="132">
        <v>10000</v>
      </c>
      <c r="AU47" s="133">
        <v>0.079999999999999821</v>
      </c>
      <c r="AV47" s="133">
        <v>0.11999999999999947</v>
      </c>
      <c r="AW47" s="133">
        <v>0.10000000000000019</v>
      </c>
      <c r="AX47" s="136">
        <f t="shared" si="40"/>
        <v>159488440.26492956</v>
      </c>
      <c r="AY47" s="136">
        <f t="shared" si="41"/>
        <v>333726.98239454621</v>
      </c>
      <c r="AZ47" s="136">
        <f t="shared" si="42"/>
        <v>55044415.007999994</v>
      </c>
      <c r="BA47" s="136">
        <f t="shared" si="43"/>
        <v>8546477.4748409819</v>
      </c>
      <c r="BB47" s="136">
        <f t="shared" si="44"/>
        <v>11467586.459999999</v>
      </c>
      <c r="BC47" s="136">
        <f t="shared" si="45"/>
        <v>593578.89018238254</v>
      </c>
      <c r="BD47" s="121"/>
      <c r="BE47" s="121"/>
      <c r="BF47" s="121"/>
      <c r="BG47" s="121"/>
      <c r="BH47" s="121"/>
      <c r="BI47" s="121"/>
      <c r="BJ47" s="121"/>
    </row>
    <row r="48" s="121" customFormat="1" ht="14.25">
      <c r="A48" s="122"/>
      <c r="B48" s="123" t="s">
        <v>555</v>
      </c>
      <c r="C48" s="124">
        <v>1394200</v>
      </c>
      <c r="D48" s="124">
        <v>1516387</v>
      </c>
      <c r="E48" s="125">
        <v>0.20699999999999999</v>
      </c>
      <c r="F48" s="124">
        <f t="shared" si="53"/>
        <v>313892.109</v>
      </c>
      <c r="G48" s="124">
        <f t="shared" si="54"/>
        <v>51792.197984999999</v>
      </c>
      <c r="H48" s="124">
        <v>24836</v>
      </c>
      <c r="I48" s="124"/>
      <c r="J48" s="124">
        <v>33844</v>
      </c>
      <c r="K48" s="126">
        <v>1.2</v>
      </c>
      <c r="L48" s="127">
        <v>0.19899999999999998</v>
      </c>
      <c r="M48" s="125">
        <v>0.10099999999999999</v>
      </c>
      <c r="N48" s="124">
        <f t="shared" si="55"/>
        <v>153155.087</v>
      </c>
      <c r="O48" s="128">
        <v>0.013999999999999999</v>
      </c>
      <c r="P48" s="124">
        <f t="shared" si="56"/>
        <v>21229.417999999998</v>
      </c>
      <c r="Q48" s="129">
        <f t="shared" si="27"/>
        <v>0.00084299262381454167</v>
      </c>
      <c r="R48" s="124">
        <f t="shared" si="28"/>
        <v>55.889567966280296</v>
      </c>
      <c r="S48" s="124">
        <v>55.889567966280296</v>
      </c>
      <c r="T48" s="130">
        <v>4</v>
      </c>
      <c r="U48" s="131">
        <f t="shared" si="29"/>
        <v>0.00083407473309608543</v>
      </c>
      <c r="V48" s="130">
        <f t="shared" si="30"/>
        <v>414.22987099644132</v>
      </c>
      <c r="W48" s="130">
        <v>414.22987099644132</v>
      </c>
      <c r="X48" s="132">
        <v>30</v>
      </c>
      <c r="Y48" s="132">
        <v>2</v>
      </c>
      <c r="Z48" s="132">
        <v>0</v>
      </c>
      <c r="AA48" s="132"/>
      <c r="AB48" s="133">
        <f t="shared" si="31"/>
        <v>0.00042607584149978694</v>
      </c>
      <c r="AC48" s="132">
        <f t="shared" si="32"/>
        <v>23.995739241584999</v>
      </c>
      <c r="AD48" s="132">
        <v>23.995739241584999</v>
      </c>
      <c r="AE48" s="132">
        <f t="shared" si="33"/>
        <v>2</v>
      </c>
      <c r="AF48" s="132">
        <v>31</v>
      </c>
      <c r="AG48" s="132">
        <v>17</v>
      </c>
      <c r="AH48" s="134">
        <f t="shared" si="34"/>
        <v>0.00071669603129572671</v>
      </c>
      <c r="AI48" s="135">
        <f t="shared" si="35"/>
        <v>540.91629587601165</v>
      </c>
      <c r="AJ48" s="132">
        <v>540.91629587601165</v>
      </c>
      <c r="AK48" s="132">
        <f t="shared" si="36"/>
        <v>48</v>
      </c>
      <c r="AL48" s="132">
        <v>1</v>
      </c>
      <c r="AM48" s="132">
        <v>21</v>
      </c>
      <c r="AN48" s="125">
        <f t="shared" si="37"/>
        <v>0.0017074117190531625</v>
      </c>
      <c r="AO48" s="132">
        <f t="shared" si="38"/>
        <v>1004.518121847109</v>
      </c>
      <c r="AP48" s="132">
        <v>1004.518121847109</v>
      </c>
      <c r="AQ48" s="132">
        <f t="shared" si="39"/>
        <v>22</v>
      </c>
      <c r="AR48" s="132">
        <v>115898</v>
      </c>
      <c r="AS48" s="132">
        <v>60000</v>
      </c>
      <c r="AT48" s="132">
        <v>10000</v>
      </c>
      <c r="AU48" s="133">
        <v>0.079999999999999807</v>
      </c>
      <c r="AV48" s="133">
        <v>0.11999999999999947</v>
      </c>
      <c r="AW48" s="133">
        <v>0.10000000000000019</v>
      </c>
      <c r="AX48" s="136">
        <f t="shared" si="40"/>
        <v>720313459.44786358</v>
      </c>
      <c r="AY48" s="136">
        <f t="shared" si="41"/>
        <v>333726.98239454621</v>
      </c>
      <c r="AZ48" s="136">
        <f t="shared" si="42"/>
        <v>248602550.32800001</v>
      </c>
      <c r="BA48" s="136">
        <f t="shared" si="43"/>
        <v>2596398.2202048558</v>
      </c>
      <c r="BB48" s="136">
        <f t="shared" si="44"/>
        <v>51792197.984999999</v>
      </c>
      <c r="BC48" s="136">
        <f t="shared" si="45"/>
        <v>1004518.1218471089</v>
      </c>
      <c r="BD48" s="121"/>
      <c r="BE48" s="121"/>
      <c r="BF48" s="121"/>
      <c r="BG48" s="121"/>
      <c r="BH48" s="121"/>
      <c r="BI48" s="121"/>
      <c r="BJ48" s="121"/>
    </row>
    <row r="49" s="121" customFormat="1" ht="14.25">
      <c r="A49" s="122"/>
      <c r="B49" s="123" t="s">
        <v>556</v>
      </c>
      <c r="C49" s="124">
        <v>2801600</v>
      </c>
      <c r="D49" s="124">
        <v>2780204</v>
      </c>
      <c r="E49" s="125">
        <v>0.20699999999999999</v>
      </c>
      <c r="F49" s="124">
        <f t="shared" si="53"/>
        <v>575502.228</v>
      </c>
      <c r="G49" s="124">
        <f t="shared" si="54"/>
        <v>94957.867620000005</v>
      </c>
      <c r="H49" s="124">
        <v>28621</v>
      </c>
      <c r="I49" s="124"/>
      <c r="J49" s="124">
        <v>41425</v>
      </c>
      <c r="K49" s="126">
        <v>1.1599999999999999</v>
      </c>
      <c r="L49" s="127">
        <v>0.13</v>
      </c>
      <c r="M49" s="125">
        <v>0.13800000000000001</v>
      </c>
      <c r="N49" s="124">
        <f t="shared" si="55"/>
        <v>383668.15200000006</v>
      </c>
      <c r="O49" s="128">
        <v>0.022000000000000002</v>
      </c>
      <c r="P49" s="124">
        <f t="shared" si="56"/>
        <v>61164.488000000005</v>
      </c>
      <c r="Q49" s="129">
        <f t="shared" si="27"/>
        <v>0.012223393045310853</v>
      </c>
      <c r="R49" s="124">
        <f t="shared" si="28"/>
        <v>810.39873551106427</v>
      </c>
      <c r="S49" s="124">
        <v>810.39873551106427</v>
      </c>
      <c r="T49" s="130">
        <v>58</v>
      </c>
      <c r="U49" s="131">
        <f t="shared" si="29"/>
        <v>0.010592749110320284</v>
      </c>
      <c r="V49" s="130">
        <f t="shared" si="30"/>
        <v>5260.7193616548038</v>
      </c>
      <c r="W49" s="130">
        <v>5260.7193616548038</v>
      </c>
      <c r="X49" s="132">
        <v>381</v>
      </c>
      <c r="Y49" s="132">
        <v>7</v>
      </c>
      <c r="Z49" s="132">
        <v>14</v>
      </c>
      <c r="AA49" s="132">
        <v>15</v>
      </c>
      <c r="AB49" s="133">
        <f t="shared" si="31"/>
        <v>0.0076693651469961653</v>
      </c>
      <c r="AC49" s="132">
        <f t="shared" si="32"/>
        <v>431.92330634853005</v>
      </c>
      <c r="AD49" s="132">
        <v>431.92330634853005</v>
      </c>
      <c r="AE49" s="132">
        <f t="shared" si="33"/>
        <v>36</v>
      </c>
      <c r="AF49" s="132">
        <v>502</v>
      </c>
      <c r="AG49" s="132">
        <v>335</v>
      </c>
      <c r="AH49" s="134">
        <f t="shared" si="34"/>
        <v>0.012497387045719234</v>
      </c>
      <c r="AI49" s="135">
        <f t="shared" si="35"/>
        <v>9432.227909337953</v>
      </c>
      <c r="AJ49" s="132">
        <v>9432.227909337953</v>
      </c>
      <c r="AK49" s="132">
        <f t="shared" si="36"/>
        <v>837</v>
      </c>
      <c r="AL49" s="132">
        <v>41</v>
      </c>
      <c r="AM49" s="132">
        <v>106</v>
      </c>
      <c r="AN49" s="125">
        <f t="shared" si="37"/>
        <v>0.01140861466821886</v>
      </c>
      <c r="AO49" s="132">
        <f t="shared" si="38"/>
        <v>6712.0074505238654</v>
      </c>
      <c r="AP49" s="132">
        <v>6712.0074505238654</v>
      </c>
      <c r="AQ49" s="132">
        <f t="shared" si="39"/>
        <v>147</v>
      </c>
      <c r="AR49" s="132">
        <v>115898</v>
      </c>
      <c r="AS49" s="132">
        <v>60000</v>
      </c>
      <c r="AT49" s="132">
        <v>10000</v>
      </c>
      <c r="AU49" s="133">
        <v>0.079999999999999807</v>
      </c>
      <c r="AV49" s="133">
        <v>0.11999999999999945</v>
      </c>
      <c r="AW49" s="133">
        <v>0.1000000000000002</v>
      </c>
      <c r="AX49" s="136">
        <f t="shared" si="40"/>
        <v>1320651232.9707313</v>
      </c>
      <c r="AY49" s="136">
        <f t="shared" si="41"/>
        <v>6007085.6831018319</v>
      </c>
      <c r="AZ49" s="136">
        <f t="shared" si="42"/>
        <v>455797764.57599998</v>
      </c>
      <c r="BA49" s="136">
        <f t="shared" si="43"/>
        <v>45274693.964822181</v>
      </c>
      <c r="BB49" s="136">
        <f t="shared" si="44"/>
        <v>94957867.620000005</v>
      </c>
      <c r="BC49" s="136">
        <f t="shared" si="45"/>
        <v>6712007.4505238654</v>
      </c>
      <c r="BD49" s="121"/>
      <c r="BE49" s="121"/>
      <c r="BF49" s="121"/>
      <c r="BG49" s="121"/>
      <c r="BH49" s="121"/>
      <c r="BI49" s="121"/>
      <c r="BJ49" s="121"/>
    </row>
    <row r="50" s="137" customFormat="1" ht="14.25">
      <c r="A50" s="138"/>
      <c r="B50" s="139" t="s">
        <v>526</v>
      </c>
      <c r="C50" s="140">
        <f>SUM(C43:C49)</f>
        <v>9718000</v>
      </c>
      <c r="D50" s="140">
        <f>SUM(D43:D49)</f>
        <v>9997336</v>
      </c>
      <c r="E50" s="134">
        <f>AVERAGE(E43:E49)</f>
        <v>0.14571428571428571</v>
      </c>
      <c r="F50" s="140">
        <f>SUM(F43:F49)</f>
        <v>1797157.3289999999</v>
      </c>
      <c r="G50" s="140">
        <f>SUM(G43:G49)</f>
        <v>296530.95928499999</v>
      </c>
      <c r="H50" s="140">
        <v>25265</v>
      </c>
      <c r="I50" s="140"/>
      <c r="J50" s="140">
        <v>36200</v>
      </c>
      <c r="K50" s="141"/>
      <c r="L50" s="142">
        <f>AVERAGE(L43:L49)</f>
        <v>0.18728571428571428</v>
      </c>
      <c r="M50" s="134">
        <f>AVERAGE(M43:M49)</f>
        <v>0.12728571428571428</v>
      </c>
      <c r="N50" s="140">
        <f>SUM(N43:N49)</f>
        <v>1278496.611</v>
      </c>
      <c r="O50" s="134">
        <f>AVERAGE(O43:O49)</f>
        <v>0.018714285714285715</v>
      </c>
      <c r="P50" s="140">
        <f>SUM(P43:P49)</f>
        <v>188143.04900000003</v>
      </c>
      <c r="Q50" s="142">
        <f t="shared" si="27"/>
        <v>0.017702845100105374</v>
      </c>
      <c r="R50" s="140">
        <f t="shared" si="28"/>
        <v>1173.6809272918861</v>
      </c>
      <c r="S50" s="140">
        <v>1173.6809272918861</v>
      </c>
      <c r="T50" s="143">
        <f>SUM(T43:T49)</f>
        <v>84</v>
      </c>
      <c r="U50" s="144">
        <f t="shared" si="29"/>
        <v>0.020295818505338077</v>
      </c>
      <c r="V50" s="143">
        <f t="shared" si="30"/>
        <v>10079.593527580071</v>
      </c>
      <c r="W50" s="143">
        <v>10079.593527580071</v>
      </c>
      <c r="X50" s="135">
        <f>SUM(X43:X49)</f>
        <v>730</v>
      </c>
      <c r="Y50" s="135">
        <f>SUM(Y43:Y49)</f>
        <v>23</v>
      </c>
      <c r="Z50" s="135">
        <f>SUM(Z43:Z49)</f>
        <v>15</v>
      </c>
      <c r="AA50" s="135">
        <f>SUM(AA43:AA49)</f>
        <v>35</v>
      </c>
      <c r="AB50" s="133">
        <f t="shared" si="31"/>
        <v>0.015551768214742225</v>
      </c>
      <c r="AC50" s="132">
        <f t="shared" si="32"/>
        <v>875.84448231785257</v>
      </c>
      <c r="AD50" s="135">
        <v>875.84448231785257</v>
      </c>
      <c r="AE50" s="135">
        <f t="shared" si="33"/>
        <v>73</v>
      </c>
      <c r="AF50" s="135">
        <v>887</v>
      </c>
      <c r="AG50" s="135">
        <f>SUM(AG43:AG49)</f>
        <v>622</v>
      </c>
      <c r="AH50" s="134">
        <f t="shared" si="34"/>
        <v>0.022531131483859407</v>
      </c>
      <c r="AI50" s="135">
        <f t="shared" si="35"/>
        <v>17005.056051602114</v>
      </c>
      <c r="AJ50" s="135">
        <v>17005.056051602114</v>
      </c>
      <c r="AK50" s="135">
        <f t="shared" si="36"/>
        <v>1509</v>
      </c>
      <c r="AL50" s="135">
        <f>SUM(AL43:AL49)</f>
        <v>70</v>
      </c>
      <c r="AM50" s="135">
        <f>SUM(AM43:AM49)</f>
        <v>170</v>
      </c>
      <c r="AN50" s="134">
        <f t="shared" si="37"/>
        <v>0.018626309662398137</v>
      </c>
      <c r="AO50" s="135">
        <f t="shared" si="38"/>
        <v>10958.379511059371</v>
      </c>
      <c r="AP50" s="135">
        <v>10958.379511059371</v>
      </c>
      <c r="AQ50" s="135">
        <f t="shared" si="39"/>
        <v>240</v>
      </c>
      <c r="AR50" s="132">
        <v>115898</v>
      </c>
      <c r="AS50" s="132">
        <v>60000</v>
      </c>
      <c r="AT50" s="132">
        <v>10000</v>
      </c>
      <c r="AU50" s="145">
        <v>0.079999999999999793</v>
      </c>
      <c r="AV50" s="145">
        <v>0.11999999999999944</v>
      </c>
      <c r="AW50" s="145">
        <v>0.10000000000000021</v>
      </c>
      <c r="AX50" s="146">
        <f t="shared" si="40"/>
        <v>4124081414.3055515</v>
      </c>
      <c r="AY50" s="146">
        <f t="shared" si="41"/>
        <v>12181034.857400937</v>
      </c>
      <c r="AZ50" s="146">
        <f t="shared" si="42"/>
        <v>1423348604.5679998</v>
      </c>
      <c r="BA50" s="146">
        <f t="shared" si="43"/>
        <v>81624269.047690138</v>
      </c>
      <c r="BB50" s="146">
        <f t="shared" si="44"/>
        <v>296530959.28500003</v>
      </c>
      <c r="BC50" s="146">
        <f t="shared" si="45"/>
        <v>10958379.511059372</v>
      </c>
      <c r="BD50" s="137"/>
      <c r="BE50" s="137"/>
      <c r="BF50" s="137"/>
      <c r="BG50" s="137"/>
      <c r="BH50" s="137"/>
      <c r="BI50" s="137"/>
      <c r="BJ50" s="137"/>
    </row>
    <row r="51" s="121" customFormat="1" ht="14.25">
      <c r="A51" s="122" t="s">
        <v>557</v>
      </c>
      <c r="B51" s="123" t="s">
        <v>558</v>
      </c>
      <c r="C51" s="124">
        <v>4071100</v>
      </c>
      <c r="D51" s="124">
        <v>4001678</v>
      </c>
      <c r="E51" s="125">
        <v>0.20699999999999999</v>
      </c>
      <c r="F51" s="124">
        <f t="shared" ref="F51:F64" si="57">D51*E51</f>
        <v>828347.3459999999</v>
      </c>
      <c r="G51" s="124">
        <f t="shared" ref="G51:G64" si="58">F51*16.5%</f>
        <v>136677.31208999999</v>
      </c>
      <c r="H51" s="124">
        <v>35234</v>
      </c>
      <c r="I51" s="124"/>
      <c r="J51" s="124">
        <v>50639</v>
      </c>
      <c r="K51" s="126">
        <v>1.46</v>
      </c>
      <c r="L51" s="127">
        <v>0.114</v>
      </c>
      <c r="M51" s="125">
        <v>0.21600000000000003</v>
      </c>
      <c r="N51" s="124">
        <f t="shared" ref="N51:N64" si="59">D51*M51/100%</f>
        <v>864362.44800000009</v>
      </c>
      <c r="O51" s="128">
        <v>0.042999999999999997</v>
      </c>
      <c r="P51" s="124">
        <f t="shared" ref="P51:P64" si="60">D51*O51/100%</f>
        <v>172072.15399999998</v>
      </c>
      <c r="Q51" s="129">
        <f t="shared" si="27"/>
        <v>0.01285563751317176</v>
      </c>
      <c r="R51" s="124">
        <f t="shared" si="28"/>
        <v>852.31591148577456</v>
      </c>
      <c r="S51" s="124">
        <v>852.31591148577456</v>
      </c>
      <c r="T51" s="130">
        <v>61</v>
      </c>
      <c r="U51" s="131">
        <f t="shared" si="29"/>
        <v>0.018210631672597864</v>
      </c>
      <c r="V51" s="130">
        <f t="shared" si="30"/>
        <v>9044.0188500889672</v>
      </c>
      <c r="W51" s="130">
        <v>9044.0188500889672</v>
      </c>
      <c r="X51" s="132">
        <v>655</v>
      </c>
      <c r="Y51" s="132">
        <v>21</v>
      </c>
      <c r="Z51" s="132">
        <v>26</v>
      </c>
      <c r="AA51" s="132">
        <v>64</v>
      </c>
      <c r="AB51" s="133">
        <f t="shared" si="31"/>
        <v>0.023647209203238175</v>
      </c>
      <c r="AC51" s="132">
        <f t="shared" si="32"/>
        <v>1331.7635279079675</v>
      </c>
      <c r="AD51" s="132">
        <v>1331.7635279079675</v>
      </c>
      <c r="AE51" s="132">
        <f t="shared" si="33"/>
        <v>111</v>
      </c>
      <c r="AF51" s="132">
        <v>879</v>
      </c>
      <c r="AG51" s="132">
        <v>568</v>
      </c>
      <c r="AH51" s="134">
        <f t="shared" si="34"/>
        <v>0.021605399110102428</v>
      </c>
      <c r="AI51" s="135">
        <f t="shared" si="35"/>
        <v>16306.372502762266</v>
      </c>
      <c r="AJ51" s="132">
        <v>16306.372502762266</v>
      </c>
      <c r="AK51" s="132">
        <f t="shared" si="36"/>
        <v>1447</v>
      </c>
      <c r="AL51" s="132">
        <v>136</v>
      </c>
      <c r="AM51" s="132">
        <v>144</v>
      </c>
      <c r="AN51" s="125">
        <f t="shared" si="37"/>
        <v>0.021730694606131161</v>
      </c>
      <c r="AO51" s="132">
        <f t="shared" si="38"/>
        <v>12784.776096235933</v>
      </c>
      <c r="AP51" s="132">
        <v>12784.776096235933</v>
      </c>
      <c r="AQ51" s="132">
        <f t="shared" si="39"/>
        <v>280</v>
      </c>
      <c r="AR51" s="132">
        <v>115898</v>
      </c>
      <c r="AS51" s="132">
        <v>60000</v>
      </c>
      <c r="AT51" s="132">
        <v>10000</v>
      </c>
      <c r="AU51" s="133">
        <v>0.07999999999999978</v>
      </c>
      <c r="AV51" s="133">
        <v>0.11999999999999943</v>
      </c>
      <c r="AW51" s="133">
        <v>0.10000000000000021</v>
      </c>
      <c r="AX51" s="136">
        <f t="shared" si="40"/>
        <v>1900875253.9928181</v>
      </c>
      <c r="AY51" s="136">
        <f t="shared" si="41"/>
        <v>18521847.522897311</v>
      </c>
      <c r="AZ51" s="136">
        <f t="shared" si="42"/>
        <v>656051098.03199995</v>
      </c>
      <c r="BA51" s="136">
        <f t="shared" si="43"/>
        <v>78270588.013258874</v>
      </c>
      <c r="BB51" s="136">
        <f t="shared" si="44"/>
        <v>136677312.09</v>
      </c>
      <c r="BC51" s="136">
        <f t="shared" si="45"/>
        <v>12784776.096235935</v>
      </c>
      <c r="BD51" s="121"/>
      <c r="BE51" s="121"/>
      <c r="BF51" s="121"/>
      <c r="BG51" s="121"/>
      <c r="BH51" s="121"/>
      <c r="BI51" s="121"/>
      <c r="BJ51" s="121"/>
    </row>
    <row r="52" s="121" customFormat="1" ht="14.25">
      <c r="A52" s="122"/>
      <c r="B52" s="123" t="s">
        <v>559</v>
      </c>
      <c r="C52" s="124">
        <v>685900</v>
      </c>
      <c r="D52" s="124">
        <v>671455</v>
      </c>
      <c r="E52" s="125">
        <v>0.10099999999999999</v>
      </c>
      <c r="F52" s="124">
        <f t="shared" si="57"/>
        <v>67816.955000000002</v>
      </c>
      <c r="G52" s="124">
        <f t="shared" si="58"/>
        <v>11189.797575000001</v>
      </c>
      <c r="H52" s="124">
        <v>28161</v>
      </c>
      <c r="I52" s="124"/>
      <c r="J52" s="124">
        <v>38382</v>
      </c>
      <c r="K52" s="126">
        <v>1.1399999999999999</v>
      </c>
      <c r="L52" s="127">
        <v>0.17899999999999999</v>
      </c>
      <c r="M52" s="125">
        <v>0.16500000000000001</v>
      </c>
      <c r="N52" s="124">
        <f t="shared" si="59"/>
        <v>110790.07500000001</v>
      </c>
      <c r="O52" s="128">
        <v>0.02</v>
      </c>
      <c r="P52" s="124">
        <f t="shared" si="60"/>
        <v>13429.1</v>
      </c>
      <c r="Q52" s="129">
        <f t="shared" si="27"/>
        <v>0.0012644889357218123</v>
      </c>
      <c r="R52" s="124">
        <f t="shared" si="28"/>
        <v>83.834351949420437</v>
      </c>
      <c r="S52" s="124">
        <v>83.834351949420437</v>
      </c>
      <c r="T52" s="130">
        <v>6</v>
      </c>
      <c r="U52" s="131">
        <f t="shared" si="29"/>
        <v>0.0018349644128113878</v>
      </c>
      <c r="V52" s="130">
        <f t="shared" si="30"/>
        <v>911.30571619217085</v>
      </c>
      <c r="W52" s="130">
        <v>911.30571619217085</v>
      </c>
      <c r="X52" s="132">
        <v>66</v>
      </c>
      <c r="Y52" s="132"/>
      <c r="Z52" s="132">
        <v>2</v>
      </c>
      <c r="AA52" s="132">
        <v>0</v>
      </c>
      <c r="AB52" s="133">
        <f t="shared" si="31"/>
        <v>0.00042607584149978694</v>
      </c>
      <c r="AC52" s="132">
        <f t="shared" si="32"/>
        <v>23.995739241584999</v>
      </c>
      <c r="AD52" s="132">
        <v>23.995739241584999</v>
      </c>
      <c r="AE52" s="132">
        <f t="shared" si="33"/>
        <v>2</v>
      </c>
      <c r="AF52" s="132">
        <v>105</v>
      </c>
      <c r="AG52" s="132">
        <v>51</v>
      </c>
      <c r="AH52" s="134">
        <f t="shared" si="34"/>
        <v>0.0023292621017111117</v>
      </c>
      <c r="AI52" s="135">
        <f t="shared" si="35"/>
        <v>1757.9779615970376</v>
      </c>
      <c r="AJ52" s="132">
        <v>1757.9779615970376</v>
      </c>
      <c r="AK52" s="132">
        <f t="shared" si="36"/>
        <v>156</v>
      </c>
      <c r="AL52" s="132">
        <v>12</v>
      </c>
      <c r="AM52" s="132">
        <v>16</v>
      </c>
      <c r="AN52" s="125">
        <f t="shared" si="37"/>
        <v>0.0021730694606131159</v>
      </c>
      <c r="AO52" s="132">
        <f t="shared" si="38"/>
        <v>1278.4776096235933</v>
      </c>
      <c r="AP52" s="132">
        <v>1278.4776096235933</v>
      </c>
      <c r="AQ52" s="132">
        <f t="shared" si="39"/>
        <v>28</v>
      </c>
      <c r="AR52" s="132">
        <v>115898</v>
      </c>
      <c r="AS52" s="132">
        <v>60000</v>
      </c>
      <c r="AT52" s="132">
        <v>10000</v>
      </c>
      <c r="AU52" s="133">
        <v>0.07999999999999978</v>
      </c>
      <c r="AV52" s="133">
        <v>0.11999999999999943</v>
      </c>
      <c r="AW52" s="133">
        <v>0.10000000000000023</v>
      </c>
      <c r="AX52" s="136">
        <f t="shared" si="40"/>
        <v>155625019.12168202</v>
      </c>
      <c r="AY52" s="136">
        <f t="shared" si="41"/>
        <v>333726.98239454621</v>
      </c>
      <c r="AZ52" s="136">
        <f t="shared" si="42"/>
        <v>53711028.359999999</v>
      </c>
      <c r="BA52" s="136">
        <f t="shared" si="43"/>
        <v>8438294.21566578</v>
      </c>
      <c r="BB52" s="136">
        <f t="shared" si="44"/>
        <v>11189797.575000001</v>
      </c>
      <c r="BC52" s="136">
        <f t="shared" si="45"/>
        <v>1278477.6096235933</v>
      </c>
      <c r="BD52" s="121"/>
      <c r="BE52" s="121"/>
      <c r="BF52" s="121"/>
      <c r="BG52" s="121"/>
      <c r="BH52" s="121"/>
      <c r="BI52" s="121"/>
      <c r="BJ52" s="121"/>
    </row>
    <row r="53" s="121" customFormat="1" ht="14.25">
      <c r="A53" s="122"/>
      <c r="B53" s="123" t="s">
        <v>560</v>
      </c>
      <c r="C53" s="124">
        <v>807400</v>
      </c>
      <c r="D53" s="124">
        <v>770673</v>
      </c>
      <c r="E53" s="125">
        <v>0.10099999999999999</v>
      </c>
      <c r="F53" s="124">
        <f t="shared" si="57"/>
        <v>77837.972999999998</v>
      </c>
      <c r="G53" s="124">
        <f t="shared" si="58"/>
        <v>12843.265545</v>
      </c>
      <c r="H53" s="124">
        <v>28739</v>
      </c>
      <c r="I53" s="124"/>
      <c r="J53" s="124">
        <v>39437</v>
      </c>
      <c r="K53" s="126">
        <v>1.1799999999999999</v>
      </c>
      <c r="L53" s="127">
        <v>0.16500000000000001</v>
      </c>
      <c r="M53" s="125">
        <v>0.16600000000000001</v>
      </c>
      <c r="N53" s="124">
        <f t="shared" si="59"/>
        <v>127931.71800000001</v>
      </c>
      <c r="O53" s="128">
        <v>0.02</v>
      </c>
      <c r="P53" s="124">
        <f t="shared" si="60"/>
        <v>15413.460000000001</v>
      </c>
      <c r="Q53" s="129">
        <f t="shared" si="27"/>
        <v>0.00063224446786090617</v>
      </c>
      <c r="R53" s="124">
        <f t="shared" si="28"/>
        <v>41.917175974710219</v>
      </c>
      <c r="S53" s="124">
        <v>41.917175974710219</v>
      </c>
      <c r="T53" s="130">
        <v>3</v>
      </c>
      <c r="U53" s="131">
        <f t="shared" si="29"/>
        <v>0.0067838078291814945</v>
      </c>
      <c r="V53" s="130">
        <f t="shared" si="30"/>
        <v>3369.0696174377222</v>
      </c>
      <c r="W53" s="130">
        <v>3369.0696174377222</v>
      </c>
      <c r="X53" s="132">
        <v>244</v>
      </c>
      <c r="Y53" s="132"/>
      <c r="Z53" s="132">
        <v>0</v>
      </c>
      <c r="AA53" s="132">
        <v>3</v>
      </c>
      <c r="AB53" s="133">
        <f t="shared" si="31"/>
        <v>0.00063911376224968044</v>
      </c>
      <c r="AC53" s="132">
        <f t="shared" si="32"/>
        <v>35.993608862377506</v>
      </c>
      <c r="AD53" s="132">
        <v>35.993608862377506</v>
      </c>
      <c r="AE53" s="132">
        <f t="shared" si="33"/>
        <v>3</v>
      </c>
      <c r="AF53" s="132">
        <v>105</v>
      </c>
      <c r="AG53" s="132">
        <v>150</v>
      </c>
      <c r="AH53" s="134">
        <f t="shared" si="34"/>
        <v>0.0038074476662585482</v>
      </c>
      <c r="AI53" s="135">
        <f t="shared" si="35"/>
        <v>2873.6178218413115</v>
      </c>
      <c r="AJ53" s="132">
        <v>2873.6178218413115</v>
      </c>
      <c r="AK53" s="132">
        <f t="shared" si="36"/>
        <v>255</v>
      </c>
      <c r="AL53" s="132">
        <v>26</v>
      </c>
      <c r="AM53" s="132">
        <v>44</v>
      </c>
      <c r="AN53" s="125">
        <f t="shared" si="37"/>
        <v>0.0054326736515327902</v>
      </c>
      <c r="AO53" s="132">
        <f t="shared" si="38"/>
        <v>3196.1940240589834</v>
      </c>
      <c r="AP53" s="132">
        <v>3196.1940240589834</v>
      </c>
      <c r="AQ53" s="132">
        <f t="shared" si="39"/>
        <v>70</v>
      </c>
      <c r="AR53" s="132">
        <v>115898</v>
      </c>
      <c r="AS53" s="132">
        <v>60000</v>
      </c>
      <c r="AT53" s="132">
        <v>10000</v>
      </c>
      <c r="AU53" s="133">
        <v>0.079999999999999766</v>
      </c>
      <c r="AV53" s="133">
        <v>0.11999999999999941</v>
      </c>
      <c r="AW53" s="133">
        <v>0.10000000000000023</v>
      </c>
      <c r="AX53" s="136">
        <f t="shared" si="40"/>
        <v>178621054.81612918</v>
      </c>
      <c r="AY53" s="136">
        <f t="shared" si="41"/>
        <v>500590.47359181941</v>
      </c>
      <c r="AZ53" s="136">
        <f t="shared" si="42"/>
        <v>61647674.616000004</v>
      </c>
      <c r="BA53" s="136">
        <f t="shared" si="43"/>
        <v>13793365.544838294</v>
      </c>
      <c r="BB53" s="136">
        <f t="shared" si="44"/>
        <v>12843265.545000002</v>
      </c>
      <c r="BC53" s="136">
        <f t="shared" si="45"/>
        <v>3196194.0240589837</v>
      </c>
      <c r="BD53" s="121"/>
      <c r="BE53" s="121"/>
      <c r="BF53" s="121"/>
      <c r="BG53" s="121"/>
      <c r="BH53" s="121"/>
      <c r="BI53" s="121"/>
      <c r="BJ53" s="121"/>
    </row>
    <row r="54" s="121" customFormat="1" ht="14.25">
      <c r="A54" s="122"/>
      <c r="B54" s="123" t="s">
        <v>561</v>
      </c>
      <c r="C54" s="124">
        <v>3868700</v>
      </c>
      <c r="D54" s="124">
        <v>3886395</v>
      </c>
      <c r="E54" s="125">
        <v>0.20699999999999999</v>
      </c>
      <c r="F54" s="124">
        <f t="shared" si="57"/>
        <v>804483.76500000001</v>
      </c>
      <c r="G54" s="124">
        <f t="shared" si="58"/>
        <v>132739.82122500002</v>
      </c>
      <c r="H54" s="124">
        <v>35966</v>
      </c>
      <c r="I54" s="124"/>
      <c r="J54" s="124">
        <v>49202</v>
      </c>
      <c r="K54" s="126">
        <v>1.8899999999999999</v>
      </c>
      <c r="L54" s="127">
        <v>0.062</v>
      </c>
      <c r="M54" s="125">
        <v>0.28800000000000003</v>
      </c>
      <c r="N54" s="124">
        <f t="shared" si="59"/>
        <v>1119281.7600000002</v>
      </c>
      <c r="O54" s="128">
        <v>0.048000000000000001</v>
      </c>
      <c r="P54" s="124">
        <f t="shared" si="60"/>
        <v>186546.95999999999</v>
      </c>
      <c r="Q54" s="129">
        <f t="shared" si="27"/>
        <v>0.014963119072708114</v>
      </c>
      <c r="R54" s="124">
        <f t="shared" si="28"/>
        <v>992.03983140147523</v>
      </c>
      <c r="S54" s="124">
        <v>992.03983140147523</v>
      </c>
      <c r="T54" s="130">
        <v>71</v>
      </c>
      <c r="U54" s="131">
        <f t="shared" si="29"/>
        <v>0.018794483985765123</v>
      </c>
      <c r="V54" s="130">
        <f t="shared" si="30"/>
        <v>9333.9797597864763</v>
      </c>
      <c r="W54" s="130">
        <v>9333.9797597864763</v>
      </c>
      <c r="X54" s="132">
        <v>676</v>
      </c>
      <c r="Y54" s="132">
        <v>22</v>
      </c>
      <c r="Z54" s="132">
        <v>7</v>
      </c>
      <c r="AA54" s="132">
        <v>42</v>
      </c>
      <c r="AB54" s="133">
        <f t="shared" si="31"/>
        <v>0.015125692373242437</v>
      </c>
      <c r="AC54" s="132">
        <f t="shared" si="32"/>
        <v>851.84874307626751</v>
      </c>
      <c r="AD54" s="132">
        <v>851.84874307626751</v>
      </c>
      <c r="AE54" s="132">
        <f t="shared" si="33"/>
        <v>71</v>
      </c>
      <c r="AF54" s="132">
        <v>1073</v>
      </c>
      <c r="AG54" s="132">
        <v>466</v>
      </c>
      <c r="AH54" s="134">
        <f t="shared" si="34"/>
        <v>0.022979066503419236</v>
      </c>
      <c r="AI54" s="135">
        <f t="shared" si="35"/>
        <v>17343.128736524621</v>
      </c>
      <c r="AJ54" s="132">
        <v>17343.128736524621</v>
      </c>
      <c r="AK54" s="132">
        <f t="shared" si="36"/>
        <v>1539</v>
      </c>
      <c r="AL54" s="132">
        <v>159</v>
      </c>
      <c r="AM54" s="132">
        <v>213</v>
      </c>
      <c r="AN54" s="125">
        <f t="shared" si="37"/>
        <v>0.028870779976717113</v>
      </c>
      <c r="AO54" s="132">
        <f t="shared" si="38"/>
        <v>16985.488242142026</v>
      </c>
      <c r="AP54" s="132">
        <v>16985.488242142026</v>
      </c>
      <c r="AQ54" s="132">
        <f t="shared" si="39"/>
        <v>372</v>
      </c>
      <c r="AR54" s="132">
        <v>115898</v>
      </c>
      <c r="AS54" s="132">
        <v>60000</v>
      </c>
      <c r="AT54" s="132">
        <v>10000</v>
      </c>
      <c r="AU54" s="133">
        <v>0.079999999999999766</v>
      </c>
      <c r="AV54" s="133">
        <v>0.1199999999999994</v>
      </c>
      <c r="AW54" s="133">
        <v>0.10000000000000024</v>
      </c>
      <c r="AX54" s="136">
        <f t="shared" si="40"/>
        <v>1846113576.0402062</v>
      </c>
      <c r="AY54" s="136">
        <f t="shared" si="41"/>
        <v>11847307.875006391</v>
      </c>
      <c r="AZ54" s="136">
        <f t="shared" si="42"/>
        <v>637151141.88000011</v>
      </c>
      <c r="BA54" s="136">
        <f t="shared" si="43"/>
        <v>83247017.935318187</v>
      </c>
      <c r="BB54" s="136">
        <f t="shared" si="44"/>
        <v>132739821.22500002</v>
      </c>
      <c r="BC54" s="136">
        <f t="shared" si="45"/>
        <v>16985488.242142029</v>
      </c>
      <c r="BD54" s="121"/>
      <c r="BE54" s="121"/>
      <c r="BF54" s="121"/>
      <c r="BG54" s="121"/>
      <c r="BH54" s="121"/>
      <c r="BI54" s="121"/>
      <c r="BJ54" s="121"/>
    </row>
    <row r="55" s="121" customFormat="1" ht="14.25">
      <c r="A55" s="122"/>
      <c r="B55" s="123" t="s">
        <v>562</v>
      </c>
      <c r="C55" s="124">
        <v>1517200</v>
      </c>
      <c r="D55" s="124">
        <v>1484460</v>
      </c>
      <c r="E55" s="125">
        <v>0.20699999999999999</v>
      </c>
      <c r="F55" s="124">
        <f t="shared" si="57"/>
        <v>307283.21999999997</v>
      </c>
      <c r="G55" s="124">
        <f t="shared" si="58"/>
        <v>50701.731299999999</v>
      </c>
      <c r="H55" s="124">
        <v>32022</v>
      </c>
      <c r="I55" s="124"/>
      <c r="J55" s="124">
        <v>44252</v>
      </c>
      <c r="K55" s="126">
        <v>1.3600000000000001</v>
      </c>
      <c r="L55" s="127">
        <v>0.114</v>
      </c>
      <c r="M55" s="125">
        <v>0.193</v>
      </c>
      <c r="N55" s="124">
        <f t="shared" si="59"/>
        <v>286500.78000000003</v>
      </c>
      <c r="O55" s="128">
        <v>0.024</v>
      </c>
      <c r="P55" s="124">
        <f t="shared" si="60"/>
        <v>35627.040000000001</v>
      </c>
      <c r="Q55" s="129">
        <f t="shared" si="27"/>
        <v>0.0065331928345626978</v>
      </c>
      <c r="R55" s="124">
        <f t="shared" si="28"/>
        <v>433.14415173867229</v>
      </c>
      <c r="S55" s="124">
        <v>433.14415173867229</v>
      </c>
      <c r="T55" s="130">
        <v>31</v>
      </c>
      <c r="U55" s="131">
        <f t="shared" si="29"/>
        <v>0.0075066725978647688</v>
      </c>
      <c r="V55" s="130">
        <f t="shared" si="30"/>
        <v>3728.0688389679717</v>
      </c>
      <c r="W55" s="130">
        <v>3728.0688389679717</v>
      </c>
      <c r="X55" s="132">
        <v>270</v>
      </c>
      <c r="Y55" s="132">
        <v>16</v>
      </c>
      <c r="Z55" s="132">
        <v>8</v>
      </c>
      <c r="AA55" s="132">
        <v>21</v>
      </c>
      <c r="AB55" s="133">
        <f t="shared" si="31"/>
        <v>0.0095867064337452068</v>
      </c>
      <c r="AC55" s="132">
        <f t="shared" si="32"/>
        <v>539.90413293566257</v>
      </c>
      <c r="AD55" s="132">
        <v>539.90413293566257</v>
      </c>
      <c r="AE55" s="132">
        <f t="shared" si="33"/>
        <v>45</v>
      </c>
      <c r="AF55" s="132">
        <v>413</v>
      </c>
      <c r="AG55" s="132">
        <v>181</v>
      </c>
      <c r="AH55" s="134">
        <f t="shared" si="34"/>
        <v>0.0088691133872846172</v>
      </c>
      <c r="AI55" s="135">
        <f t="shared" si="35"/>
        <v>6693.839161465643</v>
      </c>
      <c r="AJ55" s="132">
        <v>6693.839161465643</v>
      </c>
      <c r="AK55" s="132">
        <f t="shared" si="36"/>
        <v>594</v>
      </c>
      <c r="AL55" s="132">
        <v>56</v>
      </c>
      <c r="AM55" s="132">
        <v>74</v>
      </c>
      <c r="AN55" s="125">
        <f t="shared" si="37"/>
        <v>0.010089251067132324</v>
      </c>
      <c r="AO55" s="132">
        <f t="shared" si="38"/>
        <v>5935.7889018238266</v>
      </c>
      <c r="AP55" s="132">
        <v>5935.7889018238266</v>
      </c>
      <c r="AQ55" s="132">
        <f t="shared" si="39"/>
        <v>130</v>
      </c>
      <c r="AR55" s="132">
        <v>115898</v>
      </c>
      <c r="AS55" s="132">
        <v>60000</v>
      </c>
      <c r="AT55" s="132">
        <v>10000</v>
      </c>
      <c r="AU55" s="133">
        <v>0.079999999999999752</v>
      </c>
      <c r="AV55" s="133">
        <v>0.11999999999999938</v>
      </c>
      <c r="AW55" s="133">
        <v>0.10000000000000026</v>
      </c>
      <c r="AX55" s="136">
        <f t="shared" si="40"/>
        <v>705147510.50488806</v>
      </c>
      <c r="AY55" s="136">
        <f t="shared" si="41"/>
        <v>7508857.1038772902</v>
      </c>
      <c r="AZ55" s="136">
        <f t="shared" si="42"/>
        <v>243368310.24000001</v>
      </c>
      <c r="BA55" s="136">
        <f t="shared" si="43"/>
        <v>32130427.975035086</v>
      </c>
      <c r="BB55" s="136">
        <f t="shared" si="44"/>
        <v>50701731.300000004</v>
      </c>
      <c r="BC55" s="136">
        <f t="shared" si="45"/>
        <v>5935788.9018238271</v>
      </c>
      <c r="BD55" s="121"/>
      <c r="BE55" s="121"/>
      <c r="BF55" s="121"/>
      <c r="BG55" s="121"/>
      <c r="BH55" s="121"/>
      <c r="BI55" s="121"/>
      <c r="BJ55" s="121"/>
    </row>
    <row r="56" s="121" customFormat="1" ht="14.25">
      <c r="A56" s="122"/>
      <c r="B56" s="123" t="s">
        <v>563</v>
      </c>
      <c r="C56" s="124">
        <v>1236600</v>
      </c>
      <c r="D56" s="124">
        <v>1198429</v>
      </c>
      <c r="E56" s="125">
        <v>0.20699999999999999</v>
      </c>
      <c r="F56" s="124">
        <f t="shared" si="57"/>
        <v>248074.80299999999</v>
      </c>
      <c r="G56" s="124">
        <f t="shared" si="58"/>
        <v>40932.342494999997</v>
      </c>
      <c r="H56" s="124">
        <v>29130</v>
      </c>
      <c r="I56" s="124"/>
      <c r="J56" s="124">
        <v>39360</v>
      </c>
      <c r="K56" s="126">
        <v>1.2</v>
      </c>
      <c r="L56" s="127">
        <v>0.159</v>
      </c>
      <c r="M56" s="125">
        <v>0.17499999999999999</v>
      </c>
      <c r="N56" s="124">
        <f t="shared" si="59"/>
        <v>209725.07499999998</v>
      </c>
      <c r="O56" s="128">
        <v>0.027000000000000003</v>
      </c>
      <c r="P56" s="124">
        <f t="shared" si="60"/>
        <v>32357.583000000002</v>
      </c>
      <c r="Q56" s="129">
        <f t="shared" si="27"/>
        <v>0.004636459430979979</v>
      </c>
      <c r="R56" s="124">
        <f t="shared" si="28"/>
        <v>307.39262381454165</v>
      </c>
      <c r="S56" s="124">
        <v>307.39262381454165</v>
      </c>
      <c r="T56" s="130">
        <v>22</v>
      </c>
      <c r="U56" s="131">
        <f t="shared" si="29"/>
        <v>0.0044483985765124559</v>
      </c>
      <c r="V56" s="130">
        <f t="shared" si="30"/>
        <v>2209.225978647687</v>
      </c>
      <c r="W56" s="130">
        <v>2209.225978647687</v>
      </c>
      <c r="X56" s="132">
        <v>160</v>
      </c>
      <c r="Y56" s="132">
        <v>5</v>
      </c>
      <c r="Z56" s="132">
        <v>3</v>
      </c>
      <c r="AA56" s="132">
        <v>8</v>
      </c>
      <c r="AB56" s="133">
        <f t="shared" si="31"/>
        <v>0.0034086067319982955</v>
      </c>
      <c r="AC56" s="132">
        <f t="shared" si="32"/>
        <v>191.96591393268</v>
      </c>
      <c r="AD56" s="132">
        <v>191.96591393268</v>
      </c>
      <c r="AE56" s="132">
        <f t="shared" si="33"/>
        <v>16</v>
      </c>
      <c r="AF56" s="132">
        <v>227</v>
      </c>
      <c r="AG56" s="132">
        <v>191</v>
      </c>
      <c r="AH56" s="134">
        <f t="shared" si="34"/>
        <v>0.0062412279392002864</v>
      </c>
      <c r="AI56" s="135">
        <f t="shared" si="35"/>
        <v>4710.4794099202672</v>
      </c>
      <c r="AJ56" s="132">
        <v>4710.4794099202672</v>
      </c>
      <c r="AK56" s="132">
        <f t="shared" si="36"/>
        <v>418</v>
      </c>
      <c r="AL56" s="132">
        <v>45</v>
      </c>
      <c r="AM56" s="132">
        <v>28</v>
      </c>
      <c r="AN56" s="125">
        <f t="shared" si="37"/>
        <v>0.005665502522312767</v>
      </c>
      <c r="AO56" s="132">
        <f t="shared" si="38"/>
        <v>3333.1737679472258</v>
      </c>
      <c r="AP56" s="132">
        <v>3333.1737679472258</v>
      </c>
      <c r="AQ56" s="132">
        <f t="shared" si="39"/>
        <v>73</v>
      </c>
      <c r="AR56" s="132">
        <v>115898</v>
      </c>
      <c r="AS56" s="132">
        <v>60000</v>
      </c>
      <c r="AT56" s="132">
        <v>10000</v>
      </c>
      <c r="AU56" s="133">
        <v>0.079999999999999752</v>
      </c>
      <c r="AV56" s="133">
        <v>0.11999999999999938</v>
      </c>
      <c r="AW56" s="133">
        <v>0.10000000000000026</v>
      </c>
      <c r="AX56" s="136">
        <f t="shared" si="40"/>
        <v>569277195.65826118</v>
      </c>
      <c r="AY56" s="136">
        <f t="shared" si="41"/>
        <v>2669815.8591563697</v>
      </c>
      <c r="AZ56" s="136">
        <f t="shared" si="42"/>
        <v>196475243.97599998</v>
      </c>
      <c r="BA56" s="136">
        <f t="shared" si="43"/>
        <v>22610301.167617284</v>
      </c>
      <c r="BB56" s="136">
        <f t="shared" si="44"/>
        <v>40932342.495000005</v>
      </c>
      <c r="BC56" s="136">
        <f t="shared" si="45"/>
        <v>3333173.7679472258</v>
      </c>
      <c r="BD56" s="121"/>
      <c r="BE56" s="121"/>
      <c r="BF56" s="121"/>
      <c r="BG56" s="121"/>
      <c r="BH56" s="121"/>
      <c r="BI56" s="121"/>
      <c r="BJ56" s="121"/>
    </row>
    <row r="57" s="121" customFormat="1" ht="14.25">
      <c r="A57" s="122"/>
      <c r="B57" s="123" t="s">
        <v>564</v>
      </c>
      <c r="C57" s="124">
        <v>2634400</v>
      </c>
      <c r="D57" s="124">
        <v>2556852</v>
      </c>
      <c r="E57" s="125">
        <v>0.20699999999999999</v>
      </c>
      <c r="F57" s="124">
        <f t="shared" si="57"/>
        <v>529268.36399999994</v>
      </c>
      <c r="G57" s="124">
        <f t="shared" si="58"/>
        <v>87329.28005999999</v>
      </c>
      <c r="H57" s="124">
        <v>36388</v>
      </c>
      <c r="I57" s="124"/>
      <c r="J57" s="124">
        <v>49145</v>
      </c>
      <c r="K57" s="126">
        <v>1.45</v>
      </c>
      <c r="L57" s="127">
        <v>0.128</v>
      </c>
      <c r="M57" s="125">
        <v>0.26100000000000001</v>
      </c>
      <c r="N57" s="124">
        <f t="shared" si="59"/>
        <v>667338.37199999997</v>
      </c>
      <c r="O57" s="128">
        <v>0.042999999999999997</v>
      </c>
      <c r="P57" s="124">
        <f t="shared" si="60"/>
        <v>109944.63599999998</v>
      </c>
      <c r="Q57" s="129">
        <f t="shared" si="27"/>
        <v>0.013066385669125396</v>
      </c>
      <c r="R57" s="124">
        <f t="shared" si="28"/>
        <v>866.28830347734458</v>
      </c>
      <c r="S57" s="124">
        <v>866.28830347734458</v>
      </c>
      <c r="T57" s="130">
        <v>62</v>
      </c>
      <c r="U57" s="131">
        <f t="shared" si="29"/>
        <v>0.013567615658362989</v>
      </c>
      <c r="V57" s="130">
        <f t="shared" si="30"/>
        <v>6738.1392348754443</v>
      </c>
      <c r="W57" s="130">
        <v>6738.1392348754443</v>
      </c>
      <c r="X57" s="132">
        <v>488</v>
      </c>
      <c r="Y57" s="132">
        <v>20</v>
      </c>
      <c r="Z57" s="132">
        <v>18</v>
      </c>
      <c r="AA57" s="132">
        <v>35</v>
      </c>
      <c r="AB57" s="133">
        <f t="shared" si="31"/>
        <v>0.015551768214742225</v>
      </c>
      <c r="AC57" s="132">
        <f t="shared" si="32"/>
        <v>875.84448231785257</v>
      </c>
      <c r="AD57" s="132">
        <v>875.84448231785257</v>
      </c>
      <c r="AE57" s="132">
        <f t="shared" si="33"/>
        <v>73</v>
      </c>
      <c r="AF57" s="132">
        <v>598</v>
      </c>
      <c r="AG57" s="132">
        <v>369</v>
      </c>
      <c r="AH57" s="134">
        <f t="shared" si="34"/>
        <v>0.01443843879714516</v>
      </c>
      <c r="AI57" s="135">
        <f t="shared" si="35"/>
        <v>10897.209544002149</v>
      </c>
      <c r="AJ57" s="132">
        <v>10897.209544002149</v>
      </c>
      <c r="AK57" s="132">
        <f t="shared" si="36"/>
        <v>967</v>
      </c>
      <c r="AL57" s="132">
        <v>101</v>
      </c>
      <c r="AM57" s="132">
        <v>176</v>
      </c>
      <c r="AN57" s="125">
        <f t="shared" si="37"/>
        <v>0.021497865735351184</v>
      </c>
      <c r="AO57" s="132">
        <f t="shared" si="38"/>
        <v>12647.796352347692</v>
      </c>
      <c r="AP57" s="132">
        <v>12647.796352347692</v>
      </c>
      <c r="AQ57" s="132">
        <f t="shared" si="39"/>
        <v>277</v>
      </c>
      <c r="AR57" s="132">
        <v>115898</v>
      </c>
      <c r="AS57" s="132">
        <v>60000</v>
      </c>
      <c r="AT57" s="132">
        <v>10000</v>
      </c>
      <c r="AU57" s="133">
        <v>0.079999999999999738</v>
      </c>
      <c r="AV57" s="133">
        <v>0.11999999999999937</v>
      </c>
      <c r="AW57" s="133">
        <v>0.10000000000000027</v>
      </c>
      <c r="AX57" s="136">
        <f t="shared" si="40"/>
        <v>1214554668.0472655</v>
      </c>
      <c r="AY57" s="136">
        <f t="shared" si="41"/>
        <v>12181034.857400937</v>
      </c>
      <c r="AZ57" s="136">
        <f t="shared" si="42"/>
        <v>419180544.28799999</v>
      </c>
      <c r="BA57" s="136">
        <f t="shared" si="43"/>
        <v>52306605.811210319</v>
      </c>
      <c r="BB57" s="136">
        <f t="shared" si="44"/>
        <v>87329280.060000002</v>
      </c>
      <c r="BC57" s="136">
        <f t="shared" si="45"/>
        <v>12647796.352347692</v>
      </c>
      <c r="BD57" s="121"/>
      <c r="BE57" s="121"/>
      <c r="BF57" s="121"/>
      <c r="BG57" s="121"/>
      <c r="BH57" s="121"/>
      <c r="BI57" s="121"/>
      <c r="BJ57" s="121"/>
    </row>
    <row r="58" s="121" customFormat="1" ht="14.25">
      <c r="A58" s="122"/>
      <c r="B58" s="123" t="s">
        <v>565</v>
      </c>
      <c r="C58" s="124">
        <v>1297500</v>
      </c>
      <c r="D58" s="124">
        <v>1234780</v>
      </c>
      <c r="E58" s="125">
        <v>0.20699999999999999</v>
      </c>
      <c r="F58" s="124">
        <f t="shared" si="57"/>
        <v>255599.45999999999</v>
      </c>
      <c r="G58" s="124">
        <f t="shared" si="58"/>
        <v>42173.910900000003</v>
      </c>
      <c r="H58" s="124">
        <v>29689</v>
      </c>
      <c r="I58" s="124"/>
      <c r="J58" s="124">
        <v>40081</v>
      </c>
      <c r="K58" s="126">
        <v>1.3100000000000001</v>
      </c>
      <c r="L58" s="127">
        <v>0.13400000000000001</v>
      </c>
      <c r="M58" s="125">
        <v>0.161</v>
      </c>
      <c r="N58" s="124">
        <f t="shared" si="59"/>
        <v>198799.58000000002</v>
      </c>
      <c r="O58" s="128">
        <v>0.018000000000000002</v>
      </c>
      <c r="P58" s="124">
        <f t="shared" si="60"/>
        <v>22226.040000000001</v>
      </c>
      <c r="Q58" s="129">
        <f t="shared" si="27"/>
        <v>0.0027397260273972603</v>
      </c>
      <c r="R58" s="124">
        <f t="shared" si="28"/>
        <v>181.64109589041095</v>
      </c>
      <c r="S58" s="124">
        <v>181.64109589041095</v>
      </c>
      <c r="T58" s="130">
        <v>13</v>
      </c>
      <c r="U58" s="131">
        <f t="shared" si="29"/>
        <v>0.0080071174377224202</v>
      </c>
      <c r="V58" s="130">
        <f t="shared" si="30"/>
        <v>3976.6067615658362</v>
      </c>
      <c r="W58" s="130">
        <v>3976.6067615658362</v>
      </c>
      <c r="X58" s="132">
        <v>288</v>
      </c>
      <c r="Y58" s="132">
        <v>13</v>
      </c>
      <c r="Z58" s="132">
        <v>2</v>
      </c>
      <c r="AA58" s="132">
        <v>16</v>
      </c>
      <c r="AB58" s="133">
        <f t="shared" si="31"/>
        <v>0.0066041755432466979</v>
      </c>
      <c r="AC58" s="132">
        <f t="shared" si="32"/>
        <v>371.93395824456752</v>
      </c>
      <c r="AD58" s="132">
        <v>371.93395824456752</v>
      </c>
      <c r="AE58" s="132">
        <f t="shared" si="33"/>
        <v>31</v>
      </c>
      <c r="AF58" s="132">
        <v>321</v>
      </c>
      <c r="AG58" s="132">
        <v>154</v>
      </c>
      <c r="AH58" s="134">
        <f t="shared" si="34"/>
        <v>0.007092304476363962</v>
      </c>
      <c r="AI58" s="135">
        <f t="shared" si="35"/>
        <v>5352.8175112730314</v>
      </c>
      <c r="AJ58" s="132">
        <v>5352.8175112730314</v>
      </c>
      <c r="AK58" s="132">
        <f t="shared" si="36"/>
        <v>475</v>
      </c>
      <c r="AL58" s="132">
        <v>19</v>
      </c>
      <c r="AM58" s="132">
        <v>48</v>
      </c>
      <c r="AN58" s="125">
        <f t="shared" si="37"/>
        <v>0.0051998447807528134</v>
      </c>
      <c r="AO58" s="132">
        <f t="shared" si="38"/>
        <v>3059.2142801707414</v>
      </c>
      <c r="AP58" s="132">
        <v>3059.2142801707414</v>
      </c>
      <c r="AQ58" s="132">
        <f t="shared" si="39"/>
        <v>67</v>
      </c>
      <c r="AR58" s="132">
        <v>115898</v>
      </c>
      <c r="AS58" s="132">
        <v>60000</v>
      </c>
      <c r="AT58" s="132">
        <v>10000</v>
      </c>
      <c r="AU58" s="133">
        <v>0.079999999999999724</v>
      </c>
      <c r="AV58" s="133">
        <v>0.11999999999999936</v>
      </c>
      <c r="AW58" s="133">
        <v>0.10000000000000027</v>
      </c>
      <c r="AX58" s="136">
        <f t="shared" si="40"/>
        <v>586544631.05858397</v>
      </c>
      <c r="AY58" s="136">
        <f t="shared" si="41"/>
        <v>5172768.2271154663</v>
      </c>
      <c r="AZ58" s="136">
        <f t="shared" si="42"/>
        <v>202434772.31999999</v>
      </c>
      <c r="BA58" s="136">
        <f t="shared" si="43"/>
        <v>25693524.054110553</v>
      </c>
      <c r="BB58" s="136">
        <f t="shared" si="44"/>
        <v>42173910.900000006</v>
      </c>
      <c r="BC58" s="136">
        <f t="shared" si="45"/>
        <v>3059214.2801707415</v>
      </c>
      <c r="BD58" s="121"/>
      <c r="BE58" s="121"/>
      <c r="BF58" s="121"/>
      <c r="BG58" s="121"/>
      <c r="BH58" s="121"/>
      <c r="BI58" s="121"/>
      <c r="BJ58" s="121"/>
    </row>
    <row r="59" s="121" customFormat="1" ht="14.25">
      <c r="A59" s="122"/>
      <c r="B59" s="123" t="s">
        <v>566</v>
      </c>
      <c r="C59" s="124">
        <v>3260300</v>
      </c>
      <c r="D59" s="124">
        <v>3144254</v>
      </c>
      <c r="E59" s="125">
        <v>0.20699999999999999</v>
      </c>
      <c r="F59" s="124">
        <f t="shared" si="57"/>
        <v>650860.57799999998</v>
      </c>
      <c r="G59" s="124">
        <f t="shared" si="58"/>
        <v>107391.99537</v>
      </c>
      <c r="H59" s="124">
        <v>35899</v>
      </c>
      <c r="I59" s="124"/>
      <c r="J59" s="124">
        <v>44438</v>
      </c>
      <c r="K59" s="126">
        <v>1.6299999999999999</v>
      </c>
      <c r="L59" s="127">
        <v>0.084000000000000005</v>
      </c>
      <c r="M59" s="125">
        <v>0.187</v>
      </c>
      <c r="N59" s="124">
        <f t="shared" si="59"/>
        <v>587975.49800000002</v>
      </c>
      <c r="O59" s="128">
        <v>0.044000000000000004</v>
      </c>
      <c r="P59" s="124">
        <f t="shared" si="60"/>
        <v>138347.17600000001</v>
      </c>
      <c r="Q59" s="129">
        <f t="shared" si="27"/>
        <v>0.021285563751317176</v>
      </c>
      <c r="R59" s="124">
        <f t="shared" si="28"/>
        <v>1411.2115911485773</v>
      </c>
      <c r="S59" s="124">
        <v>1411.2115911485773</v>
      </c>
      <c r="T59" s="130">
        <v>101</v>
      </c>
      <c r="U59" s="131">
        <f t="shared" si="29"/>
        <v>0.031166592526690393</v>
      </c>
      <c r="V59" s="130">
        <f t="shared" si="30"/>
        <v>15478.389512900356</v>
      </c>
      <c r="W59" s="130">
        <v>15478.389512900356</v>
      </c>
      <c r="X59" s="132">
        <v>1121</v>
      </c>
      <c r="Y59" s="132">
        <v>46</v>
      </c>
      <c r="Z59" s="132">
        <v>23</v>
      </c>
      <c r="AA59" s="132">
        <v>51</v>
      </c>
      <c r="AB59" s="133">
        <f t="shared" si="31"/>
        <v>0.025564550489987219</v>
      </c>
      <c r="AC59" s="132">
        <f t="shared" si="32"/>
        <v>1439.7443544951002</v>
      </c>
      <c r="AD59" s="132">
        <v>1439.7443544951002</v>
      </c>
      <c r="AE59" s="132">
        <f t="shared" si="33"/>
        <v>120</v>
      </c>
      <c r="AF59" s="132">
        <v>1290</v>
      </c>
      <c r="AG59" s="132">
        <v>776</v>
      </c>
      <c r="AH59" s="134">
        <f t="shared" si="34"/>
        <v>0.030847791680353571</v>
      </c>
      <c r="AI59" s="135">
        <f t="shared" si="35"/>
        <v>23281.938901663332</v>
      </c>
      <c r="AJ59" s="132">
        <v>23281.938901663332</v>
      </c>
      <c r="AK59" s="132">
        <f t="shared" si="36"/>
        <v>2066</v>
      </c>
      <c r="AL59" s="132">
        <v>77</v>
      </c>
      <c r="AM59" s="132">
        <v>249</v>
      </c>
      <c r="AN59" s="125">
        <f t="shared" si="37"/>
        <v>0.025300737291424135</v>
      </c>
      <c r="AO59" s="132">
        <f t="shared" si="38"/>
        <v>14885.132169188979</v>
      </c>
      <c r="AP59" s="132">
        <v>14885.132169188979</v>
      </c>
      <c r="AQ59" s="132">
        <f t="shared" si="39"/>
        <v>326</v>
      </c>
      <c r="AR59" s="132">
        <v>115898</v>
      </c>
      <c r="AS59" s="132">
        <v>60000</v>
      </c>
      <c r="AT59" s="132">
        <v>10000</v>
      </c>
      <c r="AU59" s="133">
        <v>0.079999999999999724</v>
      </c>
      <c r="AV59" s="133">
        <v>0.11999999999999934</v>
      </c>
      <c r="AW59" s="133">
        <v>0.10000000000000028</v>
      </c>
      <c r="AX59" s="136">
        <f t="shared" si="40"/>
        <v>1493582097.527071</v>
      </c>
      <c r="AY59" s="136">
        <f t="shared" si="41"/>
        <v>20023618.943672776</v>
      </c>
      <c r="AZ59" s="136">
        <f t="shared" si="42"/>
        <v>515481577.77600002</v>
      </c>
      <c r="BA59" s="136">
        <f t="shared" si="43"/>
        <v>111753306.727984</v>
      </c>
      <c r="BB59" s="136">
        <f t="shared" si="44"/>
        <v>107391995.37</v>
      </c>
      <c r="BC59" s="136">
        <f t="shared" si="45"/>
        <v>14885132.16918898</v>
      </c>
      <c r="BD59" s="121"/>
      <c r="BE59" s="121"/>
      <c r="BF59" s="121"/>
      <c r="BG59" s="121"/>
      <c r="BH59" s="121"/>
      <c r="BI59" s="121"/>
      <c r="BJ59" s="121"/>
    </row>
    <row r="60" s="121" customFormat="1" ht="14.25">
      <c r="A60" s="122"/>
      <c r="B60" s="123" t="s">
        <v>567</v>
      </c>
      <c r="C60" s="124">
        <v>1994700</v>
      </c>
      <c r="D60" s="124">
        <v>1924578</v>
      </c>
      <c r="E60" s="125">
        <v>0.20699999999999999</v>
      </c>
      <c r="F60" s="124">
        <f t="shared" si="57"/>
        <v>398387.64600000001</v>
      </c>
      <c r="G60" s="124">
        <f t="shared" si="58"/>
        <v>65733.961590000006</v>
      </c>
      <c r="H60" s="124">
        <v>32348</v>
      </c>
      <c r="I60" s="124"/>
      <c r="J60" s="124">
        <v>44349</v>
      </c>
      <c r="K60" s="126">
        <v>1.3400000000000001</v>
      </c>
      <c r="L60" s="127">
        <v>0.13800000000000001</v>
      </c>
      <c r="M60" s="125">
        <v>0.221</v>
      </c>
      <c r="N60" s="124">
        <f t="shared" si="59"/>
        <v>425331.73800000001</v>
      </c>
      <c r="O60" s="128">
        <v>0.029999999999999999</v>
      </c>
      <c r="P60" s="124">
        <f t="shared" si="60"/>
        <v>57737.339999999997</v>
      </c>
      <c r="Q60" s="129">
        <f t="shared" si="27"/>
        <v>0.0037934668071654375</v>
      </c>
      <c r="R60" s="124">
        <f t="shared" si="28"/>
        <v>251.50305584826134</v>
      </c>
      <c r="S60" s="124">
        <v>251.50305584826134</v>
      </c>
      <c r="T60" s="130">
        <v>18</v>
      </c>
      <c r="U60" s="131">
        <f t="shared" si="29"/>
        <v>0.0085631672597864771</v>
      </c>
      <c r="V60" s="130">
        <f t="shared" si="30"/>
        <v>4252.7600088967974</v>
      </c>
      <c r="W60" s="130">
        <v>4252.7600088967974</v>
      </c>
      <c r="X60" s="132">
        <v>308</v>
      </c>
      <c r="Y60" s="132">
        <v>18</v>
      </c>
      <c r="Z60" s="132">
        <v>4</v>
      </c>
      <c r="AA60" s="132">
        <v>15</v>
      </c>
      <c r="AB60" s="133">
        <f t="shared" si="31"/>
        <v>0.0078824030677460584</v>
      </c>
      <c r="AC60" s="132">
        <f t="shared" si="32"/>
        <v>443.92117596932252</v>
      </c>
      <c r="AD60" s="132">
        <v>443.92117596932252</v>
      </c>
      <c r="AE60" s="132">
        <f t="shared" si="33"/>
        <v>37</v>
      </c>
      <c r="AF60" s="132">
        <v>343</v>
      </c>
      <c r="AG60" s="132">
        <v>415</v>
      </c>
      <c r="AH60" s="134">
        <f t="shared" si="34"/>
        <v>0.011317824827545018</v>
      </c>
      <c r="AI60" s="135">
        <f t="shared" si="35"/>
        <v>8541.9698390420162</v>
      </c>
      <c r="AJ60" s="132">
        <v>8541.9698390420162</v>
      </c>
      <c r="AK60" s="132">
        <f t="shared" si="36"/>
        <v>758</v>
      </c>
      <c r="AL60" s="132">
        <v>34</v>
      </c>
      <c r="AM60" s="132">
        <v>81</v>
      </c>
      <c r="AN60" s="125">
        <f t="shared" si="37"/>
        <v>0.0089251067132324405</v>
      </c>
      <c r="AO60" s="132">
        <f t="shared" si="38"/>
        <v>5250.8901823826154</v>
      </c>
      <c r="AP60" s="132">
        <v>5250.8901823826154</v>
      </c>
      <c r="AQ60" s="132">
        <f t="shared" si="39"/>
        <v>115</v>
      </c>
      <c r="AR60" s="132">
        <v>115898</v>
      </c>
      <c r="AS60" s="132">
        <v>60000</v>
      </c>
      <c r="AT60" s="132">
        <v>10000</v>
      </c>
      <c r="AU60" s="133">
        <v>0.07999999999999971</v>
      </c>
      <c r="AV60" s="133">
        <v>0.11999999999999933</v>
      </c>
      <c r="AW60" s="133">
        <v>0.10000000000000028</v>
      </c>
      <c r="AX60" s="136">
        <f t="shared" si="40"/>
        <v>914212161.64293838</v>
      </c>
      <c r="AY60" s="136">
        <f t="shared" si="41"/>
        <v>6173949.1742991051</v>
      </c>
      <c r="AZ60" s="136">
        <f t="shared" si="42"/>
        <v>315523015.63200003</v>
      </c>
      <c r="BA60" s="136">
        <f t="shared" si="43"/>
        <v>41001455.227401674</v>
      </c>
      <c r="BB60" s="136">
        <f t="shared" si="44"/>
        <v>65733961.590000011</v>
      </c>
      <c r="BC60" s="136">
        <f t="shared" si="45"/>
        <v>5250890.1823826162</v>
      </c>
      <c r="BD60" s="121"/>
      <c r="BE60" s="121"/>
      <c r="BF60" s="121"/>
      <c r="BG60" s="121"/>
      <c r="BH60" s="121"/>
      <c r="BI60" s="121"/>
      <c r="BJ60" s="121"/>
    </row>
    <row r="61" s="121" customFormat="1" ht="14.25">
      <c r="A61" s="122"/>
      <c r="B61" s="123" t="s">
        <v>568</v>
      </c>
      <c r="C61" s="124">
        <v>1348700</v>
      </c>
      <c r="D61" s="124">
        <v>1274062</v>
      </c>
      <c r="E61" s="125">
        <v>0.20699999999999999</v>
      </c>
      <c r="F61" s="124">
        <f t="shared" si="57"/>
        <v>263730.83399999997</v>
      </c>
      <c r="G61" s="124">
        <f t="shared" si="58"/>
        <v>43515.587609999995</v>
      </c>
      <c r="H61" s="124">
        <v>29942</v>
      </c>
      <c r="I61" s="124"/>
      <c r="J61" s="124">
        <v>41098</v>
      </c>
      <c r="K61" s="126">
        <v>1.3</v>
      </c>
      <c r="L61" s="127">
        <v>0.121</v>
      </c>
      <c r="M61" s="125">
        <v>0.16500000000000001</v>
      </c>
      <c r="N61" s="124">
        <f t="shared" si="59"/>
        <v>210220.23000000001</v>
      </c>
      <c r="O61" s="128">
        <v>0.023</v>
      </c>
      <c r="P61" s="124">
        <f t="shared" si="60"/>
        <v>29303.425999999999</v>
      </c>
      <c r="Q61" s="129">
        <f t="shared" si="27"/>
        <v>0.0042149631190727078</v>
      </c>
      <c r="R61" s="124">
        <f t="shared" si="28"/>
        <v>279.44783983140144</v>
      </c>
      <c r="S61" s="124">
        <v>279.44783983140144</v>
      </c>
      <c r="T61" s="130">
        <v>20</v>
      </c>
      <c r="U61" s="131">
        <f t="shared" si="29"/>
        <v>0.0069228202846975092</v>
      </c>
      <c r="V61" s="130">
        <f t="shared" si="30"/>
        <v>3438.1079292704626</v>
      </c>
      <c r="W61" s="130">
        <v>3438.1079292704626</v>
      </c>
      <c r="X61" s="132">
        <v>249</v>
      </c>
      <c r="Y61" s="132">
        <v>4</v>
      </c>
      <c r="Z61" s="132">
        <v>0</v>
      </c>
      <c r="AA61" s="132">
        <v>10</v>
      </c>
      <c r="AB61" s="133">
        <f t="shared" si="31"/>
        <v>0.0029825308904985089</v>
      </c>
      <c r="AC61" s="132">
        <f t="shared" si="32"/>
        <v>167.97017469109502</v>
      </c>
      <c r="AD61" s="132">
        <v>167.97017469109502</v>
      </c>
      <c r="AE61" s="132">
        <f t="shared" si="33"/>
        <v>14</v>
      </c>
      <c r="AF61" s="132">
        <v>256</v>
      </c>
      <c r="AG61" s="132">
        <v>206</v>
      </c>
      <c r="AH61" s="134">
        <f t="shared" si="34"/>
        <v>0.0068981993012213697</v>
      </c>
      <c r="AI61" s="135">
        <f t="shared" si="35"/>
        <v>5206.3193478066114</v>
      </c>
      <c r="AJ61" s="132">
        <v>5206.3193478066114</v>
      </c>
      <c r="AK61" s="132">
        <f t="shared" si="36"/>
        <v>462</v>
      </c>
      <c r="AL61" s="132">
        <v>16</v>
      </c>
      <c r="AM61" s="132">
        <v>88</v>
      </c>
      <c r="AN61" s="125">
        <f t="shared" si="37"/>
        <v>0.0080714008537058589</v>
      </c>
      <c r="AO61" s="132">
        <f t="shared" si="38"/>
        <v>4748.6311214590605</v>
      </c>
      <c r="AP61" s="132">
        <v>4748.6311214590605</v>
      </c>
      <c r="AQ61" s="132">
        <f t="shared" si="39"/>
        <v>104</v>
      </c>
      <c r="AR61" s="132">
        <v>115898</v>
      </c>
      <c r="AS61" s="132">
        <v>60000</v>
      </c>
      <c r="AT61" s="132">
        <v>10000</v>
      </c>
      <c r="AU61" s="133">
        <v>0.07999999999999971</v>
      </c>
      <c r="AV61" s="133">
        <v>0.11999999999999933</v>
      </c>
      <c r="AW61" s="133">
        <v>0.1000000000000003</v>
      </c>
      <c r="AX61" s="136">
        <f t="shared" si="40"/>
        <v>605204348.73885345</v>
      </c>
      <c r="AY61" s="136">
        <f t="shared" si="41"/>
        <v>2336088.8767618239</v>
      </c>
      <c r="AZ61" s="136">
        <f t="shared" si="42"/>
        <v>208874820.528</v>
      </c>
      <c r="BA61" s="136">
        <f t="shared" si="43"/>
        <v>24990332.869471736</v>
      </c>
      <c r="BB61" s="136">
        <f t="shared" si="44"/>
        <v>43515587.609999999</v>
      </c>
      <c r="BC61" s="136">
        <f t="shared" si="45"/>
        <v>4748631.1214590603</v>
      </c>
      <c r="BD61" s="121"/>
      <c r="BE61" s="121"/>
      <c r="BF61" s="121"/>
      <c r="BG61" s="121"/>
      <c r="BH61" s="121"/>
      <c r="BI61" s="121"/>
      <c r="BJ61" s="121"/>
    </row>
    <row r="62" s="121" customFormat="1" ht="14.25">
      <c r="A62" s="122"/>
      <c r="B62" s="123" t="s">
        <v>569</v>
      </c>
      <c r="C62" s="124">
        <v>3206000</v>
      </c>
      <c r="D62" s="124">
        <v>3131720</v>
      </c>
      <c r="E62" s="125">
        <v>0.20699999999999999</v>
      </c>
      <c r="F62" s="124">
        <f t="shared" si="57"/>
        <v>648266.03999999992</v>
      </c>
      <c r="G62" s="124">
        <f t="shared" si="58"/>
        <v>106963.89659999999</v>
      </c>
      <c r="H62" s="124">
        <v>34889</v>
      </c>
      <c r="I62" s="124"/>
      <c r="J62" s="124">
        <v>48276</v>
      </c>
      <c r="K62" s="126">
        <v>1.48</v>
      </c>
      <c r="L62" s="127">
        <v>0.12</v>
      </c>
      <c r="M62" s="125">
        <v>0.22699999999999998</v>
      </c>
      <c r="N62" s="124">
        <f t="shared" si="59"/>
        <v>710900.43999999994</v>
      </c>
      <c r="O62" s="128">
        <v>0.040000000000000001</v>
      </c>
      <c r="P62" s="124">
        <f t="shared" si="60"/>
        <v>125268.8</v>
      </c>
      <c r="Q62" s="129">
        <f t="shared" si="27"/>
        <v>0.022550052687038989</v>
      </c>
      <c r="R62" s="124">
        <f t="shared" si="28"/>
        <v>1495.0459430979979</v>
      </c>
      <c r="S62" s="124">
        <v>1495.0459430979979</v>
      </c>
      <c r="T62" s="130">
        <v>107</v>
      </c>
      <c r="U62" s="131">
        <f t="shared" si="29"/>
        <v>0.020156806049822062</v>
      </c>
      <c r="V62" s="130">
        <f t="shared" si="30"/>
        <v>10010.55521574733</v>
      </c>
      <c r="W62" s="130">
        <v>10010.55521574733</v>
      </c>
      <c r="X62" s="132">
        <v>725</v>
      </c>
      <c r="Y62" s="132">
        <v>17</v>
      </c>
      <c r="Z62" s="132">
        <v>25</v>
      </c>
      <c r="AA62" s="132">
        <v>47</v>
      </c>
      <c r="AB62" s="133">
        <f t="shared" si="31"/>
        <v>0.018960374946740521</v>
      </c>
      <c r="AC62" s="132">
        <f t="shared" si="32"/>
        <v>1067.8103962505327</v>
      </c>
      <c r="AD62" s="132">
        <v>1067.8103962505327</v>
      </c>
      <c r="AE62" s="132">
        <f t="shared" si="33"/>
        <v>89</v>
      </c>
      <c r="AF62" s="132">
        <v>961</v>
      </c>
      <c r="AG62" s="132">
        <v>420</v>
      </c>
      <c r="AH62" s="134">
        <f t="shared" si="34"/>
        <v>0.020619942067070803</v>
      </c>
      <c r="AI62" s="135">
        <f t="shared" si="35"/>
        <v>15562.612595932749</v>
      </c>
      <c r="AJ62" s="132">
        <v>15562.612595932749</v>
      </c>
      <c r="AK62" s="132">
        <f t="shared" si="36"/>
        <v>1381</v>
      </c>
      <c r="AL62" s="132">
        <v>129</v>
      </c>
      <c r="AM62" s="132">
        <v>205</v>
      </c>
      <c r="AN62" s="125">
        <f t="shared" si="37"/>
        <v>0.02592161428017074</v>
      </c>
      <c r="AO62" s="132">
        <f t="shared" si="38"/>
        <v>15250.411486224291</v>
      </c>
      <c r="AP62" s="132">
        <v>15250.411486224291</v>
      </c>
      <c r="AQ62" s="132">
        <f t="shared" si="39"/>
        <v>334</v>
      </c>
      <c r="AR62" s="132">
        <v>115898</v>
      </c>
      <c r="AS62" s="132">
        <v>60000</v>
      </c>
      <c r="AT62" s="132">
        <v>10000</v>
      </c>
      <c r="AU62" s="133">
        <v>0.079999999999999696</v>
      </c>
      <c r="AV62" s="133">
        <v>0.11999999999999932</v>
      </c>
      <c r="AW62" s="133">
        <v>0.10000000000000031</v>
      </c>
      <c r="AX62" s="136">
        <f t="shared" si="40"/>
        <v>1487628202.5776157</v>
      </c>
      <c r="AY62" s="136">
        <f t="shared" si="41"/>
        <v>14850850.716557309</v>
      </c>
      <c r="AZ62" s="136">
        <f t="shared" si="42"/>
        <v>513426703.68000001</v>
      </c>
      <c r="BA62" s="136">
        <f t="shared" si="43"/>
        <v>74700540.460477203</v>
      </c>
      <c r="BB62" s="136">
        <f t="shared" si="44"/>
        <v>106963896.59999999</v>
      </c>
      <c r="BC62" s="136">
        <f t="shared" si="45"/>
        <v>15250411.486224292</v>
      </c>
      <c r="BD62" s="121"/>
      <c r="BE62" s="121"/>
      <c r="BF62" s="121"/>
      <c r="BG62" s="121"/>
      <c r="BH62" s="121"/>
      <c r="BI62" s="121"/>
      <c r="BJ62" s="121"/>
    </row>
    <row r="63" s="121" customFormat="1" ht="14.25">
      <c r="A63" s="122"/>
      <c r="B63" s="123" t="s">
        <v>570</v>
      </c>
      <c r="C63" s="124">
        <v>2487500</v>
      </c>
      <c r="D63" s="124">
        <v>2360959</v>
      </c>
      <c r="E63" s="125">
        <v>0.20699999999999999</v>
      </c>
      <c r="F63" s="124">
        <f t="shared" si="57"/>
        <v>488718.51299999998</v>
      </c>
      <c r="G63" s="124">
        <f t="shared" si="58"/>
        <v>80638.554644999997</v>
      </c>
      <c r="H63" s="124">
        <v>30113</v>
      </c>
      <c r="I63" s="124"/>
      <c r="J63" s="124">
        <v>42024</v>
      </c>
      <c r="K63" s="126">
        <v>1.3200000000000001</v>
      </c>
      <c r="L63" s="127">
        <v>0.14000000000000001</v>
      </c>
      <c r="M63" s="125">
        <v>0.20199999999999999</v>
      </c>
      <c r="N63" s="124">
        <f t="shared" si="59"/>
        <v>476913.71799999999</v>
      </c>
      <c r="O63" s="128">
        <v>0.033000000000000002</v>
      </c>
      <c r="P63" s="124">
        <f t="shared" si="60"/>
        <v>77911.646999999997</v>
      </c>
      <c r="Q63" s="129">
        <f t="shared" si="27"/>
        <v>0.010115911485774499</v>
      </c>
      <c r="R63" s="124">
        <f t="shared" si="28"/>
        <v>670.6748155953635</v>
      </c>
      <c r="S63" s="124">
        <v>670.6748155953635</v>
      </c>
      <c r="T63" s="130">
        <v>48</v>
      </c>
      <c r="U63" s="131">
        <f t="shared" si="29"/>
        <v>0.010064501779359431</v>
      </c>
      <c r="V63" s="130">
        <f t="shared" si="30"/>
        <v>4998.3737766903914</v>
      </c>
      <c r="W63" s="130">
        <v>4998.3737766903914</v>
      </c>
      <c r="X63" s="132">
        <v>362</v>
      </c>
      <c r="Y63" s="132">
        <v>21</v>
      </c>
      <c r="Z63" s="132">
        <v>8</v>
      </c>
      <c r="AA63" s="132">
        <v>55</v>
      </c>
      <c r="AB63" s="133">
        <f t="shared" si="31"/>
        <v>0.017895185342991053</v>
      </c>
      <c r="AC63" s="132">
        <f t="shared" si="32"/>
        <v>1007.8210481465701</v>
      </c>
      <c r="AD63" s="132">
        <v>1007.8210481465701</v>
      </c>
      <c r="AE63" s="132">
        <f t="shared" si="33"/>
        <v>84</v>
      </c>
      <c r="AF63" s="132">
        <v>516</v>
      </c>
      <c r="AG63" s="132">
        <v>375</v>
      </c>
      <c r="AH63" s="134">
        <f t="shared" si="34"/>
        <v>0.013303670080926927</v>
      </c>
      <c r="AI63" s="135">
        <f t="shared" si="35"/>
        <v>10040.758742198464</v>
      </c>
      <c r="AJ63" s="132">
        <v>10040.758742198464</v>
      </c>
      <c r="AK63" s="132">
        <f t="shared" si="36"/>
        <v>891</v>
      </c>
      <c r="AL63" s="132">
        <v>50</v>
      </c>
      <c r="AM63" s="132">
        <v>55</v>
      </c>
      <c r="AN63" s="125">
        <f t="shared" si="37"/>
        <v>0.0081490104772991845</v>
      </c>
      <c r="AO63" s="132">
        <f t="shared" si="38"/>
        <v>4794.2910360884744</v>
      </c>
      <c r="AP63" s="132">
        <v>4794.2910360884744</v>
      </c>
      <c r="AQ63" s="132">
        <f t="shared" si="39"/>
        <v>105</v>
      </c>
      <c r="AR63" s="132">
        <v>115898</v>
      </c>
      <c r="AS63" s="132">
        <v>60000</v>
      </c>
      <c r="AT63" s="132">
        <v>10000</v>
      </c>
      <c r="AU63" s="133">
        <v>0.079999999999999696</v>
      </c>
      <c r="AV63" s="133">
        <v>0.1199999999999993</v>
      </c>
      <c r="AW63" s="133">
        <v>0.10000000000000031</v>
      </c>
      <c r="AX63" s="136">
        <f t="shared" si="40"/>
        <v>1121501664.7495451</v>
      </c>
      <c r="AY63" s="136">
        <f t="shared" si="41"/>
        <v>14016533.260570941</v>
      </c>
      <c r="AZ63" s="136">
        <f t="shared" si="42"/>
        <v>387065062.296</v>
      </c>
      <c r="BA63" s="136">
        <f t="shared" si="43"/>
        <v>48195641.962552637</v>
      </c>
      <c r="BB63" s="136">
        <f t="shared" si="44"/>
        <v>80638554.644999996</v>
      </c>
      <c r="BC63" s="136">
        <f t="shared" si="45"/>
        <v>4794291.0360884741</v>
      </c>
      <c r="BD63" s="121"/>
      <c r="BE63" s="121"/>
      <c r="BF63" s="121"/>
      <c r="BG63" s="121"/>
      <c r="BH63" s="121"/>
      <c r="BI63" s="121"/>
      <c r="BJ63" s="121"/>
    </row>
    <row r="64" s="121" customFormat="1" ht="14.25">
      <c r="A64" s="122"/>
      <c r="B64" s="123" t="s">
        <v>571</v>
      </c>
      <c r="C64" s="124">
        <v>1257600</v>
      </c>
      <c r="D64" s="124">
        <v>1203969</v>
      </c>
      <c r="E64" s="125">
        <v>0.20699999999999999</v>
      </c>
      <c r="F64" s="124">
        <f t="shared" si="57"/>
        <v>249221.58299999998</v>
      </c>
      <c r="G64" s="124">
        <f t="shared" si="58"/>
        <v>41121.561195000002</v>
      </c>
      <c r="H64" s="124">
        <v>29791</v>
      </c>
      <c r="I64" s="124"/>
      <c r="J64" s="124">
        <v>40377</v>
      </c>
      <c r="K64" s="126">
        <v>1.29</v>
      </c>
      <c r="L64" s="127">
        <v>0.13800000000000001</v>
      </c>
      <c r="M64" s="125">
        <v>0.153</v>
      </c>
      <c r="N64" s="124">
        <f t="shared" si="59"/>
        <v>184207.25699999998</v>
      </c>
      <c r="O64" s="128">
        <v>0.027000000000000003</v>
      </c>
      <c r="P64" s="124">
        <f t="shared" si="60"/>
        <v>32507.163000000004</v>
      </c>
      <c r="Q64" s="129">
        <f t="shared" si="27"/>
        <v>0.0023182297154899895</v>
      </c>
      <c r="R64" s="124">
        <f t="shared" si="28"/>
        <v>153.69631190727083</v>
      </c>
      <c r="S64" s="124">
        <v>153.69631190727083</v>
      </c>
      <c r="T64" s="130">
        <v>11</v>
      </c>
      <c r="U64" s="131">
        <f t="shared" si="29"/>
        <v>0.0062555604982206404</v>
      </c>
      <c r="V64" s="130">
        <f t="shared" si="30"/>
        <v>3106.7240324733093</v>
      </c>
      <c r="W64" s="130">
        <v>3106.7240324733093</v>
      </c>
      <c r="X64" s="132">
        <v>225</v>
      </c>
      <c r="Y64" s="132">
        <v>1</v>
      </c>
      <c r="Z64" s="132">
        <v>1</v>
      </c>
      <c r="AA64" s="132">
        <v>17</v>
      </c>
      <c r="AB64" s="133">
        <f t="shared" si="31"/>
        <v>0.0040477204942479762</v>
      </c>
      <c r="AC64" s="132">
        <f t="shared" si="32"/>
        <v>227.95952279505752</v>
      </c>
      <c r="AD64" s="132">
        <v>227.95952279505752</v>
      </c>
      <c r="AE64" s="132">
        <f t="shared" si="33"/>
        <v>19</v>
      </c>
      <c r="AF64" s="132">
        <v>290</v>
      </c>
      <c r="AG64" s="132">
        <v>157</v>
      </c>
      <c r="AH64" s="134">
        <f t="shared" si="34"/>
        <v>0.006674231791441455</v>
      </c>
      <c r="AI64" s="135">
        <f t="shared" si="35"/>
        <v>5037.2830053453581</v>
      </c>
      <c r="AJ64" s="132">
        <v>5037.2830053453581</v>
      </c>
      <c r="AK64" s="132">
        <f t="shared" si="36"/>
        <v>447</v>
      </c>
      <c r="AL64" s="132">
        <v>37</v>
      </c>
      <c r="AM64" s="132">
        <v>77</v>
      </c>
      <c r="AN64" s="125">
        <f t="shared" si="37"/>
        <v>0.0088474970896391149</v>
      </c>
      <c r="AO64" s="132">
        <f t="shared" si="38"/>
        <v>5205.2302677532016</v>
      </c>
      <c r="AP64" s="132">
        <v>5205.2302677532016</v>
      </c>
      <c r="AQ64" s="132">
        <f t="shared" si="39"/>
        <v>114</v>
      </c>
      <c r="AR64" s="132">
        <v>115898</v>
      </c>
      <c r="AS64" s="132">
        <v>60000</v>
      </c>
      <c r="AT64" s="132">
        <v>10000</v>
      </c>
      <c r="AU64" s="133">
        <v>0.079999999999999682</v>
      </c>
      <c r="AV64" s="133">
        <v>0.11999999999999929</v>
      </c>
      <c r="AW64" s="133">
        <v>0.10000000000000032</v>
      </c>
      <c r="AX64" s="136">
        <f t="shared" si="40"/>
        <v>571908803.9253732</v>
      </c>
      <c r="AY64" s="136">
        <f t="shared" si="41"/>
        <v>3170406.3327481891</v>
      </c>
      <c r="AZ64" s="136">
        <f t="shared" si="42"/>
        <v>197383493.73600003</v>
      </c>
      <c r="BA64" s="136">
        <f t="shared" si="43"/>
        <v>24178958.425657719</v>
      </c>
      <c r="BB64" s="136">
        <f t="shared" si="44"/>
        <v>41121561.195000008</v>
      </c>
      <c r="BC64" s="136">
        <f t="shared" si="45"/>
        <v>5205230.2677532025</v>
      </c>
      <c r="BD64" s="121"/>
      <c r="BE64" s="121"/>
      <c r="BF64" s="121"/>
      <c r="BG64" s="121"/>
      <c r="BH64" s="121"/>
      <c r="BI64" s="121"/>
      <c r="BJ64" s="121"/>
    </row>
    <row r="65" s="137" customFormat="1" ht="14.25">
      <c r="A65" s="138"/>
      <c r="B65" s="139" t="s">
        <v>526</v>
      </c>
      <c r="C65" s="140">
        <f>SUM(C51:C64)</f>
        <v>29673600</v>
      </c>
      <c r="D65" s="140">
        <f>SUM(D51:D64)</f>
        <v>28844264</v>
      </c>
      <c r="E65" s="134">
        <f>AVERAGE(E51:E64)</f>
        <v>0.19185714285714286</v>
      </c>
      <c r="F65" s="140">
        <f>SUM(F51:F64)</f>
        <v>5817897.0800000001</v>
      </c>
      <c r="G65" s="140">
        <f>SUM(G51:G64)</f>
        <v>959953.01820000005</v>
      </c>
      <c r="H65" s="140">
        <v>33375</v>
      </c>
      <c r="I65" s="140"/>
      <c r="J65" s="140">
        <v>45692</v>
      </c>
      <c r="K65" s="141"/>
      <c r="L65" s="142">
        <f>AVERAGE(L51:L64)</f>
        <v>0.12828571428571431</v>
      </c>
      <c r="M65" s="134">
        <f>AVERAGE(M51:M64)</f>
        <v>0.19857142857142857</v>
      </c>
      <c r="N65" s="140">
        <f>SUM(N51:N64)</f>
        <v>6180278.6890000021</v>
      </c>
      <c r="O65" s="134">
        <f>AVERAGE(O51:O64)</f>
        <v>0.031428571428571424</v>
      </c>
      <c r="P65" s="140">
        <f>SUM(P51:P64)</f>
        <v>1048692.5249999999</v>
      </c>
      <c r="Q65" s="142">
        <f t="shared" si="27"/>
        <v>0.12096944151738673</v>
      </c>
      <c r="R65" s="140">
        <f t="shared" si="28"/>
        <v>8020.1530031612228</v>
      </c>
      <c r="S65" s="140">
        <v>8020.1530031612228</v>
      </c>
      <c r="T65" s="143">
        <f>SUM(T51:T64)</f>
        <v>574</v>
      </c>
      <c r="U65" s="144">
        <f t="shared" si="29"/>
        <v>0.16228314056939502</v>
      </c>
      <c r="V65" s="143">
        <f t="shared" si="30"/>
        <v>80595.325233540934</v>
      </c>
      <c r="W65" s="143">
        <v>80595.325233540934</v>
      </c>
      <c r="X65" s="135">
        <f>SUM(X51:X64)</f>
        <v>5837</v>
      </c>
      <c r="Y65" s="135">
        <f>SUM(Y51:Y64)</f>
        <v>204</v>
      </c>
      <c r="Z65" s="135">
        <f>SUM(Z51:Z64)</f>
        <v>127</v>
      </c>
      <c r="AA65" s="135">
        <f>SUM(AA51:AA64)</f>
        <v>384</v>
      </c>
      <c r="AB65" s="133">
        <f t="shared" si="31"/>
        <v>0.15232211333617385</v>
      </c>
      <c r="AC65" s="132">
        <f t="shared" si="32"/>
        <v>8578.4767788666395</v>
      </c>
      <c r="AD65" s="135">
        <v>8578.4767788666395</v>
      </c>
      <c r="AE65" s="135">
        <f t="shared" si="33"/>
        <v>715</v>
      </c>
      <c r="AF65" s="135">
        <v>7377</v>
      </c>
      <c r="AG65" s="135">
        <f>SUM(AG51:AG64)</f>
        <v>4479</v>
      </c>
      <c r="AH65" s="134">
        <f t="shared" si="34"/>
        <v>0.1770239197300445</v>
      </c>
      <c r="AI65" s="135">
        <f t="shared" si="35"/>
        <v>133606.32508137487</v>
      </c>
      <c r="AJ65" s="135">
        <v>133606.32508137487</v>
      </c>
      <c r="AK65" s="135">
        <f t="shared" si="36"/>
        <v>11856</v>
      </c>
      <c r="AL65" s="135">
        <f>SUM(AL51:AL64)</f>
        <v>897</v>
      </c>
      <c r="AM65" s="135">
        <f>SUM(AM51:AM64)</f>
        <v>1498</v>
      </c>
      <c r="AN65" s="134">
        <f t="shared" si="37"/>
        <v>0.18587504850601475</v>
      </c>
      <c r="AO65" s="135">
        <f t="shared" si="38"/>
        <v>109355.49553744664</v>
      </c>
      <c r="AP65" s="135">
        <v>109355.49553744664</v>
      </c>
      <c r="AQ65" s="135">
        <f t="shared" si="39"/>
        <v>2395</v>
      </c>
      <c r="AR65" s="132">
        <v>115898</v>
      </c>
      <c r="AS65" s="132">
        <v>60000</v>
      </c>
      <c r="AT65" s="132">
        <v>10000</v>
      </c>
      <c r="AU65" s="145">
        <v>0.079999999999999682</v>
      </c>
      <c r="AV65" s="145">
        <v>0.11999999999999929</v>
      </c>
      <c r="AW65" s="145">
        <v>0.10000000000000032</v>
      </c>
      <c r="AX65" s="146">
        <f t="shared" si="40"/>
        <v>13350796188.401234</v>
      </c>
      <c r="AY65" s="146">
        <f t="shared" si="41"/>
        <v>119307396.20605029</v>
      </c>
      <c r="AZ65" s="146">
        <f t="shared" si="42"/>
        <v>4607774487.3599997</v>
      </c>
      <c r="BA65" s="146">
        <f t="shared" si="43"/>
        <v>641310360.39059937</v>
      </c>
      <c r="BB65" s="146">
        <f t="shared" si="44"/>
        <v>959953018.20000005</v>
      </c>
      <c r="BC65" s="146">
        <f t="shared" si="45"/>
        <v>109355495.53744665</v>
      </c>
      <c r="BD65" s="137"/>
      <c r="BE65" s="137"/>
      <c r="BF65" s="137"/>
      <c r="BG65" s="137"/>
      <c r="BH65" s="137"/>
      <c r="BI65" s="137"/>
      <c r="BJ65" s="137"/>
    </row>
    <row r="66" s="121" customFormat="1" ht="14.25">
      <c r="A66" s="122" t="s">
        <v>572</v>
      </c>
      <c r="B66" s="123" t="s">
        <v>573</v>
      </c>
      <c r="C66" s="124">
        <v>861900</v>
      </c>
      <c r="D66" s="124">
        <v>805510</v>
      </c>
      <c r="E66" s="125">
        <v>0.10099999999999999</v>
      </c>
      <c r="F66" s="124">
        <f t="shared" ref="F66:F72" si="61">D66*E66</f>
        <v>81356.509999999995</v>
      </c>
      <c r="G66" s="124">
        <f t="shared" ref="G66:G72" si="62">F66*16.5%</f>
        <v>13423.82415</v>
      </c>
      <c r="H66" s="124">
        <v>28760</v>
      </c>
      <c r="I66" s="124"/>
      <c r="J66" s="124">
        <v>38367</v>
      </c>
      <c r="K66" s="126">
        <v>1.1499999999999999</v>
      </c>
      <c r="L66" s="127">
        <v>0.185</v>
      </c>
      <c r="M66" s="125">
        <v>0.156</v>
      </c>
      <c r="N66" s="124">
        <f t="shared" ref="N66:N72" si="63">D66*M66/100%</f>
        <v>125659.56</v>
      </c>
      <c r="O66" s="128">
        <v>0.019</v>
      </c>
      <c r="P66" s="124">
        <f t="shared" ref="P66:P72" si="64">D66*O66/100%</f>
        <v>15304.690000000001</v>
      </c>
      <c r="Q66" s="129">
        <f t="shared" si="27"/>
        <v>0.00021074815595363542</v>
      </c>
      <c r="R66" s="124">
        <f t="shared" si="28"/>
        <v>13.972391991570074</v>
      </c>
      <c r="S66" s="124">
        <v>13.972391991570074</v>
      </c>
      <c r="T66" s="130">
        <v>1</v>
      </c>
      <c r="U66" s="131">
        <f t="shared" si="29"/>
        <v>0.0027802491103202849</v>
      </c>
      <c r="V66" s="130">
        <f t="shared" si="30"/>
        <v>1380.7662366548043</v>
      </c>
      <c r="W66" s="130">
        <v>1380.7662366548043</v>
      </c>
      <c r="X66" s="132">
        <v>100</v>
      </c>
      <c r="Y66" s="132"/>
      <c r="Z66" s="132">
        <v>3</v>
      </c>
      <c r="AA66" s="132">
        <v>7</v>
      </c>
      <c r="AB66" s="133">
        <f t="shared" si="31"/>
        <v>0.0021303792074989347</v>
      </c>
      <c r="AC66" s="132">
        <f t="shared" si="32"/>
        <v>119.978696207925</v>
      </c>
      <c r="AD66" s="132">
        <v>119.978696207925</v>
      </c>
      <c r="AE66" s="132">
        <f t="shared" si="33"/>
        <v>10</v>
      </c>
      <c r="AF66" s="132">
        <v>112</v>
      </c>
      <c r="AG66" s="132">
        <v>57</v>
      </c>
      <c r="AH66" s="134">
        <f t="shared" si="34"/>
        <v>0.0025233672768537043</v>
      </c>
      <c r="AI66" s="135">
        <f t="shared" si="35"/>
        <v>1904.4761250634574</v>
      </c>
      <c r="AJ66" s="132">
        <v>1904.4761250634574</v>
      </c>
      <c r="AK66" s="132">
        <f t="shared" si="36"/>
        <v>169</v>
      </c>
      <c r="AL66" s="132">
        <v>9</v>
      </c>
      <c r="AM66" s="132">
        <v>47</v>
      </c>
      <c r="AN66" s="125">
        <f t="shared" si="37"/>
        <v>0.0043461389212262318</v>
      </c>
      <c r="AO66" s="132">
        <f t="shared" si="38"/>
        <v>2556.9552192471865</v>
      </c>
      <c r="AP66" s="132">
        <v>2556.9552192471865</v>
      </c>
      <c r="AQ66" s="132">
        <f t="shared" si="39"/>
        <v>56</v>
      </c>
      <c r="AR66" s="132">
        <v>115898</v>
      </c>
      <c r="AS66" s="132">
        <v>60000</v>
      </c>
      <c r="AT66" s="132">
        <v>10000</v>
      </c>
      <c r="AU66" s="133">
        <v>0.079999999999999669</v>
      </c>
      <c r="AV66" s="133">
        <v>0.1199999999999993</v>
      </c>
      <c r="AW66" s="133">
        <v>0.10000000000000026</v>
      </c>
      <c r="AX66" s="136">
        <f t="shared" si="40"/>
        <v>186695324.560404</v>
      </c>
      <c r="AY66" s="136">
        <f t="shared" si="41"/>
        <v>1668634.9119727309</v>
      </c>
      <c r="AZ66" s="136">
        <f t="shared" si="42"/>
        <v>64434355.920000002</v>
      </c>
      <c r="BA66" s="136">
        <f t="shared" si="43"/>
        <v>9141485.400304595</v>
      </c>
      <c r="BB66" s="136">
        <f t="shared" si="44"/>
        <v>13423824.15</v>
      </c>
      <c r="BC66" s="136">
        <f t="shared" si="45"/>
        <v>2556955.2192471866</v>
      </c>
      <c r="BD66" s="121"/>
      <c r="BE66" s="121"/>
      <c r="BF66" s="121"/>
      <c r="BG66" s="121"/>
      <c r="BH66" s="121"/>
      <c r="BI66" s="121"/>
      <c r="BJ66" s="121"/>
    </row>
    <row r="67" s="121" customFormat="1" ht="14.25">
      <c r="A67" s="122"/>
      <c r="B67" s="123" t="s">
        <v>574</v>
      </c>
      <c r="C67" s="124">
        <v>4330000</v>
      </c>
      <c r="D67" s="124">
        <v>4264340</v>
      </c>
      <c r="E67" s="125">
        <v>0.20699999999999999</v>
      </c>
      <c r="F67" s="124">
        <f t="shared" si="61"/>
        <v>882718.38</v>
      </c>
      <c r="G67" s="124">
        <f t="shared" si="62"/>
        <v>145648.53270000001</v>
      </c>
      <c r="H67" s="124">
        <v>39634</v>
      </c>
      <c r="I67" s="124"/>
      <c r="J67" s="124">
        <v>53706</v>
      </c>
      <c r="K67" s="126">
        <v>1.74</v>
      </c>
      <c r="L67" s="127">
        <v>0.085999999999999993</v>
      </c>
      <c r="M67" s="125">
        <v>0.27200000000000002</v>
      </c>
      <c r="N67" s="124">
        <f t="shared" si="63"/>
        <v>1159900.48</v>
      </c>
      <c r="O67" s="128">
        <v>0.052999999999999999</v>
      </c>
      <c r="P67" s="124">
        <f t="shared" si="64"/>
        <v>226010.01999999999</v>
      </c>
      <c r="Q67" s="129">
        <f t="shared" si="27"/>
        <v>0.034351949420442569</v>
      </c>
      <c r="R67" s="124">
        <f t="shared" si="28"/>
        <v>2277.499894625922</v>
      </c>
      <c r="S67" s="124">
        <v>2277.499894625922</v>
      </c>
      <c r="T67" s="130">
        <v>163</v>
      </c>
      <c r="U67" s="131">
        <f t="shared" si="29"/>
        <v>0.030304715302491105</v>
      </c>
      <c r="V67" s="130">
        <f t="shared" si="30"/>
        <v>15050.351979537367</v>
      </c>
      <c r="W67" s="130">
        <v>15050.351979537367</v>
      </c>
      <c r="X67" s="132">
        <v>1090</v>
      </c>
      <c r="Y67" s="132">
        <v>55</v>
      </c>
      <c r="Z67" s="132">
        <v>28</v>
      </c>
      <c r="AA67" s="132">
        <v>120</v>
      </c>
      <c r="AB67" s="133">
        <f t="shared" si="31"/>
        <v>0.043246697912228377</v>
      </c>
      <c r="AC67" s="132">
        <f t="shared" si="32"/>
        <v>2435.5675330208778</v>
      </c>
      <c r="AD67" s="132">
        <v>2435.5675330208778</v>
      </c>
      <c r="AE67" s="132">
        <f t="shared" si="33"/>
        <v>203</v>
      </c>
      <c r="AF67" s="132">
        <v>1525</v>
      </c>
      <c r="AG67" s="132">
        <v>738</v>
      </c>
      <c r="AH67" s="134">
        <f t="shared" si="34"/>
        <v>0.033789231642129783</v>
      </c>
      <c r="AI67" s="135">
        <f t="shared" si="35"/>
        <v>25501.949532654464</v>
      </c>
      <c r="AJ67" s="132">
        <v>25501.949532654464</v>
      </c>
      <c r="AK67" s="132">
        <f t="shared" si="36"/>
        <v>2263</v>
      </c>
      <c r="AL67" s="132">
        <v>171</v>
      </c>
      <c r="AM67" s="132">
        <v>315</v>
      </c>
      <c r="AN67" s="125">
        <f t="shared" si="37"/>
        <v>0.037718277066356228</v>
      </c>
      <c r="AO67" s="132">
        <f t="shared" si="38"/>
        <v>22190.718509895225</v>
      </c>
      <c r="AP67" s="132">
        <v>22190.718509895225</v>
      </c>
      <c r="AQ67" s="132">
        <f t="shared" si="39"/>
        <v>486</v>
      </c>
      <c r="AR67" s="132">
        <v>115898</v>
      </c>
      <c r="AS67" s="132">
        <v>60000</v>
      </c>
      <c r="AT67" s="132">
        <v>10000</v>
      </c>
      <c r="AU67" s="133">
        <v>0.079999999999999669</v>
      </c>
      <c r="AV67" s="133">
        <v>0.1199999999999993</v>
      </c>
      <c r="AW67" s="133">
        <v>0.10000000000000026</v>
      </c>
      <c r="AX67" s="136">
        <f t="shared" si="40"/>
        <v>2025644837.1437521</v>
      </c>
      <c r="AY67" s="136">
        <f t="shared" si="41"/>
        <v>33873288.713046439</v>
      </c>
      <c r="AZ67" s="136">
        <f t="shared" si="42"/>
        <v>699112956.96000004</v>
      </c>
      <c r="BA67" s="136">
        <f t="shared" si="43"/>
        <v>122409357.75674143</v>
      </c>
      <c r="BB67" s="136">
        <f t="shared" si="44"/>
        <v>145648532.70000002</v>
      </c>
      <c r="BC67" s="136">
        <f t="shared" si="45"/>
        <v>22190718.509895228</v>
      </c>
      <c r="BD67" s="121"/>
      <c r="BE67" s="121"/>
      <c r="BF67" s="121"/>
      <c r="BG67" s="121"/>
      <c r="BH67" s="121"/>
      <c r="BI67" s="121"/>
      <c r="BJ67" s="121"/>
    </row>
    <row r="68" s="121" customFormat="1" ht="14.25">
      <c r="A68" s="122"/>
      <c r="B68" s="123" t="s">
        <v>575</v>
      </c>
      <c r="C68" s="124">
        <v>3615500</v>
      </c>
      <c r="D68" s="124">
        <v>3806505</v>
      </c>
      <c r="E68" s="125">
        <v>0.20699999999999999</v>
      </c>
      <c r="F68" s="124">
        <f t="shared" si="61"/>
        <v>787946.53499999992</v>
      </c>
      <c r="G68" s="124">
        <f t="shared" si="62"/>
        <v>130011.178275</v>
      </c>
      <c r="H68" s="124">
        <v>66149</v>
      </c>
      <c r="I68" s="124"/>
      <c r="J68" s="124">
        <v>0</v>
      </c>
      <c r="K68" s="126">
        <v>0</v>
      </c>
      <c r="L68" s="127">
        <v>0</v>
      </c>
      <c r="M68" s="125">
        <v>0</v>
      </c>
      <c r="N68" s="124">
        <f t="shared" si="63"/>
        <v>0</v>
      </c>
      <c r="O68" s="128">
        <v>0</v>
      </c>
      <c r="P68" s="124">
        <f t="shared" si="64"/>
        <v>0</v>
      </c>
      <c r="Q68" s="129">
        <f t="shared" si="27"/>
        <v>0</v>
      </c>
      <c r="R68" s="124">
        <f t="shared" si="28"/>
        <v>0</v>
      </c>
      <c r="S68" s="124">
        <v>0</v>
      </c>
      <c r="T68" s="130">
        <v>0</v>
      </c>
      <c r="U68" s="131">
        <f t="shared" si="29"/>
        <v>0</v>
      </c>
      <c r="V68" s="130">
        <f t="shared" si="30"/>
        <v>0</v>
      </c>
      <c r="W68" s="130">
        <v>0</v>
      </c>
      <c r="X68" s="132">
        <v>0</v>
      </c>
      <c r="Y68" s="132">
        <v>0</v>
      </c>
      <c r="Z68" s="132">
        <v>0</v>
      </c>
      <c r="AA68" s="132">
        <v>0</v>
      </c>
      <c r="AB68" s="133">
        <f t="shared" si="31"/>
        <v>0</v>
      </c>
      <c r="AC68" s="132">
        <f t="shared" si="32"/>
        <v>0</v>
      </c>
      <c r="AD68" s="132">
        <v>0</v>
      </c>
      <c r="AE68" s="132">
        <f t="shared" si="33"/>
        <v>0</v>
      </c>
      <c r="AF68" s="132">
        <v>0</v>
      </c>
      <c r="AG68" s="132">
        <v>0</v>
      </c>
      <c r="AH68" s="134">
        <f t="shared" si="34"/>
        <v>0</v>
      </c>
      <c r="AI68" s="135">
        <f t="shared" si="35"/>
        <v>0</v>
      </c>
      <c r="AJ68" s="132">
        <v>0</v>
      </c>
      <c r="AK68" s="132">
        <f t="shared" si="36"/>
        <v>0</v>
      </c>
      <c r="AL68" s="132">
        <v>0</v>
      </c>
      <c r="AM68" s="132">
        <v>0</v>
      </c>
      <c r="AN68" s="125">
        <f t="shared" si="37"/>
        <v>0</v>
      </c>
      <c r="AO68" s="132">
        <f t="shared" si="38"/>
        <v>0</v>
      </c>
      <c r="AP68" s="132">
        <v>0</v>
      </c>
      <c r="AQ68" s="132">
        <f t="shared" si="39"/>
        <v>0</v>
      </c>
      <c r="AR68" s="132">
        <v>115898</v>
      </c>
      <c r="AS68" s="132">
        <v>60000</v>
      </c>
      <c r="AT68" s="132">
        <v>10000</v>
      </c>
      <c r="AU68" s="133">
        <v>0.079999999999999655</v>
      </c>
      <c r="AV68" s="133">
        <v>0.11999999999999929</v>
      </c>
      <c r="AW68" s="133">
        <v>0.10000000000000026</v>
      </c>
      <c r="AX68" s="136">
        <f t="shared" si="40"/>
        <v>1808164264.765914</v>
      </c>
      <c r="AY68" s="136">
        <f t="shared" si="41"/>
        <v>0</v>
      </c>
      <c r="AZ68" s="136">
        <f t="shared" si="42"/>
        <v>624053655.72000003</v>
      </c>
      <c r="BA68" s="136">
        <f t="shared" si="43"/>
        <v>0</v>
      </c>
      <c r="BB68" s="136">
        <f t="shared" si="44"/>
        <v>130011178.27500001</v>
      </c>
      <c r="BC68" s="136">
        <f t="shared" si="45"/>
        <v>0</v>
      </c>
      <c r="BD68" s="121"/>
      <c r="BE68" s="121"/>
      <c r="BF68" s="121"/>
      <c r="BG68" s="121"/>
      <c r="BH68" s="121"/>
      <c r="BI68" s="121"/>
      <c r="BJ68" s="121"/>
    </row>
    <row r="69" s="121" customFormat="1" ht="14.25">
      <c r="A69" s="122"/>
      <c r="B69" s="123" t="s">
        <v>576</v>
      </c>
      <c r="C69" s="124">
        <v>1626800</v>
      </c>
      <c r="D69" s="124">
        <v>1702240</v>
      </c>
      <c r="E69" s="125">
        <v>0.20699999999999999</v>
      </c>
      <c r="F69" s="124">
        <f t="shared" si="61"/>
        <v>352363.67999999999</v>
      </c>
      <c r="G69" s="124">
        <f t="shared" si="62"/>
        <v>58140.0072</v>
      </c>
      <c r="H69" s="124">
        <v>68610</v>
      </c>
      <c r="I69" s="124"/>
      <c r="J69" s="124">
        <v>104484</v>
      </c>
      <c r="K69" s="126">
        <v>2.0899999999999999</v>
      </c>
      <c r="L69" s="127">
        <v>0.08199999999999999</v>
      </c>
      <c r="M69" s="125">
        <v>0.56700000000000006</v>
      </c>
      <c r="N69" s="124">
        <f t="shared" si="63"/>
        <v>965170.08000000007</v>
      </c>
      <c r="O69" s="128">
        <v>0.20000000000000001</v>
      </c>
      <c r="P69" s="124">
        <f t="shared" si="64"/>
        <v>340448</v>
      </c>
      <c r="Q69" s="129">
        <f t="shared" si="27"/>
        <v>0.00821917808219178</v>
      </c>
      <c r="R69" s="124">
        <f t="shared" si="28"/>
        <v>544.92328767123286</v>
      </c>
      <c r="S69" s="124">
        <v>544.92328767123286</v>
      </c>
      <c r="T69" s="130">
        <v>39</v>
      </c>
      <c r="U69" s="131">
        <f t="shared" si="29"/>
        <v>0.010342526690391459</v>
      </c>
      <c r="V69" s="130">
        <f t="shared" si="30"/>
        <v>5136.4504003558714</v>
      </c>
      <c r="W69" s="130">
        <v>5136.4504003558714</v>
      </c>
      <c r="X69" s="132">
        <v>372</v>
      </c>
      <c r="Y69" s="132">
        <v>4</v>
      </c>
      <c r="Z69" s="132">
        <v>7</v>
      </c>
      <c r="AA69" s="132">
        <v>29</v>
      </c>
      <c r="AB69" s="133">
        <f t="shared" si="31"/>
        <v>0.0085215168299957386</v>
      </c>
      <c r="AC69" s="132">
        <f t="shared" si="32"/>
        <v>479.91478483169999</v>
      </c>
      <c r="AD69" s="132">
        <v>479.91478483169999</v>
      </c>
      <c r="AE69" s="132">
        <f t="shared" si="33"/>
        <v>40</v>
      </c>
      <c r="AF69" s="132">
        <v>453</v>
      </c>
      <c r="AG69" s="132">
        <v>251</v>
      </c>
      <c r="AH69" s="134">
        <f t="shared" si="34"/>
        <v>0.010511541792337325</v>
      </c>
      <c r="AI69" s="135">
        <f t="shared" si="35"/>
        <v>7933.4390061815038</v>
      </c>
      <c r="AJ69" s="132">
        <v>7933.4390061815038</v>
      </c>
      <c r="AK69" s="132">
        <f t="shared" si="36"/>
        <v>704</v>
      </c>
      <c r="AL69" s="132">
        <v>18</v>
      </c>
      <c r="AM69" s="132">
        <v>147</v>
      </c>
      <c r="AN69" s="125">
        <f t="shared" si="37"/>
        <v>0.012805587892898719</v>
      </c>
      <c r="AO69" s="132">
        <f t="shared" si="38"/>
        <v>7533.8859138533171</v>
      </c>
      <c r="AP69" s="132">
        <v>7533.8859138533171</v>
      </c>
      <c r="AQ69" s="132">
        <f t="shared" si="39"/>
        <v>165</v>
      </c>
      <c r="AR69" s="132">
        <v>115898</v>
      </c>
      <c r="AS69" s="132">
        <v>60000</v>
      </c>
      <c r="AT69" s="132">
        <v>10000</v>
      </c>
      <c r="AU69" s="133">
        <v>0.079999999999999474</v>
      </c>
      <c r="AV69" s="133">
        <v>0.11999999999999929</v>
      </c>
      <c r="AW69" s="133">
        <v>0.10000000000000026</v>
      </c>
      <c r="AX69" s="136">
        <f t="shared" si="40"/>
        <v>808597266.53587198</v>
      </c>
      <c r="AY69" s="136">
        <f t="shared" si="41"/>
        <v>6674539.6478909235</v>
      </c>
      <c r="AZ69" s="136">
        <f t="shared" si="42"/>
        <v>279072034.56</v>
      </c>
      <c r="BA69" s="136">
        <f t="shared" si="43"/>
        <v>38080507.229671218</v>
      </c>
      <c r="BB69" s="136">
        <f t="shared" si="44"/>
        <v>58140007.200000003</v>
      </c>
      <c r="BC69" s="136">
        <f t="shared" si="45"/>
        <v>7533885.9138533175</v>
      </c>
      <c r="BD69" s="121"/>
      <c r="BE69" s="121"/>
      <c r="BF69" s="121"/>
      <c r="BG69" s="121"/>
      <c r="BH69" s="121"/>
      <c r="BI69" s="121"/>
      <c r="BJ69" s="121"/>
    </row>
    <row r="70" s="121" customFormat="1" ht="14.25">
      <c r="A70" s="122"/>
      <c r="B70" s="123" t="s">
        <v>577</v>
      </c>
      <c r="C70" s="124">
        <v>534100</v>
      </c>
      <c r="D70" s="124">
        <v>552117</v>
      </c>
      <c r="E70" s="125">
        <v>0.10099999999999999</v>
      </c>
      <c r="F70" s="124">
        <f t="shared" si="61"/>
        <v>55763.816999999995</v>
      </c>
      <c r="G70" s="124">
        <f t="shared" si="62"/>
        <v>9201.0298050000001</v>
      </c>
      <c r="H70" s="124">
        <v>92794</v>
      </c>
      <c r="I70" s="124"/>
      <c r="J70" s="124">
        <v>133318</v>
      </c>
      <c r="K70" s="126">
        <v>3.1200000000000001</v>
      </c>
      <c r="L70" s="127">
        <v>0.047</v>
      </c>
      <c r="M70" s="125">
        <v>0.71900000000000008</v>
      </c>
      <c r="N70" s="124">
        <f t="shared" si="63"/>
        <v>396972.12300000002</v>
      </c>
      <c r="O70" s="128">
        <v>0.33500000000000002</v>
      </c>
      <c r="P70" s="124">
        <f t="shared" si="64"/>
        <v>184959.19500000001</v>
      </c>
      <c r="Q70" s="129">
        <f t="shared" si="27"/>
        <v>0.0025289778714436247</v>
      </c>
      <c r="R70" s="124">
        <f t="shared" si="28"/>
        <v>167.66870389884087</v>
      </c>
      <c r="S70" s="124">
        <v>167.66870389884087</v>
      </c>
      <c r="T70" s="130">
        <v>12</v>
      </c>
      <c r="U70" s="131">
        <f t="shared" si="29"/>
        <v>0.0024188167259786477</v>
      </c>
      <c r="V70" s="130">
        <f t="shared" si="30"/>
        <v>1201.2666258896797</v>
      </c>
      <c r="W70" s="130">
        <v>1201.2666258896797</v>
      </c>
      <c r="X70" s="132">
        <v>87</v>
      </c>
      <c r="Y70" s="132">
        <v>1</v>
      </c>
      <c r="Z70" s="132">
        <v>1</v>
      </c>
      <c r="AA70" s="132">
        <v>5</v>
      </c>
      <c r="AB70" s="133">
        <f t="shared" si="31"/>
        <v>0.0014912654452492544</v>
      </c>
      <c r="AC70" s="132">
        <f t="shared" si="32"/>
        <v>83.985087345547512</v>
      </c>
      <c r="AD70" s="132">
        <v>83.985087345547512</v>
      </c>
      <c r="AE70" s="132">
        <f t="shared" si="33"/>
        <v>7</v>
      </c>
      <c r="AF70" s="132">
        <v>163</v>
      </c>
      <c r="AG70" s="132">
        <v>95</v>
      </c>
      <c r="AH70" s="134">
        <f t="shared" si="34"/>
        <v>0.003852241168214531</v>
      </c>
      <c r="AI70" s="135">
        <f t="shared" si="35"/>
        <v>2907.4250903335624</v>
      </c>
      <c r="AJ70" s="132">
        <v>2907.4250903335624</v>
      </c>
      <c r="AK70" s="132">
        <f t="shared" si="36"/>
        <v>258</v>
      </c>
      <c r="AL70" s="132">
        <v>19</v>
      </c>
      <c r="AM70" s="132">
        <v>25</v>
      </c>
      <c r="AN70" s="125">
        <f t="shared" si="37"/>
        <v>0.0034148234381063251</v>
      </c>
      <c r="AO70" s="132">
        <f t="shared" si="38"/>
        <v>2009.036243694218</v>
      </c>
      <c r="AP70" s="132">
        <v>2009.036243694218</v>
      </c>
      <c r="AQ70" s="132">
        <f t="shared" si="39"/>
        <v>44</v>
      </c>
      <c r="AR70" s="132">
        <v>115898</v>
      </c>
      <c r="AS70" s="132">
        <v>60000</v>
      </c>
      <c r="AT70" s="132">
        <v>10000</v>
      </c>
      <c r="AU70" s="133">
        <v>0.07999999999999946</v>
      </c>
      <c r="AV70" s="133">
        <v>0.11999999999999927</v>
      </c>
      <c r="AW70" s="133">
        <v>0.10000000000000026</v>
      </c>
      <c r="AX70" s="136">
        <f t="shared" si="40"/>
        <v>127965714.2807868</v>
      </c>
      <c r="AY70" s="136">
        <f t="shared" si="41"/>
        <v>1168044.4383809119</v>
      </c>
      <c r="AZ70" s="136">
        <f t="shared" si="42"/>
        <v>44164943.063999996</v>
      </c>
      <c r="BA70" s="136">
        <f t="shared" si="43"/>
        <v>13955640.4336011</v>
      </c>
      <c r="BB70" s="136">
        <f t="shared" si="44"/>
        <v>9201029.8049999997</v>
      </c>
      <c r="BC70" s="136">
        <f t="shared" si="45"/>
        <v>2009036.2436942179</v>
      </c>
      <c r="BD70" s="121"/>
      <c r="BE70" s="121"/>
      <c r="BF70" s="121"/>
      <c r="BG70" s="121"/>
      <c r="BH70" s="121"/>
      <c r="BI70" s="121"/>
      <c r="BJ70" s="121"/>
    </row>
    <row r="71" s="121" customFormat="1" ht="14.25">
      <c r="A71" s="122"/>
      <c r="B71" s="123" t="s">
        <v>578</v>
      </c>
      <c r="C71" s="124">
        <v>1454600</v>
      </c>
      <c r="D71" s="124">
        <v>1552148</v>
      </c>
      <c r="E71" s="125">
        <v>0.20699999999999999</v>
      </c>
      <c r="F71" s="124">
        <f t="shared" si="61"/>
        <v>321294.636</v>
      </c>
      <c r="G71" s="124">
        <f t="shared" si="62"/>
        <v>53013.614939999999</v>
      </c>
      <c r="H71" s="124">
        <v>44655</v>
      </c>
      <c r="I71" s="124"/>
      <c r="J71" s="124">
        <v>64176</v>
      </c>
      <c r="K71" s="126">
        <v>1.54</v>
      </c>
      <c r="L71" s="127">
        <v>0.13400000000000001</v>
      </c>
      <c r="M71" s="125">
        <v>0.35100000000000003</v>
      </c>
      <c r="N71" s="124">
        <f t="shared" si="63"/>
        <v>544803.94800000009</v>
      </c>
      <c r="O71" s="128">
        <v>0.091999999999999998</v>
      </c>
      <c r="P71" s="124">
        <f t="shared" si="64"/>
        <v>142797.61600000001</v>
      </c>
      <c r="Q71" s="129">
        <f t="shared" si="27"/>
        <v>0.0054794520547945206</v>
      </c>
      <c r="R71" s="124">
        <f t="shared" si="28"/>
        <v>363.2821917808219</v>
      </c>
      <c r="S71" s="124">
        <v>363.2821917808219</v>
      </c>
      <c r="T71" s="130">
        <v>26</v>
      </c>
      <c r="U71" s="131">
        <f t="shared" si="29"/>
        <v>0.010314724199288257</v>
      </c>
      <c r="V71" s="130">
        <f t="shared" si="30"/>
        <v>5122.6427379893239</v>
      </c>
      <c r="W71" s="130">
        <v>5122.6427379893239</v>
      </c>
      <c r="X71" s="132">
        <v>371</v>
      </c>
      <c r="Y71" s="132">
        <v>8</v>
      </c>
      <c r="Z71" s="132">
        <v>7</v>
      </c>
      <c r="AA71" s="132">
        <v>29</v>
      </c>
      <c r="AB71" s="133">
        <f t="shared" si="31"/>
        <v>0.0093736685129953128</v>
      </c>
      <c r="AC71" s="132">
        <f t="shared" si="32"/>
        <v>527.90626331486999</v>
      </c>
      <c r="AD71" s="132">
        <v>527.90626331486999</v>
      </c>
      <c r="AE71" s="132">
        <f t="shared" si="33"/>
        <v>44</v>
      </c>
      <c r="AF71" s="132">
        <v>511</v>
      </c>
      <c r="AG71" s="132">
        <v>247</v>
      </c>
      <c r="AH71" s="134">
        <f t="shared" si="34"/>
        <v>0.011317824827545018</v>
      </c>
      <c r="AI71" s="135">
        <f t="shared" si="35"/>
        <v>8541.9698390420162</v>
      </c>
      <c r="AJ71" s="132">
        <v>8541.9698390420162</v>
      </c>
      <c r="AK71" s="132">
        <f t="shared" si="36"/>
        <v>758</v>
      </c>
      <c r="AL71" s="132">
        <v>68</v>
      </c>
      <c r="AM71" s="132">
        <v>107</v>
      </c>
      <c r="AN71" s="125">
        <f t="shared" si="37"/>
        <v>0.013581684128831975</v>
      </c>
      <c r="AO71" s="132">
        <f t="shared" si="38"/>
        <v>7990.4850601474582</v>
      </c>
      <c r="AP71" s="132">
        <v>7990.4850601474582</v>
      </c>
      <c r="AQ71" s="132">
        <f t="shared" si="39"/>
        <v>175</v>
      </c>
      <c r="AR71" s="132">
        <v>115898</v>
      </c>
      <c r="AS71" s="132">
        <v>60000</v>
      </c>
      <c r="AT71" s="132">
        <v>10000</v>
      </c>
      <c r="AU71" s="133">
        <v>0.079999999999999447</v>
      </c>
      <c r="AV71" s="133">
        <v>0.11999999999999927</v>
      </c>
      <c r="AW71" s="133">
        <v>0.10000000000000026</v>
      </c>
      <c r="AX71" s="136">
        <f t="shared" si="40"/>
        <v>737300633.31793439</v>
      </c>
      <c r="AY71" s="136">
        <f t="shared" si="41"/>
        <v>7341993.6126800161</v>
      </c>
      <c r="AZ71" s="136">
        <f t="shared" si="42"/>
        <v>254465351.71200001</v>
      </c>
      <c r="BA71" s="136">
        <f t="shared" si="43"/>
        <v>41001455.227401674</v>
      </c>
      <c r="BB71" s="136">
        <f t="shared" si="44"/>
        <v>53013614.939999998</v>
      </c>
      <c r="BC71" s="136">
        <f t="shared" si="45"/>
        <v>7990485.0601474587</v>
      </c>
      <c r="BD71" s="121"/>
      <c r="BE71" s="121"/>
      <c r="BF71" s="121"/>
      <c r="BG71" s="121"/>
      <c r="BH71" s="121"/>
      <c r="BI71" s="121"/>
      <c r="BJ71" s="121"/>
    </row>
    <row r="72" s="121" customFormat="1" ht="14.25">
      <c r="A72" s="122"/>
      <c r="B72" s="123" t="s">
        <v>579</v>
      </c>
      <c r="C72" s="124">
        <v>3500700</v>
      </c>
      <c r="D72" s="124">
        <v>3418606</v>
      </c>
      <c r="E72" s="125">
        <v>0.20699999999999999</v>
      </c>
      <c r="F72" s="124">
        <f t="shared" si="61"/>
        <v>707651.44199999992</v>
      </c>
      <c r="G72" s="124">
        <f t="shared" si="62"/>
        <v>116762.48792999999</v>
      </c>
      <c r="H72" s="124">
        <v>36107</v>
      </c>
      <c r="I72" s="124"/>
      <c r="J72" s="124">
        <v>48251</v>
      </c>
      <c r="K72" s="126">
        <v>1.47</v>
      </c>
      <c r="L72" s="127">
        <v>0.121</v>
      </c>
      <c r="M72" s="125">
        <v>0.27000000000000002</v>
      </c>
      <c r="N72" s="124">
        <f t="shared" si="63"/>
        <v>923023.62000000011</v>
      </c>
      <c r="O72" s="128">
        <v>0.042000000000000003</v>
      </c>
      <c r="P72" s="124">
        <f t="shared" si="64"/>
        <v>143581.45200000002</v>
      </c>
      <c r="Q72" s="129">
        <f t="shared" si="27"/>
        <v>0.013277133825079031</v>
      </c>
      <c r="R72" s="124">
        <f t="shared" si="28"/>
        <v>880.26069546891472</v>
      </c>
      <c r="S72" s="124">
        <v>880.26069546891472</v>
      </c>
      <c r="T72" s="130">
        <v>63</v>
      </c>
      <c r="U72" s="131">
        <f t="shared" si="29"/>
        <v>0.01993438612099644</v>
      </c>
      <c r="V72" s="130">
        <f t="shared" si="30"/>
        <v>9900.0939168149471</v>
      </c>
      <c r="W72" s="130">
        <v>9900.0939168149471</v>
      </c>
      <c r="X72" s="132">
        <v>717</v>
      </c>
      <c r="Y72" s="132">
        <v>12</v>
      </c>
      <c r="Z72" s="132">
        <v>14</v>
      </c>
      <c r="AA72" s="132">
        <v>65</v>
      </c>
      <c r="AB72" s="133">
        <f t="shared" si="31"/>
        <v>0.019386450788240306</v>
      </c>
      <c r="AC72" s="132">
        <f t="shared" si="32"/>
        <v>1091.8061354921176</v>
      </c>
      <c r="AD72" s="132">
        <v>1091.8061354921176</v>
      </c>
      <c r="AE72" s="132">
        <f t="shared" si="33"/>
        <v>91</v>
      </c>
      <c r="AF72" s="132">
        <v>851</v>
      </c>
      <c r="AG72" s="132">
        <v>479</v>
      </c>
      <c r="AH72" s="134">
        <f t="shared" si="34"/>
        <v>0.019858452533819095</v>
      </c>
      <c r="AI72" s="135">
        <f t="shared" si="35"/>
        <v>14987.889031564489</v>
      </c>
      <c r="AJ72" s="132">
        <v>14987.889031564489</v>
      </c>
      <c r="AK72" s="132">
        <f t="shared" si="36"/>
        <v>1330</v>
      </c>
      <c r="AL72" s="132">
        <v>136</v>
      </c>
      <c r="AM72" s="132">
        <v>88</v>
      </c>
      <c r="AN72" s="125">
        <f t="shared" si="37"/>
        <v>0.017384555684904927</v>
      </c>
      <c r="AO72" s="132">
        <f t="shared" si="38"/>
        <v>10227.820876988746</v>
      </c>
      <c r="AP72" s="132">
        <v>10227.820876988746</v>
      </c>
      <c r="AQ72" s="132">
        <f t="shared" si="39"/>
        <v>224</v>
      </c>
      <c r="AR72" s="132">
        <v>115898</v>
      </c>
      <c r="AS72" s="132">
        <v>60000</v>
      </c>
      <c r="AT72" s="132">
        <v>10000</v>
      </c>
      <c r="AU72" s="133">
        <v>0.079999999999999419</v>
      </c>
      <c r="AV72" s="133">
        <v>0.11999999999999926</v>
      </c>
      <c r="AW72" s="133">
        <v>0.10000000000000027</v>
      </c>
      <c r="AX72" s="136">
        <f t="shared" si="40"/>
        <v>1623904659.1333365</v>
      </c>
      <c r="AY72" s="136">
        <f t="shared" si="41"/>
        <v>15184577.698951853</v>
      </c>
      <c r="AZ72" s="136">
        <f t="shared" si="42"/>
        <v>560459942.06399989</v>
      </c>
      <c r="BA72" s="136">
        <f t="shared" si="43"/>
        <v>71941867.351509556</v>
      </c>
      <c r="BB72" s="136">
        <f t="shared" si="44"/>
        <v>116762487.93000001</v>
      </c>
      <c r="BC72" s="136">
        <f t="shared" si="45"/>
        <v>10227820.876988746</v>
      </c>
      <c r="BD72" s="121"/>
      <c r="BE72" s="121"/>
      <c r="BF72" s="121"/>
      <c r="BG72" s="121"/>
      <c r="BH72" s="121"/>
      <c r="BI72" s="121"/>
      <c r="BJ72" s="121"/>
    </row>
    <row r="73" s="137" customFormat="1" ht="14.25">
      <c r="A73" s="138"/>
      <c r="B73" s="139" t="s">
        <v>526</v>
      </c>
      <c r="C73" s="140">
        <f>SUM(C66:C72)-C68</f>
        <v>12308100</v>
      </c>
      <c r="D73" s="140">
        <f>SUM(D66:D72)-D68</f>
        <v>12294961</v>
      </c>
      <c r="E73" s="142">
        <f>AVERAGE(E66:E72)</f>
        <v>0.17671428571428574</v>
      </c>
      <c r="F73" s="140">
        <f>SUM(F66:F72)</f>
        <v>3189094.9999999995</v>
      </c>
      <c r="G73" s="140">
        <f>SUM(G66:G72)</f>
        <v>526200.67499999993</v>
      </c>
      <c r="H73" s="140">
        <v>45051</v>
      </c>
      <c r="I73" s="140"/>
      <c r="J73" s="140">
        <v>68705</v>
      </c>
      <c r="K73" s="141"/>
      <c r="L73" s="142">
        <f>AVERAGE(L66:L72)</f>
        <v>0.093571428571428569</v>
      </c>
      <c r="M73" s="134">
        <f>AVERAGE(M66:M72)</f>
        <v>0.33357142857142863</v>
      </c>
      <c r="N73" s="140">
        <f>SUM(N66:N72)</f>
        <v>4115529.8110000007</v>
      </c>
      <c r="O73" s="134">
        <f>AVERAGE(O66:O72)</f>
        <v>0.10585714285714286</v>
      </c>
      <c r="P73" s="140">
        <f>SUM(P66:P72)</f>
        <v>1053100.973</v>
      </c>
      <c r="Q73" s="142">
        <f t="shared" si="27"/>
        <v>0.064067439409905169</v>
      </c>
      <c r="R73" s="140">
        <f t="shared" si="28"/>
        <v>4247.6071654373027</v>
      </c>
      <c r="S73" s="140">
        <v>4247.6071654373027</v>
      </c>
      <c r="T73" s="143">
        <f>SUM(T66:T72)</f>
        <v>304</v>
      </c>
      <c r="U73" s="144">
        <f t="shared" si="29"/>
        <v>0.076095418149466187</v>
      </c>
      <c r="V73" s="143">
        <f t="shared" si="30"/>
        <v>37791.571897241993</v>
      </c>
      <c r="W73" s="143">
        <v>37791.571897241993</v>
      </c>
      <c r="X73" s="135">
        <f>SUM(X66:X72)</f>
        <v>2737</v>
      </c>
      <c r="Y73" s="135">
        <f>SUM(Y66:Y72)</f>
        <v>80</v>
      </c>
      <c r="Z73" s="135">
        <f>SUM(Z66:Z72)</f>
        <v>60</v>
      </c>
      <c r="AA73" s="135">
        <f>SUM(AA66:AA72)</f>
        <v>255</v>
      </c>
      <c r="AB73" s="133">
        <f t="shared" si="31"/>
        <v>0.084149978696207925</v>
      </c>
      <c r="AC73" s="132">
        <f t="shared" si="32"/>
        <v>4739.1585002130378</v>
      </c>
      <c r="AD73" s="135">
        <v>4739.1585002130378</v>
      </c>
      <c r="AE73" s="135">
        <f t="shared" si="33"/>
        <v>395</v>
      </c>
      <c r="AF73" s="135">
        <v>3615</v>
      </c>
      <c r="AG73" s="135">
        <f>SUM(AG66:AG72)</f>
        <v>1867</v>
      </c>
      <c r="AH73" s="134">
        <f t="shared" si="34"/>
        <v>0.081852659240899447</v>
      </c>
      <c r="AI73" s="135">
        <f t="shared" si="35"/>
        <v>61777.148624839487</v>
      </c>
      <c r="AJ73" s="135">
        <v>61777.148624839487</v>
      </c>
      <c r="AK73" s="135">
        <f t="shared" si="36"/>
        <v>5482</v>
      </c>
      <c r="AL73" s="135">
        <f>SUM(AL66:AL72)</f>
        <v>421</v>
      </c>
      <c r="AM73" s="135">
        <f>SUM(AM66:AM72)</f>
        <v>729</v>
      </c>
      <c r="AN73" s="134">
        <f t="shared" si="37"/>
        <v>0.089251067132324405</v>
      </c>
      <c r="AO73" s="135">
        <f t="shared" si="38"/>
        <v>52508.901823826156</v>
      </c>
      <c r="AP73" s="135">
        <v>52508.901823826156</v>
      </c>
      <c r="AQ73" s="135">
        <f t="shared" si="39"/>
        <v>1150</v>
      </c>
      <c r="AR73" s="132">
        <v>115898</v>
      </c>
      <c r="AS73" s="132">
        <v>60000</v>
      </c>
      <c r="AT73" s="132">
        <v>10000</v>
      </c>
      <c r="AU73" s="145">
        <v>0.079999999999999405</v>
      </c>
      <c r="AV73" s="145">
        <v>0.11999999999999926</v>
      </c>
      <c r="AW73" s="145">
        <v>0.10000000000000027</v>
      </c>
      <c r="AX73" s="146">
        <f t="shared" si="40"/>
        <v>7318272699.737999</v>
      </c>
      <c r="AY73" s="146">
        <f t="shared" si="41"/>
        <v>65911079.022922881</v>
      </c>
      <c r="AZ73" s="146">
        <f t="shared" si="42"/>
        <v>2525763239.9999995</v>
      </c>
      <c r="BA73" s="146">
        <f t="shared" si="43"/>
        <v>296530313.39922953</v>
      </c>
      <c r="BB73" s="146">
        <f t="shared" si="44"/>
        <v>526200674.99999994</v>
      </c>
      <c r="BC73" s="146">
        <f t="shared" si="45"/>
        <v>52508901.823826164</v>
      </c>
      <c r="BD73" s="137"/>
      <c r="BE73" s="137"/>
      <c r="BF73" s="137"/>
      <c r="BG73" s="137"/>
      <c r="BH73" s="137"/>
      <c r="BI73" s="137"/>
      <c r="BJ73" s="137"/>
    </row>
    <row r="74" s="121" customFormat="1" ht="14.25">
      <c r="A74" s="122" t="s">
        <v>580</v>
      </c>
      <c r="B74" s="123" t="s">
        <v>581</v>
      </c>
      <c r="C74" s="124">
        <v>215200</v>
      </c>
      <c r="D74" s="124">
        <v>221559</v>
      </c>
      <c r="E74" s="125">
        <v>0.096000000000000002</v>
      </c>
      <c r="F74" s="124">
        <f t="shared" ref="F74:F83" si="65">D74*E74</f>
        <v>21269.664000000001</v>
      </c>
      <c r="G74" s="124">
        <f t="shared" ref="G74:G83" si="66">F74*16.5%</f>
        <v>3509.4945600000001</v>
      </c>
      <c r="H74" s="124">
        <v>28932</v>
      </c>
      <c r="I74" s="124"/>
      <c r="J74" s="124">
        <v>39358</v>
      </c>
      <c r="K74" s="126">
        <v>0.97999999999999998</v>
      </c>
      <c r="L74" s="127">
        <v>0.22399999999999998</v>
      </c>
      <c r="M74" s="125">
        <v>0.14999999999999999</v>
      </c>
      <c r="N74" s="124">
        <f t="shared" ref="N74:N83" si="67">D74*M74/100%</f>
        <v>33233.849999999999</v>
      </c>
      <c r="O74" s="128">
        <v>0.027999999999999997</v>
      </c>
      <c r="P74" s="124">
        <f t="shared" ref="P74:P83" si="68">D74*O74/100%</f>
        <v>6203.6519999999991</v>
      </c>
      <c r="Q74" s="129">
        <f t="shared" ref="Q74:Q96" si="69">T74/$T$97</f>
        <v>0.00063224446786090617</v>
      </c>
      <c r="R74" s="124">
        <f t="shared" ref="R74:R96" si="70">Q74*$R$97</f>
        <v>41.917175974710219</v>
      </c>
      <c r="S74" s="124">
        <v>41.917175974710219</v>
      </c>
      <c r="T74" s="130">
        <v>3</v>
      </c>
      <c r="U74" s="131">
        <f t="shared" ref="U74:U96" si="71">X74/$X$97</f>
        <v>0.001112099644128114</v>
      </c>
      <c r="V74" s="130">
        <f t="shared" ref="V74:V95" si="72">U74*$V$97</f>
        <v>552.30649466192176</v>
      </c>
      <c r="W74" s="130">
        <v>552.30649466192176</v>
      </c>
      <c r="X74" s="132">
        <v>40</v>
      </c>
      <c r="Y74" s="132">
        <v>0</v>
      </c>
      <c r="Z74" s="132"/>
      <c r="AA74" s="132">
        <v>1</v>
      </c>
      <c r="AB74" s="133">
        <f t="shared" ref="AB74:AB96" si="73">AE74/$AE$97</f>
        <v>0.00021303792074989347</v>
      </c>
      <c r="AC74" s="132">
        <f t="shared" ref="AC74:AC96" si="74">AB74*$AC$97</f>
        <v>11.9978696207925</v>
      </c>
      <c r="AD74" s="132">
        <v>11.9978696207925</v>
      </c>
      <c r="AE74" s="132">
        <f t="shared" ref="AE74:AE96" si="75">Y74+Z74+AA74</f>
        <v>1</v>
      </c>
      <c r="AF74" s="132">
        <v>33</v>
      </c>
      <c r="AG74" s="132">
        <v>19</v>
      </c>
      <c r="AH74" s="134">
        <f t="shared" ref="AH74:AH96" si="76">AK74/$AK$97</f>
        <v>0.00077642070057037059</v>
      </c>
      <c r="AI74" s="135">
        <f t="shared" ref="AI74:AI96" si="77">AH74*$AI$97</f>
        <v>585.99265386567924</v>
      </c>
      <c r="AJ74" s="132">
        <v>585.99265386567924</v>
      </c>
      <c r="AK74" s="132">
        <f t="shared" ref="AK74:AK96" si="78">AG74+AF74</f>
        <v>52</v>
      </c>
      <c r="AL74" s="132">
        <v>1</v>
      </c>
      <c r="AM74" s="132">
        <v>3</v>
      </c>
      <c r="AN74" s="125">
        <f t="shared" ref="AN74:AN96" si="79">AQ74/$AQ$97</f>
        <v>0.00031043849437330229</v>
      </c>
      <c r="AO74" s="132">
        <f t="shared" ref="AO74:AO96" si="80">AN74*$AO$97</f>
        <v>182.63965851765619</v>
      </c>
      <c r="AP74" s="132">
        <v>182.63965851765619</v>
      </c>
      <c r="AQ74" s="132">
        <f t="shared" ref="AQ74:AQ96" si="81">AL74+AM74</f>
        <v>4</v>
      </c>
      <c r="AR74" s="132">
        <v>115898</v>
      </c>
      <c r="AS74" s="132">
        <v>60000</v>
      </c>
      <c r="AT74" s="132">
        <v>10000</v>
      </c>
      <c r="AU74" s="133">
        <v>0.079999999999999391</v>
      </c>
      <c r="AV74" s="133">
        <v>0.11999999999999925</v>
      </c>
      <c r="AW74" s="133">
        <v>0.10000000000000027</v>
      </c>
      <c r="AX74" s="136">
        <f t="shared" ref="AX74:AX96" si="82">G74*AR74*0.12</f>
        <v>48809208.061785601</v>
      </c>
      <c r="AY74" s="136">
        <f t="shared" ref="AY74:AY96" si="83">AD74*AR74*0.12</f>
        <v>166863.49119727311</v>
      </c>
      <c r="AZ74" s="136">
        <f t="shared" ref="AZ74:AZ96" si="84">G74*AS74*0.08</f>
        <v>16845573.888</v>
      </c>
      <c r="BA74" s="136">
        <f t="shared" ref="BA74:BA96" si="85">AJ74*AS74*0.08</f>
        <v>2812764.7385552605</v>
      </c>
      <c r="BB74" s="136">
        <f t="shared" ref="BB74:BB96" si="86">G74*AT74*0.1</f>
        <v>3509494.5600000005</v>
      </c>
      <c r="BC74" s="136">
        <f t="shared" ref="BC74:BC96" si="87">AP74*AT74*0.1</f>
        <v>182639.65851765621</v>
      </c>
      <c r="BD74" s="121"/>
      <c r="BE74" s="121"/>
      <c r="BF74" s="121"/>
      <c r="BG74" s="121"/>
      <c r="BH74" s="121"/>
      <c r="BI74" s="121"/>
      <c r="BJ74" s="121"/>
    </row>
    <row r="75" s="121" customFormat="1" ht="14.25">
      <c r="A75" s="122"/>
      <c r="B75" s="123" t="s">
        <v>582</v>
      </c>
      <c r="C75" s="124">
        <v>315600</v>
      </c>
      <c r="D75" s="124">
        <v>332609</v>
      </c>
      <c r="E75" s="125">
        <v>0.096000000000000002</v>
      </c>
      <c r="F75" s="124">
        <f t="shared" si="65"/>
        <v>31930.464</v>
      </c>
      <c r="G75" s="124">
        <f t="shared" si="66"/>
        <v>5268.5265600000002</v>
      </c>
      <c r="H75" s="124">
        <v>31825</v>
      </c>
      <c r="I75" s="124"/>
      <c r="J75" s="124">
        <v>41385</v>
      </c>
      <c r="K75" s="126">
        <v>0.93000000000000005</v>
      </c>
      <c r="L75" s="127">
        <v>0.29399999999999998</v>
      </c>
      <c r="M75" s="125">
        <v>0.25700000000000001</v>
      </c>
      <c r="N75" s="124">
        <f t="shared" si="67"/>
        <v>85480.513000000006</v>
      </c>
      <c r="O75" s="128">
        <v>0.055</v>
      </c>
      <c r="P75" s="124">
        <f t="shared" si="68"/>
        <v>18293.494999999999</v>
      </c>
      <c r="Q75" s="129">
        <f t="shared" si="69"/>
        <v>0.00042149631190727084</v>
      </c>
      <c r="R75" s="124">
        <f t="shared" si="70"/>
        <v>27.944783983140148</v>
      </c>
      <c r="S75" s="124">
        <v>27.944783983140148</v>
      </c>
      <c r="T75" s="130">
        <v>2</v>
      </c>
      <c r="U75" s="131">
        <f t="shared" si="71"/>
        <v>0.0011677046263345195</v>
      </c>
      <c r="V75" s="130">
        <f t="shared" si="72"/>
        <v>579.92181939501779</v>
      </c>
      <c r="W75" s="130">
        <v>579.92181939501779</v>
      </c>
      <c r="X75" s="132">
        <v>42</v>
      </c>
      <c r="Y75" s="132">
        <v>2</v>
      </c>
      <c r="Z75" s="132">
        <v>4</v>
      </c>
      <c r="AA75" s="132">
        <v>0</v>
      </c>
      <c r="AB75" s="133">
        <f t="shared" si="73"/>
        <v>0.0012782275244993609</v>
      </c>
      <c r="AC75" s="132">
        <f t="shared" si="74"/>
        <v>71.987217724755013</v>
      </c>
      <c r="AD75" s="132">
        <v>71.987217724755013</v>
      </c>
      <c r="AE75" s="132">
        <f t="shared" si="75"/>
        <v>6</v>
      </c>
      <c r="AF75" s="132">
        <v>70</v>
      </c>
      <c r="AG75" s="132">
        <v>28</v>
      </c>
      <c r="AH75" s="134">
        <f t="shared" si="76"/>
        <v>0.0014632543972287753</v>
      </c>
      <c r="AI75" s="135">
        <f t="shared" si="77"/>
        <v>1104.3707707468568</v>
      </c>
      <c r="AJ75" s="132">
        <v>1104.3707707468568</v>
      </c>
      <c r="AK75" s="132">
        <f t="shared" si="78"/>
        <v>98</v>
      </c>
      <c r="AL75" s="132">
        <v>9</v>
      </c>
      <c r="AM75" s="132">
        <v>2</v>
      </c>
      <c r="AN75" s="125">
        <f t="shared" si="79"/>
        <v>0.00085370585952658127</v>
      </c>
      <c r="AO75" s="132">
        <f t="shared" si="80"/>
        <v>502.2590609235545</v>
      </c>
      <c r="AP75" s="132">
        <v>502.2590609235545</v>
      </c>
      <c r="AQ75" s="132">
        <f t="shared" si="81"/>
        <v>11</v>
      </c>
      <c r="AR75" s="132">
        <v>115898</v>
      </c>
      <c r="AS75" s="132">
        <v>60000</v>
      </c>
      <c r="AT75" s="132">
        <v>10000</v>
      </c>
      <c r="AU75" s="133">
        <v>0.079999999999999377</v>
      </c>
      <c r="AV75" s="133">
        <v>0.11999999999999925</v>
      </c>
      <c r="AW75" s="133">
        <v>0.10000000000000027</v>
      </c>
      <c r="AX75" s="136">
        <f t="shared" si="82"/>
        <v>73273402.950105593</v>
      </c>
      <c r="AY75" s="136">
        <f t="shared" si="83"/>
        <v>1001180.9471836388</v>
      </c>
      <c r="AZ75" s="136">
        <f t="shared" si="84"/>
        <v>25288927.488000002</v>
      </c>
      <c r="BA75" s="136">
        <f t="shared" si="85"/>
        <v>5300979.6995849125</v>
      </c>
      <c r="BB75" s="136">
        <f t="shared" si="86"/>
        <v>5268526.5600000005</v>
      </c>
      <c r="BC75" s="136">
        <f t="shared" si="87"/>
        <v>502259.06092355447</v>
      </c>
      <c r="BD75" s="121"/>
      <c r="BE75" s="121"/>
      <c r="BF75" s="121"/>
      <c r="BG75" s="121"/>
      <c r="BH75" s="121"/>
      <c r="BI75" s="121"/>
      <c r="BJ75" s="121"/>
    </row>
    <row r="76" s="121" customFormat="1" ht="14.25">
      <c r="A76" s="122"/>
      <c r="B76" s="123" t="s">
        <v>583</v>
      </c>
      <c r="C76" s="124">
        <v>536800</v>
      </c>
      <c r="D76" s="124">
        <v>528338</v>
      </c>
      <c r="E76" s="125">
        <v>0.10099999999999999</v>
      </c>
      <c r="F76" s="124">
        <f t="shared" si="65"/>
        <v>53362.137999999999</v>
      </c>
      <c r="G76" s="124">
        <f t="shared" si="66"/>
        <v>8804.752770000001</v>
      </c>
      <c r="H76" s="124">
        <v>36938</v>
      </c>
      <c r="I76" s="124"/>
      <c r="J76" s="124">
        <v>50827</v>
      </c>
      <c r="K76" s="126">
        <v>1.2</v>
      </c>
      <c r="L76" s="127">
        <v>0.182</v>
      </c>
      <c r="M76" s="125">
        <v>0.27500000000000002</v>
      </c>
      <c r="N76" s="124">
        <f t="shared" si="67"/>
        <v>145292.95000000001</v>
      </c>
      <c r="O76" s="128">
        <v>0.050999999999999997</v>
      </c>
      <c r="P76" s="124">
        <f t="shared" si="68"/>
        <v>26945.237999999998</v>
      </c>
      <c r="Q76" s="129">
        <f t="shared" si="69"/>
        <v>0.001053740779768177</v>
      </c>
      <c r="R76" s="124">
        <f t="shared" si="70"/>
        <v>69.86195995785036</v>
      </c>
      <c r="S76" s="124">
        <v>69.86195995785036</v>
      </c>
      <c r="T76" s="130">
        <v>5</v>
      </c>
      <c r="U76" s="131">
        <f t="shared" si="71"/>
        <v>0.0042815836298932385</v>
      </c>
      <c r="V76" s="130">
        <f t="shared" si="72"/>
        <v>2126.3800044483987</v>
      </c>
      <c r="W76" s="130">
        <v>2126.3800044483987</v>
      </c>
      <c r="X76" s="132">
        <v>154</v>
      </c>
      <c r="Y76" s="132">
        <v>2</v>
      </c>
      <c r="Z76" s="132">
        <v>3</v>
      </c>
      <c r="AA76" s="132">
        <v>4</v>
      </c>
      <c r="AB76" s="133">
        <f t="shared" si="73"/>
        <v>0.0019173412867490413</v>
      </c>
      <c r="AC76" s="132">
        <f t="shared" si="74"/>
        <v>107.98082658713251</v>
      </c>
      <c r="AD76" s="132">
        <v>107.98082658713251</v>
      </c>
      <c r="AE76" s="132">
        <f t="shared" si="75"/>
        <v>9</v>
      </c>
      <c r="AF76" s="132">
        <v>118</v>
      </c>
      <c r="AG76" s="132">
        <v>87</v>
      </c>
      <c r="AH76" s="134">
        <f t="shared" si="76"/>
        <v>0.0030608893003254995</v>
      </c>
      <c r="AI76" s="135">
        <f t="shared" si="77"/>
        <v>2310.1633469704661</v>
      </c>
      <c r="AJ76" s="132">
        <v>2310.1633469704661</v>
      </c>
      <c r="AK76" s="132">
        <f t="shared" si="78"/>
        <v>205</v>
      </c>
      <c r="AL76" s="132">
        <v>7</v>
      </c>
      <c r="AM76" s="132">
        <v>47</v>
      </c>
      <c r="AN76" s="125">
        <f t="shared" si="79"/>
        <v>0.0041909196740395806</v>
      </c>
      <c r="AO76" s="132">
        <f t="shared" si="80"/>
        <v>2465.6353899883584</v>
      </c>
      <c r="AP76" s="132">
        <v>2465.6353899883584</v>
      </c>
      <c r="AQ76" s="132">
        <f t="shared" si="81"/>
        <v>54</v>
      </c>
      <c r="AR76" s="132">
        <v>115898</v>
      </c>
      <c r="AS76" s="132">
        <v>60000</v>
      </c>
      <c r="AT76" s="132">
        <v>10000</v>
      </c>
      <c r="AU76" s="133">
        <v>0.079999999999999363</v>
      </c>
      <c r="AV76" s="133">
        <v>0.11999999999999923</v>
      </c>
      <c r="AW76" s="133">
        <v>0.10000000000000027</v>
      </c>
      <c r="AX76" s="136">
        <f t="shared" si="82"/>
        <v>122454388.3844952</v>
      </c>
      <c r="AY76" s="136">
        <f t="shared" si="83"/>
        <v>1501771.420775458</v>
      </c>
      <c r="AZ76" s="136">
        <f t="shared" si="84"/>
        <v>42262813.296000004</v>
      </c>
      <c r="BA76" s="136">
        <f t="shared" si="85"/>
        <v>11088784.065458238</v>
      </c>
      <c r="BB76" s="136">
        <f t="shared" si="86"/>
        <v>8804752.7700000014</v>
      </c>
      <c r="BC76" s="136">
        <f t="shared" si="87"/>
        <v>2465635.3899883586</v>
      </c>
      <c r="BD76" s="121"/>
      <c r="BE76" s="121"/>
      <c r="BF76" s="121"/>
      <c r="BG76" s="121"/>
      <c r="BH76" s="121"/>
      <c r="BI76" s="121"/>
      <c r="BJ76" s="121"/>
    </row>
    <row r="77" s="121" customFormat="1" ht="14.25">
      <c r="A77" s="122"/>
      <c r="B77" s="123" t="s">
        <v>584</v>
      </c>
      <c r="C77" s="124">
        <v>2376700</v>
      </c>
      <c r="D77" s="124">
        <v>2268179</v>
      </c>
      <c r="E77" s="125">
        <v>0.20699999999999999</v>
      </c>
      <c r="F77" s="124">
        <f t="shared" si="65"/>
        <v>469513.05299999996</v>
      </c>
      <c r="G77" s="124">
        <f t="shared" si="66"/>
        <v>77469.653745000003</v>
      </c>
      <c r="H77" s="124">
        <v>28559</v>
      </c>
      <c r="I77" s="124"/>
      <c r="J77" s="124">
        <v>36244</v>
      </c>
      <c r="K77" s="126">
        <v>1.1799999999999999</v>
      </c>
      <c r="L77" s="127">
        <v>0.16800000000000001</v>
      </c>
      <c r="M77" s="125">
        <v>0.115</v>
      </c>
      <c r="N77" s="124">
        <f t="shared" si="67"/>
        <v>260840.58500000002</v>
      </c>
      <c r="O77" s="128">
        <v>0.017000000000000001</v>
      </c>
      <c r="P77" s="124">
        <f t="shared" si="68"/>
        <v>38559.043000000005</v>
      </c>
      <c r="Q77" s="129">
        <f t="shared" si="69"/>
        <v>0.0059009483667017909</v>
      </c>
      <c r="R77" s="124">
        <f t="shared" si="70"/>
        <v>391.22697576396206</v>
      </c>
      <c r="S77" s="124">
        <v>391.22697576396206</v>
      </c>
      <c r="T77" s="130">
        <v>28</v>
      </c>
      <c r="U77" s="131">
        <f t="shared" si="71"/>
        <v>0.010203514234875444</v>
      </c>
      <c r="V77" s="130">
        <f t="shared" si="72"/>
        <v>5067.4120885231314</v>
      </c>
      <c r="W77" s="130">
        <v>5067.4120885231314</v>
      </c>
      <c r="X77" s="132">
        <v>367</v>
      </c>
      <c r="Y77" s="132">
        <v>8</v>
      </c>
      <c r="Z77" s="132">
        <v>2</v>
      </c>
      <c r="AA77" s="132">
        <v>17</v>
      </c>
      <c r="AB77" s="133">
        <f t="shared" si="73"/>
        <v>0.0057520238602471237</v>
      </c>
      <c r="AC77" s="132">
        <f t="shared" si="74"/>
        <v>323.94247976139752</v>
      </c>
      <c r="AD77" s="132">
        <v>323.94247976139752</v>
      </c>
      <c r="AE77" s="132">
        <f t="shared" si="75"/>
        <v>27</v>
      </c>
      <c r="AF77" s="132">
        <v>442</v>
      </c>
      <c r="AG77" s="132">
        <v>299</v>
      </c>
      <c r="AH77" s="134">
        <f t="shared" si="76"/>
        <v>0.011063994983127781</v>
      </c>
      <c r="AI77" s="135">
        <f t="shared" si="77"/>
        <v>8350.3953175859297</v>
      </c>
      <c r="AJ77" s="132">
        <v>8350.3953175859297</v>
      </c>
      <c r="AK77" s="132">
        <f t="shared" si="78"/>
        <v>741</v>
      </c>
      <c r="AL77" s="132">
        <v>64</v>
      </c>
      <c r="AM77" s="132">
        <v>62</v>
      </c>
      <c r="AN77" s="125">
        <f t="shared" si="79"/>
        <v>0.0097788125727590221</v>
      </c>
      <c r="AO77" s="132">
        <f t="shared" si="80"/>
        <v>5753.1492433061703</v>
      </c>
      <c r="AP77" s="132">
        <v>5753.1492433061703</v>
      </c>
      <c r="AQ77" s="132">
        <f t="shared" si="81"/>
        <v>126</v>
      </c>
      <c r="AR77" s="132">
        <v>115898</v>
      </c>
      <c r="AS77" s="132">
        <v>60000</v>
      </c>
      <c r="AT77" s="132">
        <v>10000</v>
      </c>
      <c r="AU77" s="133">
        <v>0.079999999999999349</v>
      </c>
      <c r="AV77" s="133">
        <v>0.11999999999999923</v>
      </c>
      <c r="AW77" s="133">
        <v>0.10000000000000027</v>
      </c>
      <c r="AX77" s="136">
        <f t="shared" si="82"/>
        <v>1077429351.5685613</v>
      </c>
      <c r="AY77" s="136">
        <f t="shared" si="83"/>
        <v>4505314.2623263737</v>
      </c>
      <c r="AZ77" s="136">
        <f t="shared" si="84"/>
        <v>371854337.97600001</v>
      </c>
      <c r="BA77" s="136">
        <f t="shared" si="85"/>
        <v>40081897.524412461</v>
      </c>
      <c r="BB77" s="136">
        <f t="shared" si="86"/>
        <v>77469653.745000005</v>
      </c>
      <c r="BC77" s="136">
        <f t="shared" si="87"/>
        <v>5753149.2433061711</v>
      </c>
      <c r="BD77" s="121"/>
      <c r="BE77" s="121"/>
      <c r="BF77" s="121"/>
      <c r="BG77" s="121"/>
      <c r="BH77" s="121"/>
      <c r="BI77" s="121"/>
      <c r="BJ77" s="121"/>
    </row>
    <row r="78" s="121" customFormat="1" ht="14.25">
      <c r="A78" s="122"/>
      <c r="B78" s="123" t="s">
        <v>585</v>
      </c>
      <c r="C78" s="124">
        <v>2866500</v>
      </c>
      <c r="D78" s="124">
        <v>2849169</v>
      </c>
      <c r="E78" s="125">
        <v>0.20699999999999999</v>
      </c>
      <c r="F78" s="124">
        <f t="shared" si="65"/>
        <v>589777.98300000001</v>
      </c>
      <c r="G78" s="124">
        <f t="shared" si="66"/>
        <v>97313.367194999999</v>
      </c>
      <c r="H78" s="124">
        <v>45407</v>
      </c>
      <c r="I78" s="124"/>
      <c r="J78" s="124">
        <v>71463</v>
      </c>
      <c r="K78" s="126">
        <v>1.49</v>
      </c>
      <c r="L78" s="127">
        <v>0.161</v>
      </c>
      <c r="M78" s="125">
        <v>0.38600000000000001</v>
      </c>
      <c r="N78" s="124">
        <f t="shared" si="67"/>
        <v>1099779.2339999999</v>
      </c>
      <c r="O78" s="128">
        <v>0.11599999999999999</v>
      </c>
      <c r="P78" s="124">
        <f t="shared" si="68"/>
        <v>330503.60399999999</v>
      </c>
      <c r="Q78" s="129">
        <f t="shared" si="69"/>
        <v>0.010115911485774499</v>
      </c>
      <c r="R78" s="124">
        <f t="shared" si="70"/>
        <v>670.6748155953635</v>
      </c>
      <c r="S78" s="124">
        <v>670.6748155953635</v>
      </c>
      <c r="T78" s="130">
        <v>48</v>
      </c>
      <c r="U78" s="131">
        <f t="shared" si="71"/>
        <v>0.018544261565836297</v>
      </c>
      <c r="V78" s="130">
        <f t="shared" si="72"/>
        <v>9209.7107984875438</v>
      </c>
      <c r="W78" s="130">
        <v>9209.7107984875438</v>
      </c>
      <c r="X78" s="132">
        <v>667</v>
      </c>
      <c r="Y78" s="132">
        <v>18</v>
      </c>
      <c r="Z78" s="132">
        <v>13</v>
      </c>
      <c r="AA78" s="132">
        <v>31</v>
      </c>
      <c r="AB78" s="133">
        <f t="shared" si="73"/>
        <v>0.013208351086493396</v>
      </c>
      <c r="AC78" s="132">
        <f t="shared" si="74"/>
        <v>743.86791648913504</v>
      </c>
      <c r="AD78" s="132">
        <v>743.86791648913504</v>
      </c>
      <c r="AE78" s="132">
        <f t="shared" si="75"/>
        <v>62</v>
      </c>
      <c r="AF78" s="132">
        <v>808</v>
      </c>
      <c r="AG78" s="132">
        <v>489</v>
      </c>
      <c r="AH78" s="134">
        <f t="shared" si="76"/>
        <v>0.019365724012303281</v>
      </c>
      <c r="AI78" s="135">
        <f t="shared" si="77"/>
        <v>14616.009078149729</v>
      </c>
      <c r="AJ78" s="132">
        <v>14616.009078149729</v>
      </c>
      <c r="AK78" s="132">
        <f t="shared" si="78"/>
        <v>1297</v>
      </c>
      <c r="AL78" s="132">
        <v>66</v>
      </c>
      <c r="AM78" s="132">
        <v>212</v>
      </c>
      <c r="AN78" s="125">
        <f t="shared" si="79"/>
        <v>0.02157547535894451</v>
      </c>
      <c r="AO78" s="132">
        <f t="shared" si="80"/>
        <v>12693.456266977106</v>
      </c>
      <c r="AP78" s="132">
        <v>12693.456266977106</v>
      </c>
      <c r="AQ78" s="132">
        <f t="shared" si="81"/>
        <v>278</v>
      </c>
      <c r="AR78" s="132">
        <v>115898</v>
      </c>
      <c r="AS78" s="132">
        <v>60000</v>
      </c>
      <c r="AT78" s="132">
        <v>10000</v>
      </c>
      <c r="AU78" s="133">
        <v>0.079999999999999336</v>
      </c>
      <c r="AV78" s="133">
        <v>0.11999999999999922</v>
      </c>
      <c r="AW78" s="133">
        <v>0.10000000000000027</v>
      </c>
      <c r="AX78" s="136">
        <f t="shared" si="82"/>
        <v>1353410955.739933</v>
      </c>
      <c r="AY78" s="136">
        <f t="shared" si="83"/>
        <v>10345536.454230933</v>
      </c>
      <c r="AZ78" s="136">
        <f t="shared" si="84"/>
        <v>467104162.53600001</v>
      </c>
      <c r="BA78" s="136">
        <f t="shared" si="85"/>
        <v>70156843.575118706</v>
      </c>
      <c r="BB78" s="136">
        <f t="shared" si="86"/>
        <v>97313367.195000008</v>
      </c>
      <c r="BC78" s="136">
        <f t="shared" si="87"/>
        <v>12693456.266977107</v>
      </c>
      <c r="BD78" s="121"/>
      <c r="BE78" s="121"/>
      <c r="BF78" s="121"/>
      <c r="BG78" s="121"/>
      <c r="BH78" s="121"/>
      <c r="BI78" s="121"/>
      <c r="BJ78" s="121"/>
    </row>
    <row r="79" s="121" customFormat="1" ht="14.25">
      <c r="A79" s="122"/>
      <c r="B79" s="123" t="s">
        <v>586</v>
      </c>
      <c r="C79" s="124">
        <v>2412800</v>
      </c>
      <c r="D79" s="124">
        <v>2357134</v>
      </c>
      <c r="E79" s="125">
        <v>0.20699999999999999</v>
      </c>
      <c r="F79" s="124">
        <f t="shared" si="65"/>
        <v>487926.73799999995</v>
      </c>
      <c r="G79" s="124">
        <f t="shared" si="66"/>
        <v>80507.911769999992</v>
      </c>
      <c r="H79" s="124">
        <v>44371</v>
      </c>
      <c r="I79" s="124"/>
      <c r="J79" s="124">
        <v>62783</v>
      </c>
      <c r="K79" s="126">
        <v>1.4099999999999999</v>
      </c>
      <c r="L79" s="127">
        <v>0.16500000000000001</v>
      </c>
      <c r="M79" s="125">
        <v>0.38600000000000001</v>
      </c>
      <c r="N79" s="124">
        <f t="shared" si="67"/>
        <v>909853.72400000005</v>
      </c>
      <c r="O79" s="128">
        <v>0.086999999999999994</v>
      </c>
      <c r="P79" s="124">
        <f t="shared" si="68"/>
        <v>205070.658</v>
      </c>
      <c r="Q79" s="129">
        <f t="shared" si="69"/>
        <v>0.01053740779768177</v>
      </c>
      <c r="R79" s="124">
        <f t="shared" si="70"/>
        <v>698.61959957850365</v>
      </c>
      <c r="S79" s="124">
        <v>698.61959957850365</v>
      </c>
      <c r="T79" s="130">
        <v>50</v>
      </c>
      <c r="U79" s="131">
        <f t="shared" si="71"/>
        <v>0.011899466192170818</v>
      </c>
      <c r="V79" s="130">
        <f t="shared" si="72"/>
        <v>5909.679492882562</v>
      </c>
      <c r="W79" s="130">
        <v>5909.679492882562</v>
      </c>
      <c r="X79" s="132">
        <v>428</v>
      </c>
      <c r="Y79" s="132">
        <v>17</v>
      </c>
      <c r="Z79" s="132">
        <v>10</v>
      </c>
      <c r="AA79" s="132">
        <v>41</v>
      </c>
      <c r="AB79" s="133">
        <f t="shared" si="73"/>
        <v>0.014486578610992756</v>
      </c>
      <c r="AC79" s="132">
        <f t="shared" si="74"/>
        <v>815.8551342138901</v>
      </c>
      <c r="AD79" s="132">
        <v>815.8551342138901</v>
      </c>
      <c r="AE79" s="132">
        <f t="shared" si="75"/>
        <v>68</v>
      </c>
      <c r="AF79" s="132">
        <v>710</v>
      </c>
      <c r="AG79" s="132">
        <v>399</v>
      </c>
      <c r="AH79" s="134">
        <f t="shared" si="76"/>
        <v>0.016558664556395018</v>
      </c>
      <c r="AI79" s="135">
        <f t="shared" si="77"/>
        <v>12497.420252635349</v>
      </c>
      <c r="AJ79" s="132">
        <v>12497.420252635349</v>
      </c>
      <c r="AK79" s="132">
        <f t="shared" si="78"/>
        <v>1109</v>
      </c>
      <c r="AL79" s="132">
        <v>51</v>
      </c>
      <c r="AM79" s="132">
        <v>143</v>
      </c>
      <c r="AN79" s="125">
        <f t="shared" si="79"/>
        <v>0.015056266977105161</v>
      </c>
      <c r="AO79" s="132">
        <f t="shared" si="80"/>
        <v>8858.0234381063256</v>
      </c>
      <c r="AP79" s="132">
        <v>8858.0234381063256</v>
      </c>
      <c r="AQ79" s="132">
        <f t="shared" si="81"/>
        <v>194</v>
      </c>
      <c r="AR79" s="132">
        <v>115898</v>
      </c>
      <c r="AS79" s="132">
        <v>60000</v>
      </c>
      <c r="AT79" s="132">
        <v>10000</v>
      </c>
      <c r="AU79" s="133">
        <v>0.079999999999999322</v>
      </c>
      <c r="AV79" s="133">
        <v>0.11999999999999922</v>
      </c>
      <c r="AW79" s="133">
        <v>0.10000000000000027</v>
      </c>
      <c r="AX79" s="136">
        <f t="shared" si="82"/>
        <v>1119684714.9983351</v>
      </c>
      <c r="AY79" s="136">
        <f t="shared" si="83"/>
        <v>11346717.401414571</v>
      </c>
      <c r="AZ79" s="136">
        <f t="shared" si="84"/>
        <v>386437976.49599999</v>
      </c>
      <c r="BA79" s="136">
        <f t="shared" si="85"/>
        <v>59987617.212649681</v>
      </c>
      <c r="BB79" s="136">
        <f t="shared" si="86"/>
        <v>80507911.769999996</v>
      </c>
      <c r="BC79" s="136">
        <f t="shared" si="87"/>
        <v>8858023.4381063264</v>
      </c>
      <c r="BD79" s="121"/>
      <c r="BE79" s="121"/>
      <c r="BF79" s="121"/>
      <c r="BG79" s="121"/>
      <c r="BH79" s="121"/>
      <c r="BI79" s="121"/>
      <c r="BJ79" s="121"/>
    </row>
    <row r="80" s="121" customFormat="1" ht="14.25">
      <c r="A80" s="122"/>
      <c r="B80" s="123" t="s">
        <v>587</v>
      </c>
      <c r="C80" s="124">
        <v>2717600</v>
      </c>
      <c r="D80" s="124">
        <v>2604272</v>
      </c>
      <c r="E80" s="125">
        <v>0.20699999999999999</v>
      </c>
      <c r="F80" s="124">
        <f t="shared" si="65"/>
        <v>539084.304</v>
      </c>
      <c r="G80" s="124">
        <f t="shared" si="66"/>
        <v>88948.910159999999</v>
      </c>
      <c r="H80" s="124">
        <v>39166</v>
      </c>
      <c r="I80" s="124"/>
      <c r="J80" s="124">
        <v>53749</v>
      </c>
      <c r="K80" s="126">
        <v>1.4099999999999999</v>
      </c>
      <c r="L80" s="127">
        <v>0.124</v>
      </c>
      <c r="M80" s="125">
        <v>0.35299999999999998</v>
      </c>
      <c r="N80" s="124">
        <f t="shared" si="67"/>
        <v>919308.01599999995</v>
      </c>
      <c r="O80" s="128">
        <v>0.057999999999999996</v>
      </c>
      <c r="P80" s="124">
        <f t="shared" si="68"/>
        <v>151047.77599999998</v>
      </c>
      <c r="Q80" s="129">
        <f t="shared" si="69"/>
        <v>0.0048472075869336146</v>
      </c>
      <c r="R80" s="124">
        <f t="shared" si="70"/>
        <v>321.36501580611173</v>
      </c>
      <c r="S80" s="124">
        <v>321.36501580611173</v>
      </c>
      <c r="T80" s="130">
        <v>23</v>
      </c>
      <c r="U80" s="131">
        <f t="shared" si="71"/>
        <v>0.011093193950177936</v>
      </c>
      <c r="V80" s="130">
        <f t="shared" si="72"/>
        <v>5509.2572842526688</v>
      </c>
      <c r="W80" s="130">
        <v>5509.2572842526688</v>
      </c>
      <c r="X80" s="132">
        <v>399</v>
      </c>
      <c r="Y80" s="132">
        <v>12</v>
      </c>
      <c r="Z80" s="132">
        <v>6</v>
      </c>
      <c r="AA80" s="132">
        <v>29</v>
      </c>
      <c r="AB80" s="133">
        <f t="shared" si="73"/>
        <v>0.010012782275244993</v>
      </c>
      <c r="AC80" s="132">
        <f t="shared" si="74"/>
        <v>563.89987217724752</v>
      </c>
      <c r="AD80" s="132">
        <v>563.89987217724752</v>
      </c>
      <c r="AE80" s="132">
        <f t="shared" si="75"/>
        <v>47</v>
      </c>
      <c r="AF80" s="132">
        <v>586</v>
      </c>
      <c r="AG80" s="132">
        <v>324</v>
      </c>
      <c r="AH80" s="134">
        <f t="shared" si="76"/>
        <v>0.013587362259981485</v>
      </c>
      <c r="AI80" s="135">
        <f t="shared" si="77"/>
        <v>10254.871442649386</v>
      </c>
      <c r="AJ80" s="132">
        <v>10254.871442649386</v>
      </c>
      <c r="AK80" s="132">
        <f t="shared" si="78"/>
        <v>910</v>
      </c>
      <c r="AL80" s="132">
        <v>31</v>
      </c>
      <c r="AM80" s="132">
        <v>69</v>
      </c>
      <c r="AN80" s="125">
        <f t="shared" si="79"/>
        <v>0.0077609623593325574</v>
      </c>
      <c r="AO80" s="132">
        <f t="shared" si="80"/>
        <v>4565.9914629414052</v>
      </c>
      <c r="AP80" s="132">
        <v>4565.9914629414052</v>
      </c>
      <c r="AQ80" s="132">
        <f t="shared" si="81"/>
        <v>100</v>
      </c>
      <c r="AR80" s="132">
        <v>115898</v>
      </c>
      <c r="AS80" s="132">
        <v>60000</v>
      </c>
      <c r="AT80" s="132">
        <v>10000</v>
      </c>
      <c r="AU80" s="133">
        <v>0.079999999999999308</v>
      </c>
      <c r="AV80" s="133">
        <v>0.1199999999999992</v>
      </c>
      <c r="AW80" s="133">
        <v>0.10000000000000027</v>
      </c>
      <c r="AX80" s="136">
        <f t="shared" si="82"/>
        <v>1237080094.7668417</v>
      </c>
      <c r="AY80" s="136">
        <f t="shared" si="83"/>
        <v>7842584.0862718355</v>
      </c>
      <c r="AZ80" s="136">
        <f t="shared" si="84"/>
        <v>426954768.76800007</v>
      </c>
      <c r="BA80" s="136">
        <f t="shared" si="85"/>
        <v>49223382.924717054</v>
      </c>
      <c r="BB80" s="136">
        <f t="shared" si="86"/>
        <v>88948910.160000011</v>
      </c>
      <c r="BC80" s="136">
        <f t="shared" si="87"/>
        <v>4565991.4629414054</v>
      </c>
      <c r="BD80" s="121"/>
      <c r="BE80" s="121"/>
      <c r="BF80" s="121"/>
      <c r="BG80" s="121"/>
      <c r="BH80" s="121"/>
      <c r="BI80" s="121"/>
      <c r="BJ80" s="121"/>
    </row>
    <row r="81" s="121" customFormat="1" ht="14.25">
      <c r="A81" s="122"/>
      <c r="B81" s="123" t="s">
        <v>588</v>
      </c>
      <c r="C81" s="124">
        <v>2762200</v>
      </c>
      <c r="D81" s="124">
        <v>2780292</v>
      </c>
      <c r="E81" s="125">
        <v>0.20699999999999999</v>
      </c>
      <c r="F81" s="124">
        <f t="shared" si="65"/>
        <v>575520.44400000002</v>
      </c>
      <c r="G81" s="124">
        <f t="shared" si="66"/>
        <v>94960.873260000008</v>
      </c>
      <c r="H81" s="124">
        <v>37878</v>
      </c>
      <c r="I81" s="124"/>
      <c r="J81" s="124">
        <v>50052</v>
      </c>
      <c r="K81" s="126">
        <v>1.52</v>
      </c>
      <c r="L81" s="127">
        <v>0.129</v>
      </c>
      <c r="M81" s="125">
        <v>0.24199999999999999</v>
      </c>
      <c r="N81" s="124">
        <f t="shared" si="67"/>
        <v>672830.66399999999</v>
      </c>
      <c r="O81" s="128">
        <v>0.052999999999999999</v>
      </c>
      <c r="P81" s="124">
        <f t="shared" si="68"/>
        <v>147355.476</v>
      </c>
      <c r="Q81" s="129">
        <f t="shared" si="69"/>
        <v>0.026765015806111698</v>
      </c>
      <c r="R81" s="124">
        <f t="shared" si="70"/>
        <v>1774.4937829293995</v>
      </c>
      <c r="S81" s="124">
        <v>1774.4937829293995</v>
      </c>
      <c r="T81" s="130">
        <v>127</v>
      </c>
      <c r="U81" s="131">
        <f t="shared" si="71"/>
        <v>0.021936165480427046</v>
      </c>
      <c r="V81" s="130">
        <f t="shared" si="72"/>
        <v>10894.245607206405</v>
      </c>
      <c r="W81" s="130">
        <v>10894.245607206405</v>
      </c>
      <c r="X81" s="132">
        <v>789</v>
      </c>
      <c r="Y81" s="132">
        <v>24</v>
      </c>
      <c r="Z81" s="132">
        <v>23</v>
      </c>
      <c r="AA81" s="132">
        <v>53</v>
      </c>
      <c r="AB81" s="133">
        <f t="shared" si="73"/>
        <v>0.021303792074989347</v>
      </c>
      <c r="AC81" s="132">
        <f t="shared" si="74"/>
        <v>1199.7869620792501</v>
      </c>
      <c r="AD81" s="132">
        <v>1199.7869620792501</v>
      </c>
      <c r="AE81" s="132">
        <f t="shared" si="75"/>
        <v>100</v>
      </c>
      <c r="AF81" s="132">
        <v>934</v>
      </c>
      <c r="AG81" s="132">
        <v>560</v>
      </c>
      <c r="AH81" s="134">
        <f t="shared" si="76"/>
        <v>0.022307163974079492</v>
      </c>
      <c r="AI81" s="135">
        <f t="shared" si="77"/>
        <v>16836.019709140859</v>
      </c>
      <c r="AJ81" s="132">
        <v>16836.019709140859</v>
      </c>
      <c r="AK81" s="132">
        <f t="shared" si="78"/>
        <v>1494</v>
      </c>
      <c r="AL81" s="132">
        <v>96</v>
      </c>
      <c r="AM81" s="132">
        <v>156</v>
      </c>
      <c r="AN81" s="125">
        <f t="shared" si="79"/>
        <v>0.019557625145518044</v>
      </c>
      <c r="AO81" s="132">
        <f t="shared" si="80"/>
        <v>11506.298486612341</v>
      </c>
      <c r="AP81" s="132">
        <v>11506.298486612341</v>
      </c>
      <c r="AQ81" s="132">
        <f t="shared" si="81"/>
        <v>252</v>
      </c>
      <c r="AR81" s="132">
        <v>115898</v>
      </c>
      <c r="AS81" s="132">
        <v>60000</v>
      </c>
      <c r="AT81" s="132">
        <v>10000</v>
      </c>
      <c r="AU81" s="133">
        <v>0.079999999999999294</v>
      </c>
      <c r="AV81" s="133">
        <v>0.1199999999999992</v>
      </c>
      <c r="AW81" s="133">
        <v>0.10000000000000027</v>
      </c>
      <c r="AX81" s="136">
        <f t="shared" si="82"/>
        <v>1320693034.6904976</v>
      </c>
      <c r="AY81" s="136">
        <f t="shared" si="83"/>
        <v>16686349.11972731</v>
      </c>
      <c r="AZ81" s="136">
        <f t="shared" si="84"/>
        <v>455812191.64800006</v>
      </c>
      <c r="BA81" s="136">
        <f t="shared" si="85"/>
        <v>80812894.603876129</v>
      </c>
      <c r="BB81" s="136">
        <f t="shared" si="86"/>
        <v>94960873.260000005</v>
      </c>
      <c r="BC81" s="136">
        <f t="shared" si="87"/>
        <v>11506298.486612342</v>
      </c>
      <c r="BD81" s="121"/>
      <c r="BE81" s="121"/>
      <c r="BF81" s="121"/>
      <c r="BG81" s="121"/>
      <c r="BH81" s="121"/>
      <c r="BI81" s="121"/>
      <c r="BJ81" s="121"/>
    </row>
    <row r="82" s="121" customFormat="1" ht="14.25">
      <c r="A82" s="122"/>
      <c r="B82" s="123" t="s">
        <v>589</v>
      </c>
      <c r="C82" s="124">
        <v>1978500</v>
      </c>
      <c r="D82" s="124">
        <v>1879548</v>
      </c>
      <c r="E82" s="125">
        <v>0.20699999999999999</v>
      </c>
      <c r="F82" s="124">
        <f t="shared" si="65"/>
        <v>389066.43599999999</v>
      </c>
      <c r="G82" s="124">
        <f t="shared" si="66"/>
        <v>64195.961940000001</v>
      </c>
      <c r="H82" s="124">
        <v>31668</v>
      </c>
      <c r="I82" s="124"/>
      <c r="J82" s="124">
        <v>44468</v>
      </c>
      <c r="K82" s="126">
        <v>1.4399999999999999</v>
      </c>
      <c r="L82" s="127">
        <v>0.128</v>
      </c>
      <c r="M82" s="125">
        <v>0.23199999999999998</v>
      </c>
      <c r="N82" s="124">
        <f t="shared" si="67"/>
        <v>436055.136</v>
      </c>
      <c r="O82" s="128">
        <v>0.040000000000000001</v>
      </c>
      <c r="P82" s="124">
        <f t="shared" si="68"/>
        <v>75181.919999999998</v>
      </c>
      <c r="Q82" s="129">
        <f t="shared" si="69"/>
        <v>0.0029504741833508955</v>
      </c>
      <c r="R82" s="124">
        <f t="shared" si="70"/>
        <v>195.61348788198103</v>
      </c>
      <c r="S82" s="124">
        <v>195.61348788198103</v>
      </c>
      <c r="T82" s="130">
        <v>14</v>
      </c>
      <c r="U82" s="131">
        <f t="shared" si="71"/>
        <v>0.0097030693950177944</v>
      </c>
      <c r="V82" s="130">
        <f t="shared" si="72"/>
        <v>4818.8741659252673</v>
      </c>
      <c r="W82" s="130">
        <v>4818.8741659252673</v>
      </c>
      <c r="X82" s="132">
        <v>349</v>
      </c>
      <c r="Y82" s="132">
        <v>10</v>
      </c>
      <c r="Z82" s="132">
        <v>1</v>
      </c>
      <c r="AA82" s="132">
        <v>12</v>
      </c>
      <c r="AB82" s="133">
        <f t="shared" si="73"/>
        <v>0.0048998721772475504</v>
      </c>
      <c r="AC82" s="132">
        <f t="shared" si="74"/>
        <v>275.95100127822752</v>
      </c>
      <c r="AD82" s="132">
        <v>275.95100127822752</v>
      </c>
      <c r="AE82" s="132">
        <f t="shared" si="75"/>
        <v>23</v>
      </c>
      <c r="AF82" s="132">
        <v>483</v>
      </c>
      <c r="AG82" s="132">
        <v>226</v>
      </c>
      <c r="AH82" s="134">
        <f t="shared" si="76"/>
        <v>0.01058619762893063</v>
      </c>
      <c r="AI82" s="135">
        <f t="shared" si="77"/>
        <v>7989.784453668588</v>
      </c>
      <c r="AJ82" s="132">
        <v>7989.784453668588</v>
      </c>
      <c r="AK82" s="132">
        <f t="shared" si="78"/>
        <v>709</v>
      </c>
      <c r="AL82" s="132">
        <v>33</v>
      </c>
      <c r="AM82" s="132">
        <v>123</v>
      </c>
      <c r="AN82" s="125">
        <f t="shared" si="79"/>
        <v>0.01210710128055879</v>
      </c>
      <c r="AO82" s="132">
        <f t="shared" si="80"/>
        <v>7122.9466821885917</v>
      </c>
      <c r="AP82" s="132">
        <v>7122.9466821885917</v>
      </c>
      <c r="AQ82" s="132">
        <f t="shared" si="81"/>
        <v>156</v>
      </c>
      <c r="AR82" s="132">
        <v>115898</v>
      </c>
      <c r="AS82" s="132">
        <v>60000</v>
      </c>
      <c r="AT82" s="132">
        <v>10000</v>
      </c>
      <c r="AU82" s="133">
        <v>0.079999999999999349</v>
      </c>
      <c r="AV82" s="133">
        <v>0.11999999999999919</v>
      </c>
      <c r="AW82" s="133">
        <v>0.10000000000000028</v>
      </c>
      <c r="AX82" s="136">
        <f t="shared" si="82"/>
        <v>892822031.63065434</v>
      </c>
      <c r="AY82" s="136">
        <f t="shared" si="83"/>
        <v>3837860.2975372816</v>
      </c>
      <c r="AZ82" s="136">
        <f t="shared" si="84"/>
        <v>308140617.31200004</v>
      </c>
      <c r="BA82" s="136">
        <f t="shared" si="85"/>
        <v>38350965.377609223</v>
      </c>
      <c r="BB82" s="136">
        <f t="shared" si="86"/>
        <v>64195961.939999998</v>
      </c>
      <c r="BC82" s="136">
        <f t="shared" si="87"/>
        <v>7122946.6821885919</v>
      </c>
      <c r="BD82" s="121"/>
      <c r="BE82" s="121"/>
      <c r="BF82" s="121"/>
      <c r="BG82" s="121"/>
      <c r="BH82" s="121"/>
      <c r="BI82" s="121"/>
      <c r="BJ82" s="121"/>
    </row>
    <row r="83" s="121" customFormat="1" ht="14.25">
      <c r="A83" s="122"/>
      <c r="B83" s="123" t="s">
        <v>590</v>
      </c>
      <c r="C83" s="124">
        <v>1076800</v>
      </c>
      <c r="D83" s="124">
        <v>1068304</v>
      </c>
      <c r="E83" s="125">
        <v>0.20699999999999999</v>
      </c>
      <c r="F83" s="124">
        <f t="shared" si="65"/>
        <v>221138.92799999999</v>
      </c>
      <c r="G83" s="124">
        <f t="shared" si="66"/>
        <v>36487.923119999999</v>
      </c>
      <c r="H83" s="124">
        <v>38708</v>
      </c>
      <c r="I83" s="124"/>
      <c r="J83" s="124">
        <v>55700</v>
      </c>
      <c r="K83" s="126">
        <v>1.4299999999999999</v>
      </c>
      <c r="L83" s="127">
        <v>0.13500000000000001</v>
      </c>
      <c r="M83" s="125">
        <v>0.29699999999999999</v>
      </c>
      <c r="N83" s="124">
        <f t="shared" si="67"/>
        <v>317286.288</v>
      </c>
      <c r="O83" s="128">
        <v>0.070000000000000007</v>
      </c>
      <c r="P83" s="124">
        <f t="shared" si="68"/>
        <v>74781.280000000013</v>
      </c>
      <c r="Q83" s="129">
        <f t="shared" si="69"/>
        <v>0.0023182297154899895</v>
      </c>
      <c r="R83" s="124">
        <f t="shared" si="70"/>
        <v>153.69631190727083</v>
      </c>
      <c r="S83" s="124">
        <v>153.69631190727083</v>
      </c>
      <c r="T83" s="130">
        <v>11</v>
      </c>
      <c r="U83" s="131">
        <f t="shared" si="71"/>
        <v>0.0055604982206405697</v>
      </c>
      <c r="V83" s="130">
        <f t="shared" si="72"/>
        <v>2761.5324733096086</v>
      </c>
      <c r="W83" s="130">
        <v>2761.5324733096086</v>
      </c>
      <c r="X83" s="132">
        <v>200</v>
      </c>
      <c r="Y83" s="132">
        <v>10</v>
      </c>
      <c r="Z83" s="132">
        <v>2</v>
      </c>
      <c r="AA83" s="132">
        <v>15</v>
      </c>
      <c r="AB83" s="133">
        <f t="shared" si="73"/>
        <v>0.0057520238602471237</v>
      </c>
      <c r="AC83" s="132">
        <f t="shared" si="74"/>
        <v>323.94247976139752</v>
      </c>
      <c r="AD83" s="132">
        <v>323.94247976139752</v>
      </c>
      <c r="AE83" s="132">
        <f t="shared" si="75"/>
        <v>27</v>
      </c>
      <c r="AF83" s="132">
        <v>253</v>
      </c>
      <c r="AG83" s="132">
        <v>158</v>
      </c>
      <c r="AH83" s="134">
        <f t="shared" si="76"/>
        <v>0.0061367097679696598</v>
      </c>
      <c r="AI83" s="135">
        <f t="shared" si="77"/>
        <v>4631.5957834383489</v>
      </c>
      <c r="AJ83" s="132">
        <v>4631.5957834383489</v>
      </c>
      <c r="AK83" s="132">
        <f t="shared" si="78"/>
        <v>411</v>
      </c>
      <c r="AL83" s="132">
        <v>28</v>
      </c>
      <c r="AM83" s="132">
        <v>142</v>
      </c>
      <c r="AN83" s="125">
        <f t="shared" si="79"/>
        <v>0.013193636010865347</v>
      </c>
      <c r="AO83" s="132">
        <f t="shared" si="80"/>
        <v>7762.1854870003881</v>
      </c>
      <c r="AP83" s="132">
        <v>7762.1854870003881</v>
      </c>
      <c r="AQ83" s="132">
        <f t="shared" si="81"/>
        <v>170</v>
      </c>
      <c r="AR83" s="132">
        <v>115898</v>
      </c>
      <c r="AS83" s="132">
        <v>60000</v>
      </c>
      <c r="AT83" s="132">
        <v>10000</v>
      </c>
      <c r="AU83" s="133">
        <v>0.079999999999999336</v>
      </c>
      <c r="AV83" s="133">
        <v>0.11999999999999919</v>
      </c>
      <c r="AW83" s="133">
        <v>0.10000000000000028</v>
      </c>
      <c r="AX83" s="136">
        <f t="shared" si="82"/>
        <v>507465277.65141118</v>
      </c>
      <c r="AY83" s="136">
        <f t="shared" si="83"/>
        <v>4505314.2623263737</v>
      </c>
      <c r="AZ83" s="136">
        <f t="shared" si="84"/>
        <v>175142030.97599998</v>
      </c>
      <c r="BA83" s="136">
        <f t="shared" si="85"/>
        <v>22231659.760504074</v>
      </c>
      <c r="BB83" s="136">
        <f t="shared" si="86"/>
        <v>36487923.119999997</v>
      </c>
      <c r="BC83" s="136">
        <f t="shared" si="87"/>
        <v>7762185.4870003881</v>
      </c>
      <c r="BD83" s="121"/>
      <c r="BE83" s="121"/>
      <c r="BF83" s="121"/>
      <c r="BG83" s="121"/>
      <c r="BH83" s="121"/>
      <c r="BI83" s="121"/>
      <c r="BJ83" s="121"/>
    </row>
    <row r="84" s="137" customFormat="1" ht="14.25">
      <c r="A84" s="138"/>
      <c r="B84" s="139" t="s">
        <v>526</v>
      </c>
      <c r="C84" s="140">
        <f>SUM(C74:C83)</f>
        <v>17258700</v>
      </c>
      <c r="D84" s="140">
        <f>SUM(D74:D83)</f>
        <v>16889404</v>
      </c>
      <c r="E84" s="134">
        <f>AVERAGE(E74:E83)</f>
        <v>0.17420000000000002</v>
      </c>
      <c r="F84" s="140">
        <f>SUM(F74:F83)</f>
        <v>3378590.1519999993</v>
      </c>
      <c r="G84" s="140">
        <f>SUM(G74:G83)</f>
        <v>557467.37508000003</v>
      </c>
      <c r="H84" s="140">
        <v>37974</v>
      </c>
      <c r="I84" s="140"/>
      <c r="J84" s="140">
        <v>54606</v>
      </c>
      <c r="K84" s="141"/>
      <c r="L84" s="142">
        <f>AVERAGE(L74:L83)</f>
        <v>0.17100000000000001</v>
      </c>
      <c r="M84" s="134">
        <f>AVERAGE(M74:M83)</f>
        <v>0.26929999999999998</v>
      </c>
      <c r="N84" s="140">
        <f>SUM(N74:N83)</f>
        <v>4879960.96</v>
      </c>
      <c r="O84" s="134">
        <f>AVERAGE(O74:O83)</f>
        <v>0.057499999999999996</v>
      </c>
      <c r="P84" s="140">
        <f>SUM(P74:P83)</f>
        <v>1073942.142</v>
      </c>
      <c r="Q84" s="142">
        <f t="shared" si="69"/>
        <v>0.065542676501580605</v>
      </c>
      <c r="R84" s="140">
        <f t="shared" si="70"/>
        <v>4345.4139093782924</v>
      </c>
      <c r="S84" s="140">
        <v>4345.4139093782924</v>
      </c>
      <c r="T84" s="143">
        <f>SUM(T74:T83)</f>
        <v>311</v>
      </c>
      <c r="U84" s="144">
        <f t="shared" si="71"/>
        <v>0.095501556939501783</v>
      </c>
      <c r="V84" s="143">
        <f t="shared" si="72"/>
        <v>47429.320229092526</v>
      </c>
      <c r="W84" s="143">
        <v>47429.320229092526</v>
      </c>
      <c r="X84" s="135">
        <f>SUM(X74:X83)</f>
        <v>3435</v>
      </c>
      <c r="Y84" s="135">
        <f>SUM(Y74:Y83)</f>
        <v>103</v>
      </c>
      <c r="Z84" s="135">
        <f>SUM(Z74:Z83)</f>
        <v>64</v>
      </c>
      <c r="AA84" s="135">
        <f>SUM(AA74:AA83)</f>
        <v>203</v>
      </c>
      <c r="AB84" s="149">
        <f t="shared" si="73"/>
        <v>0.078824030677460591</v>
      </c>
      <c r="AC84" s="150">
        <f t="shared" si="74"/>
        <v>4439.2117596932258</v>
      </c>
      <c r="AD84" s="135">
        <v>4439.2117596932258</v>
      </c>
      <c r="AE84" s="135">
        <f t="shared" si="75"/>
        <v>370</v>
      </c>
      <c r="AF84" s="135">
        <v>4437</v>
      </c>
      <c r="AG84" s="135">
        <f>SUM(AG74:AG83)</f>
        <v>2589</v>
      </c>
      <c r="AH84" s="134">
        <f t="shared" si="76"/>
        <v>0.10490638158091199</v>
      </c>
      <c r="AI84" s="135">
        <f t="shared" si="77"/>
        <v>79176.6228088512</v>
      </c>
      <c r="AJ84" s="135">
        <v>79176.6228088512</v>
      </c>
      <c r="AK84" s="135">
        <f t="shared" si="78"/>
        <v>7026</v>
      </c>
      <c r="AL84" s="135">
        <f>SUM(AL74:AL83)</f>
        <v>386</v>
      </c>
      <c r="AM84" s="135">
        <f>SUM(AM74:AM83)</f>
        <v>959</v>
      </c>
      <c r="AN84" s="134">
        <f t="shared" si="79"/>
        <v>0.1043849437330229</v>
      </c>
      <c r="AO84" s="135">
        <f t="shared" si="80"/>
        <v>61412.585176561894</v>
      </c>
      <c r="AP84" s="135">
        <v>61412.585176561894</v>
      </c>
      <c r="AQ84" s="135">
        <f t="shared" si="81"/>
        <v>1345</v>
      </c>
      <c r="AR84" s="150">
        <v>115898</v>
      </c>
      <c r="AS84" s="150">
        <v>60000</v>
      </c>
      <c r="AT84" s="150">
        <v>10000</v>
      </c>
      <c r="AU84" s="145">
        <v>0.079999999999999322</v>
      </c>
      <c r="AV84" s="145">
        <v>0.11999999999999919</v>
      </c>
      <c r="AW84" s="145">
        <v>0.10000000000000028</v>
      </c>
      <c r="AX84" s="146">
        <f t="shared" si="82"/>
        <v>7753122460.4426212</v>
      </c>
      <c r="AY84" s="146">
        <f t="shared" si="83"/>
        <v>61739491.742991053</v>
      </c>
      <c r="AZ84" s="146">
        <f t="shared" si="84"/>
        <v>2675843400.3840003</v>
      </c>
      <c r="BA84" s="146">
        <f t="shared" si="85"/>
        <v>380047789.48248571</v>
      </c>
      <c r="BB84" s="146">
        <f t="shared" si="86"/>
        <v>557467375.08000004</v>
      </c>
      <c r="BC84" s="146">
        <f t="shared" si="87"/>
        <v>61412585.176561892</v>
      </c>
      <c r="BD84" s="137"/>
      <c r="BE84" s="137"/>
      <c r="BF84" s="137"/>
      <c r="BG84" s="137"/>
      <c r="BH84" s="137"/>
      <c r="BI84" s="137"/>
      <c r="BJ84" s="137"/>
    </row>
    <row r="85" s="121" customFormat="1" ht="14.25">
      <c r="A85" s="122" t="s">
        <v>591</v>
      </c>
      <c r="B85" s="123" t="s">
        <v>592</v>
      </c>
      <c r="C85" s="124">
        <v>982300</v>
      </c>
      <c r="D85" s="124">
        <v>982629</v>
      </c>
      <c r="E85" s="125">
        <v>0.10099999999999999</v>
      </c>
      <c r="F85" s="124">
        <f t="shared" ref="F85:F95" si="88">D85*E85</f>
        <v>99245.528999999995</v>
      </c>
      <c r="G85" s="124">
        <f t="shared" ref="G85:G95" si="89">F85*16.5%</f>
        <v>16375.512285000001</v>
      </c>
      <c r="H85" s="124">
        <v>36481</v>
      </c>
      <c r="I85" s="124"/>
      <c r="J85" s="124">
        <v>50236</v>
      </c>
      <c r="K85" s="126">
        <v>1.26</v>
      </c>
      <c r="L85" s="127">
        <v>0.19899999999999998</v>
      </c>
      <c r="M85" s="125">
        <v>0.251</v>
      </c>
      <c r="N85" s="124">
        <f t="shared" ref="N85:N95" si="90">D85*M85/100%</f>
        <v>246639.87900000002</v>
      </c>
      <c r="O85" s="128">
        <v>0.045999999999999999</v>
      </c>
      <c r="P85" s="124">
        <f t="shared" ref="P85:P95" si="91">D85*O85/100%</f>
        <v>45200.934000000001</v>
      </c>
      <c r="Q85" s="129">
        <f t="shared" si="69"/>
        <v>0.0018967334035827187</v>
      </c>
      <c r="R85" s="124">
        <f t="shared" si="70"/>
        <v>125.75152792413067</v>
      </c>
      <c r="S85" s="124">
        <v>125.75152792413067</v>
      </c>
      <c r="T85" s="130">
        <v>9</v>
      </c>
      <c r="U85" s="131">
        <f t="shared" si="71"/>
        <v>0.0024744217081850532</v>
      </c>
      <c r="V85" s="130">
        <f t="shared" si="72"/>
        <v>1228.8819506227758</v>
      </c>
      <c r="W85" s="130">
        <v>1228.8819506227758</v>
      </c>
      <c r="X85" s="132">
        <v>89</v>
      </c>
      <c r="Y85" s="132">
        <v>4</v>
      </c>
      <c r="Z85" s="132">
        <v>0</v>
      </c>
      <c r="AA85" s="132">
        <v>2</v>
      </c>
      <c r="AB85" s="133">
        <f t="shared" si="73"/>
        <v>0.0012782275244993609</v>
      </c>
      <c r="AC85" s="132">
        <f t="shared" si="74"/>
        <v>71.987217724755013</v>
      </c>
      <c r="AD85" s="132">
        <v>71.987217724755013</v>
      </c>
      <c r="AE85" s="132">
        <f t="shared" si="75"/>
        <v>6</v>
      </c>
      <c r="AF85" s="132">
        <v>161</v>
      </c>
      <c r="AG85" s="132">
        <v>114</v>
      </c>
      <c r="AH85" s="134">
        <f t="shared" si="76"/>
        <v>0.0041060710126317674</v>
      </c>
      <c r="AI85" s="135">
        <f t="shared" si="77"/>
        <v>3098.9996117896494</v>
      </c>
      <c r="AJ85" s="132">
        <v>3098.9996117896494</v>
      </c>
      <c r="AK85" s="132">
        <f t="shared" si="78"/>
        <v>275</v>
      </c>
      <c r="AL85" s="132">
        <v>18</v>
      </c>
      <c r="AM85" s="132">
        <v>19</v>
      </c>
      <c r="AN85" s="125">
        <f t="shared" si="79"/>
        <v>0.0028715560729530463</v>
      </c>
      <c r="AO85" s="132">
        <f t="shared" si="80"/>
        <v>1689.4168412883198</v>
      </c>
      <c r="AP85" s="132">
        <v>1689.4168412883198</v>
      </c>
      <c r="AQ85" s="132">
        <f t="shared" si="81"/>
        <v>37</v>
      </c>
      <c r="AR85" s="132">
        <v>115898</v>
      </c>
      <c r="AS85" s="132">
        <v>60000</v>
      </c>
      <c r="AT85" s="132">
        <v>10000</v>
      </c>
      <c r="AU85" s="133">
        <v>0.079999999999999308</v>
      </c>
      <c r="AV85" s="133">
        <v>0.11999999999999918</v>
      </c>
      <c r="AW85" s="133">
        <v>0.10000000000000028</v>
      </c>
      <c r="AX85" s="136">
        <f t="shared" si="82"/>
        <v>227746694.73683161</v>
      </c>
      <c r="AY85" s="136">
        <f t="shared" si="83"/>
        <v>1001180.9471836388</v>
      </c>
      <c r="AZ85" s="136">
        <f t="shared" si="84"/>
        <v>78602458.96800001</v>
      </c>
      <c r="BA85" s="136">
        <f t="shared" si="85"/>
        <v>14875198.136590317</v>
      </c>
      <c r="BB85" s="136">
        <f t="shared" si="86"/>
        <v>16375512.285</v>
      </c>
      <c r="BC85" s="136">
        <f t="shared" si="87"/>
        <v>1689416.84128832</v>
      </c>
      <c r="BD85" s="121"/>
      <c r="BE85" s="121"/>
      <c r="BF85" s="121"/>
      <c r="BG85" s="121"/>
      <c r="BH85" s="121"/>
      <c r="BI85" s="121"/>
      <c r="BJ85" s="121"/>
    </row>
    <row r="86" s="121" customFormat="1" ht="14.25">
      <c r="A86" s="122"/>
      <c r="B86" s="123" t="s">
        <v>593</v>
      </c>
      <c r="C86" s="124">
        <v>959700</v>
      </c>
      <c r="D86" s="124">
        <v>992115</v>
      </c>
      <c r="E86" s="125">
        <v>0.10099999999999999</v>
      </c>
      <c r="F86" s="124">
        <f t="shared" si="88"/>
        <v>100203.61499999999</v>
      </c>
      <c r="G86" s="124">
        <f t="shared" si="89"/>
        <v>16533.596474999998</v>
      </c>
      <c r="H86" s="124">
        <v>62831</v>
      </c>
      <c r="I86" s="124"/>
      <c r="J86" s="124">
        <v>87747</v>
      </c>
      <c r="K86" s="126">
        <v>1.6399999999999999</v>
      </c>
      <c r="L86" s="127">
        <v>0.16500000000000001</v>
      </c>
      <c r="M86" s="125">
        <v>0.47200000000000003</v>
      </c>
      <c r="N86" s="124">
        <f t="shared" si="90"/>
        <v>468278.28000000003</v>
      </c>
      <c r="O86" s="128">
        <v>0.17100000000000001</v>
      </c>
      <c r="P86" s="124">
        <f t="shared" si="91"/>
        <v>169651.66500000001</v>
      </c>
      <c r="Q86" s="129">
        <f t="shared" si="69"/>
        <v>0.001053740779768177</v>
      </c>
      <c r="R86" s="124">
        <f t="shared" si="70"/>
        <v>69.86195995785036</v>
      </c>
      <c r="S86" s="124">
        <v>69.86195995785036</v>
      </c>
      <c r="T86" s="130">
        <v>5</v>
      </c>
      <c r="U86" s="131">
        <f t="shared" si="71"/>
        <v>0.0028636565836298931</v>
      </c>
      <c r="V86" s="130">
        <f t="shared" si="72"/>
        <v>1422.1892237544484</v>
      </c>
      <c r="W86" s="130">
        <v>1422.1892237544484</v>
      </c>
      <c r="X86" s="132">
        <v>103</v>
      </c>
      <c r="Y86" s="132">
        <v>4</v>
      </c>
      <c r="Z86" s="132">
        <v>0</v>
      </c>
      <c r="AA86" s="132">
        <v>3</v>
      </c>
      <c r="AB86" s="133">
        <f t="shared" si="73"/>
        <v>0.0014912654452492544</v>
      </c>
      <c r="AC86" s="132">
        <f t="shared" si="74"/>
        <v>83.985087345547512</v>
      </c>
      <c r="AD86" s="132">
        <v>83.985087345547512</v>
      </c>
      <c r="AE86" s="132">
        <f t="shared" si="75"/>
        <v>7</v>
      </c>
      <c r="AF86" s="132">
        <v>125</v>
      </c>
      <c r="AG86" s="132">
        <v>97</v>
      </c>
      <c r="AH86" s="134">
        <f t="shared" si="76"/>
        <v>0.0033147191447427359</v>
      </c>
      <c r="AI86" s="135">
        <f t="shared" si="77"/>
        <v>2501.7378684265536</v>
      </c>
      <c r="AJ86" s="132">
        <v>2501.7378684265536</v>
      </c>
      <c r="AK86" s="132">
        <f t="shared" si="78"/>
        <v>222</v>
      </c>
      <c r="AL86" s="132">
        <v>13</v>
      </c>
      <c r="AM86" s="132">
        <v>37</v>
      </c>
      <c r="AN86" s="125">
        <f t="shared" si="79"/>
        <v>0.0038804811796662787</v>
      </c>
      <c r="AO86" s="132">
        <f t="shared" si="80"/>
        <v>2282.9957314707026</v>
      </c>
      <c r="AP86" s="132">
        <v>2282.9957314707026</v>
      </c>
      <c r="AQ86" s="132">
        <f t="shared" si="81"/>
        <v>50</v>
      </c>
      <c r="AR86" s="132">
        <v>115898</v>
      </c>
      <c r="AS86" s="132">
        <v>60000</v>
      </c>
      <c r="AT86" s="132">
        <v>10000</v>
      </c>
      <c r="AU86" s="133">
        <v>0.079999999999999308</v>
      </c>
      <c r="AV86" s="133">
        <v>0.11999999999999911</v>
      </c>
      <c r="AW86" s="133">
        <v>0.10000000000000027</v>
      </c>
      <c r="AX86" s="136">
        <f t="shared" si="82"/>
        <v>229945291.71114597</v>
      </c>
      <c r="AY86" s="136">
        <f t="shared" si="83"/>
        <v>1168044.4383809119</v>
      </c>
      <c r="AZ86" s="136">
        <f t="shared" si="84"/>
        <v>79361263.079999998</v>
      </c>
      <c r="BA86" s="136">
        <f t="shared" si="85"/>
        <v>12008341.768447457</v>
      </c>
      <c r="BB86" s="136">
        <f t="shared" si="86"/>
        <v>16533596.474999998</v>
      </c>
      <c r="BC86" s="136">
        <f t="shared" si="87"/>
        <v>2282995.7314707027</v>
      </c>
      <c r="BD86" s="121"/>
      <c r="BE86" s="121"/>
      <c r="BF86" s="121"/>
      <c r="BG86" s="121"/>
      <c r="BH86" s="121"/>
      <c r="BI86" s="121"/>
      <c r="BJ86" s="121"/>
    </row>
    <row r="87" s="121" customFormat="1" ht="14.25">
      <c r="A87" s="122"/>
      <c r="B87" s="123" t="s">
        <v>594</v>
      </c>
      <c r="C87" s="124">
        <v>1083000</v>
      </c>
      <c r="D87" s="124">
        <v>1043467</v>
      </c>
      <c r="E87" s="125">
        <v>0.20699999999999999</v>
      </c>
      <c r="F87" s="124">
        <f t="shared" si="88"/>
        <v>215997.66899999999</v>
      </c>
      <c r="G87" s="124">
        <f t="shared" si="89"/>
        <v>35639.615384999997</v>
      </c>
      <c r="H87" s="124">
        <v>39553</v>
      </c>
      <c r="I87" s="124"/>
      <c r="J87" s="124">
        <v>57036</v>
      </c>
      <c r="K87" s="126">
        <v>1.3100000000000001</v>
      </c>
      <c r="L87" s="127">
        <v>0.20000000000000001</v>
      </c>
      <c r="M87" s="125">
        <v>0.315</v>
      </c>
      <c r="N87" s="124">
        <f t="shared" si="90"/>
        <v>328692.10499999998</v>
      </c>
      <c r="O87" s="128">
        <v>0.07400000000000001</v>
      </c>
      <c r="P87" s="124">
        <f t="shared" si="91"/>
        <v>77216.558000000005</v>
      </c>
      <c r="Q87" s="129">
        <f t="shared" si="69"/>
        <v>0.0012644889357218123</v>
      </c>
      <c r="R87" s="124">
        <f t="shared" si="70"/>
        <v>83.834351949420437</v>
      </c>
      <c r="S87" s="124">
        <v>83.834351949420437</v>
      </c>
      <c r="T87" s="130">
        <v>6</v>
      </c>
      <c r="U87" s="131">
        <f t="shared" si="71"/>
        <v>0.0052546708185053385</v>
      </c>
      <c r="V87" s="130">
        <f t="shared" si="72"/>
        <v>2609.6481872775803</v>
      </c>
      <c r="W87" s="130">
        <v>2609.6481872775803</v>
      </c>
      <c r="X87" s="132">
        <v>189</v>
      </c>
      <c r="Y87" s="132">
        <v>7</v>
      </c>
      <c r="Z87" s="132">
        <v>0</v>
      </c>
      <c r="AA87" s="132">
        <v>9</v>
      </c>
      <c r="AB87" s="133">
        <f t="shared" si="73"/>
        <v>0.0034086067319982955</v>
      </c>
      <c r="AC87" s="132">
        <f t="shared" si="74"/>
        <v>191.96591393268</v>
      </c>
      <c r="AD87" s="132">
        <v>191.96591393268</v>
      </c>
      <c r="AE87" s="132">
        <f t="shared" si="75"/>
        <v>16</v>
      </c>
      <c r="AF87" s="132">
        <v>203</v>
      </c>
      <c r="AG87" s="132">
        <v>151</v>
      </c>
      <c r="AH87" s="134">
        <f t="shared" si="76"/>
        <v>0.0052856332308059842</v>
      </c>
      <c r="AI87" s="135">
        <f t="shared" si="77"/>
        <v>3989.2576820855852</v>
      </c>
      <c r="AJ87" s="132">
        <v>3989.2576820855852</v>
      </c>
      <c r="AK87" s="132">
        <f t="shared" si="78"/>
        <v>354</v>
      </c>
      <c r="AL87" s="132">
        <v>13</v>
      </c>
      <c r="AM87" s="132">
        <v>15</v>
      </c>
      <c r="AN87" s="125">
        <f t="shared" si="79"/>
        <v>0.0021730694606131159</v>
      </c>
      <c r="AO87" s="132">
        <f t="shared" si="80"/>
        <v>1278.4776096235933</v>
      </c>
      <c r="AP87" s="132">
        <v>1278.4776096235933</v>
      </c>
      <c r="AQ87" s="132">
        <f t="shared" si="81"/>
        <v>28</v>
      </c>
      <c r="AR87" s="132">
        <v>115898</v>
      </c>
      <c r="AS87" s="132">
        <v>60000</v>
      </c>
      <c r="AT87" s="132">
        <v>10000</v>
      </c>
      <c r="AU87" s="133">
        <v>0.079999999999999294</v>
      </c>
      <c r="AV87" s="133">
        <v>0.11999999999999909</v>
      </c>
      <c r="AW87" s="133">
        <v>0.10000000000000027</v>
      </c>
      <c r="AX87" s="136">
        <f t="shared" si="82"/>
        <v>495667217.26688755</v>
      </c>
      <c r="AY87" s="136">
        <f t="shared" si="83"/>
        <v>2669815.8591563697</v>
      </c>
      <c r="AZ87" s="136">
        <f t="shared" si="84"/>
        <v>171070153.84799999</v>
      </c>
      <c r="BA87" s="136">
        <f t="shared" si="85"/>
        <v>19148436.874010809</v>
      </c>
      <c r="BB87" s="136">
        <f t="shared" si="86"/>
        <v>35639615.384999998</v>
      </c>
      <c r="BC87" s="136">
        <f t="shared" si="87"/>
        <v>1278477.6096235933</v>
      </c>
      <c r="BD87" s="121"/>
      <c r="BE87" s="121"/>
      <c r="BF87" s="121"/>
      <c r="BG87" s="121"/>
      <c r="BH87" s="121"/>
      <c r="BI87" s="121"/>
      <c r="BJ87" s="121"/>
    </row>
    <row r="88" s="121" customFormat="1" ht="14.25">
      <c r="A88" s="122"/>
      <c r="B88" s="123" t="s">
        <v>595</v>
      </c>
      <c r="C88" s="124">
        <v>316100</v>
      </c>
      <c r="D88" s="124">
        <v>312704</v>
      </c>
      <c r="E88" s="125">
        <v>0.096000000000000002</v>
      </c>
      <c r="F88" s="124">
        <f t="shared" si="88"/>
        <v>30019.583999999999</v>
      </c>
      <c r="G88" s="124">
        <f t="shared" si="89"/>
        <v>4953.2313599999998</v>
      </c>
      <c r="H88" s="124">
        <v>71778</v>
      </c>
      <c r="I88" s="124"/>
      <c r="J88" s="124">
        <v>86651</v>
      </c>
      <c r="K88" s="126">
        <v>1.6699999999999999</v>
      </c>
      <c r="L88" s="127">
        <v>0.14099999999999999</v>
      </c>
      <c r="M88" s="125">
        <v>0.42399999999999999</v>
      </c>
      <c r="N88" s="124">
        <f t="shared" si="90"/>
        <v>132586.49599999998</v>
      </c>
      <c r="O88" s="128">
        <v>0.13800000000000001</v>
      </c>
      <c r="P88" s="124">
        <f t="shared" si="91"/>
        <v>43153.152000000002</v>
      </c>
      <c r="Q88" s="129">
        <f t="shared" si="69"/>
        <v>0</v>
      </c>
      <c r="R88" s="124">
        <f t="shared" si="70"/>
        <v>0</v>
      </c>
      <c r="S88" s="124">
        <v>0</v>
      </c>
      <c r="T88" s="130">
        <v>0</v>
      </c>
      <c r="U88" s="131">
        <f t="shared" si="71"/>
        <v>0.0011955071174377225</v>
      </c>
      <c r="V88" s="130">
        <f t="shared" si="72"/>
        <v>593.72948176156581</v>
      </c>
      <c r="W88" s="130">
        <v>593.72948176156581</v>
      </c>
      <c r="X88" s="132">
        <v>43</v>
      </c>
      <c r="Y88" s="132">
        <v>1</v>
      </c>
      <c r="Z88" s="132">
        <v>0</v>
      </c>
      <c r="AA88" s="132">
        <v>1</v>
      </c>
      <c r="AB88" s="133">
        <f t="shared" si="73"/>
        <v>0.00042607584149978694</v>
      </c>
      <c r="AC88" s="132">
        <f t="shared" si="74"/>
        <v>23.995739241584999</v>
      </c>
      <c r="AD88" s="132">
        <v>23.995739241584999</v>
      </c>
      <c r="AE88" s="132">
        <f t="shared" si="75"/>
        <v>2</v>
      </c>
      <c r="AF88" s="132">
        <v>47</v>
      </c>
      <c r="AG88" s="132">
        <v>23</v>
      </c>
      <c r="AH88" s="134">
        <f t="shared" si="76"/>
        <v>0.0010451817123062681</v>
      </c>
      <c r="AI88" s="135">
        <f t="shared" si="77"/>
        <v>788.8362648191835</v>
      </c>
      <c r="AJ88" s="132">
        <v>788.8362648191835</v>
      </c>
      <c r="AK88" s="132">
        <f t="shared" si="78"/>
        <v>70</v>
      </c>
      <c r="AL88" s="132">
        <v>0</v>
      </c>
      <c r="AM88" s="132">
        <v>2</v>
      </c>
      <c r="AN88" s="125">
        <f t="shared" si="79"/>
        <v>0.00015521924718665114</v>
      </c>
      <c r="AO88" s="132">
        <f t="shared" si="80"/>
        <v>91.319829258828094</v>
      </c>
      <c r="AP88" s="132">
        <v>91.319829258828094</v>
      </c>
      <c r="AQ88" s="132">
        <f t="shared" si="81"/>
        <v>2</v>
      </c>
      <c r="AR88" s="132">
        <v>115898</v>
      </c>
      <c r="AS88" s="132">
        <v>60000</v>
      </c>
      <c r="AT88" s="132">
        <v>10000</v>
      </c>
      <c r="AU88" s="133">
        <v>0.07999999999999928</v>
      </c>
      <c r="AV88" s="133">
        <v>0.11999999999999909</v>
      </c>
      <c r="AW88" s="133">
        <v>0.10000000000000027</v>
      </c>
      <c r="AX88" s="136">
        <f t="shared" si="82"/>
        <v>68888352.979353592</v>
      </c>
      <c r="AY88" s="136">
        <f t="shared" si="83"/>
        <v>333726.98239454621</v>
      </c>
      <c r="AZ88" s="136">
        <f t="shared" si="84"/>
        <v>23775510.527999997</v>
      </c>
      <c r="BA88" s="136">
        <f t="shared" si="85"/>
        <v>3786414.0711320806</v>
      </c>
      <c r="BB88" s="136">
        <f t="shared" si="86"/>
        <v>4953231.3599999994</v>
      </c>
      <c r="BC88" s="136">
        <f t="shared" si="87"/>
        <v>91319.829258828104</v>
      </c>
      <c r="BD88" s="121"/>
      <c r="BE88" s="121"/>
      <c r="BF88" s="121"/>
      <c r="BG88" s="121"/>
      <c r="BH88" s="121"/>
      <c r="BI88" s="121"/>
      <c r="BJ88" s="121"/>
    </row>
    <row r="89" s="121" customFormat="1" ht="14.25">
      <c r="A89" s="122"/>
      <c r="B89" s="123" t="s">
        <v>596</v>
      </c>
      <c r="C89" s="124">
        <v>1929000</v>
      </c>
      <c r="D89" s="124">
        <v>1863011</v>
      </c>
      <c r="E89" s="125">
        <v>0.20699999999999999</v>
      </c>
      <c r="F89" s="124">
        <f t="shared" si="88"/>
        <v>385643.277</v>
      </c>
      <c r="G89" s="124">
        <f t="shared" si="89"/>
        <v>63631.140705000005</v>
      </c>
      <c r="H89" s="124">
        <v>47252</v>
      </c>
      <c r="I89" s="124"/>
      <c r="J89" s="124">
        <v>62652</v>
      </c>
      <c r="K89" s="126">
        <v>1.5600000000000001</v>
      </c>
      <c r="L89" s="127">
        <v>0.121</v>
      </c>
      <c r="M89" s="125">
        <v>0.27200000000000002</v>
      </c>
      <c r="N89" s="124">
        <f t="shared" si="90"/>
        <v>506738.99200000003</v>
      </c>
      <c r="O89" s="128">
        <v>0.078</v>
      </c>
      <c r="P89" s="124">
        <f t="shared" si="91"/>
        <v>145314.85800000001</v>
      </c>
      <c r="Q89" s="129">
        <f t="shared" si="69"/>
        <v>0.0054794520547945206</v>
      </c>
      <c r="R89" s="124">
        <f t="shared" si="70"/>
        <v>363.2821917808219</v>
      </c>
      <c r="S89" s="124">
        <v>363.2821917808219</v>
      </c>
      <c r="T89" s="130">
        <v>26</v>
      </c>
      <c r="U89" s="131">
        <f t="shared" si="71"/>
        <v>0.0090080071174377229</v>
      </c>
      <c r="V89" s="130">
        <f t="shared" si="72"/>
        <v>4473.6826067615657</v>
      </c>
      <c r="W89" s="130">
        <v>4473.6826067615657</v>
      </c>
      <c r="X89" s="132">
        <v>324</v>
      </c>
      <c r="Y89" s="132">
        <v>7</v>
      </c>
      <c r="Z89" s="132">
        <v>3</v>
      </c>
      <c r="AA89" s="132">
        <v>24</v>
      </c>
      <c r="AB89" s="133">
        <f t="shared" si="73"/>
        <v>0.0072432893054963782</v>
      </c>
      <c r="AC89" s="132">
        <f t="shared" si="74"/>
        <v>407.92756710694505</v>
      </c>
      <c r="AD89" s="132">
        <v>407.92756710694505</v>
      </c>
      <c r="AE89" s="132">
        <f t="shared" si="75"/>
        <v>34</v>
      </c>
      <c r="AF89" s="132">
        <v>397</v>
      </c>
      <c r="AG89" s="132">
        <v>168</v>
      </c>
      <c r="AH89" s="134">
        <f t="shared" si="76"/>
        <v>0.0084361095350434494</v>
      </c>
      <c r="AI89" s="135">
        <f t="shared" si="77"/>
        <v>6367.035566040553</v>
      </c>
      <c r="AJ89" s="132">
        <v>6367.035566040553</v>
      </c>
      <c r="AK89" s="132">
        <f t="shared" si="78"/>
        <v>565</v>
      </c>
      <c r="AL89" s="132">
        <v>16</v>
      </c>
      <c r="AM89" s="132">
        <v>77</v>
      </c>
      <c r="AN89" s="125">
        <f t="shared" si="79"/>
        <v>0.0072176949941792782</v>
      </c>
      <c r="AO89" s="132">
        <f t="shared" si="80"/>
        <v>4246.3720605355065</v>
      </c>
      <c r="AP89" s="132">
        <v>4246.3720605355065</v>
      </c>
      <c r="AQ89" s="132">
        <f t="shared" si="81"/>
        <v>93</v>
      </c>
      <c r="AR89" s="132">
        <v>115898</v>
      </c>
      <c r="AS89" s="132">
        <v>60000</v>
      </c>
      <c r="AT89" s="132">
        <v>10000</v>
      </c>
      <c r="AU89" s="133">
        <v>0.079999999999999266</v>
      </c>
      <c r="AV89" s="133">
        <v>0.11999999999999908</v>
      </c>
      <c r="AW89" s="133">
        <v>0.10000000000000027</v>
      </c>
      <c r="AX89" s="136">
        <f t="shared" si="82"/>
        <v>884966633.45137084</v>
      </c>
      <c r="AY89" s="136">
        <f t="shared" si="83"/>
        <v>5673358.7007072857</v>
      </c>
      <c r="AZ89" s="136">
        <f t="shared" si="84"/>
        <v>305429475.384</v>
      </c>
      <c r="BA89" s="136">
        <f t="shared" si="85"/>
        <v>30561770.716994654</v>
      </c>
      <c r="BB89" s="136">
        <f t="shared" si="86"/>
        <v>63631140.705000013</v>
      </c>
      <c r="BC89" s="136">
        <f t="shared" si="87"/>
        <v>4246372.0605355073</v>
      </c>
      <c r="BD89" s="121"/>
      <c r="BE89" s="121"/>
      <c r="BF89" s="121"/>
      <c r="BG89" s="121"/>
      <c r="BH89" s="121"/>
      <c r="BI89" s="121"/>
      <c r="BJ89" s="121"/>
    </row>
    <row r="90" s="121" customFormat="1" ht="14.25">
      <c r="A90" s="122"/>
      <c r="B90" s="123" t="s">
        <v>597</v>
      </c>
      <c r="C90" s="124">
        <v>1334500</v>
      </c>
      <c r="D90" s="124">
        <v>1298978</v>
      </c>
      <c r="E90" s="125">
        <v>0.20699999999999999</v>
      </c>
      <c r="F90" s="124">
        <f t="shared" si="88"/>
        <v>268888.446</v>
      </c>
      <c r="G90" s="124">
        <f t="shared" si="89"/>
        <v>44366.593590000004</v>
      </c>
      <c r="H90" s="124">
        <v>50197</v>
      </c>
      <c r="I90" s="124"/>
      <c r="J90" s="124">
        <v>64037</v>
      </c>
      <c r="K90" s="126">
        <v>1.6100000000000001</v>
      </c>
      <c r="L90" s="127">
        <v>0.12</v>
      </c>
      <c r="M90" s="125">
        <v>0.28499999999999998</v>
      </c>
      <c r="N90" s="124">
        <f t="shared" si="90"/>
        <v>370208.72999999998</v>
      </c>
      <c r="O90" s="128">
        <v>0.081000000000000003</v>
      </c>
      <c r="P90" s="124">
        <f t="shared" si="91"/>
        <v>105217.21800000001</v>
      </c>
      <c r="Q90" s="129">
        <f t="shared" si="69"/>
        <v>0.0021074815595363539</v>
      </c>
      <c r="R90" s="124">
        <f t="shared" si="70"/>
        <v>139.72391991570072</v>
      </c>
      <c r="S90" s="124">
        <v>139.72391991570072</v>
      </c>
      <c r="T90" s="130">
        <v>10</v>
      </c>
      <c r="U90" s="131">
        <f t="shared" si="71"/>
        <v>0.0048932384341637009</v>
      </c>
      <c r="V90" s="130">
        <f t="shared" si="72"/>
        <v>2430.1485765124553</v>
      </c>
      <c r="W90" s="130">
        <v>2430.1485765124553</v>
      </c>
      <c r="X90" s="132">
        <v>176</v>
      </c>
      <c r="Y90" s="132">
        <v>2</v>
      </c>
      <c r="Z90" s="132">
        <v>0</v>
      </c>
      <c r="AA90" s="132">
        <v>8</v>
      </c>
      <c r="AB90" s="133">
        <f t="shared" si="73"/>
        <v>0.0021303792074989347</v>
      </c>
      <c r="AC90" s="132">
        <f t="shared" si="74"/>
        <v>119.978696207925</v>
      </c>
      <c r="AD90" s="132">
        <v>119.978696207925</v>
      </c>
      <c r="AE90" s="132">
        <f t="shared" si="75"/>
        <v>10</v>
      </c>
      <c r="AF90" s="132">
        <v>258</v>
      </c>
      <c r="AG90" s="132">
        <v>145</v>
      </c>
      <c r="AH90" s="134">
        <f t="shared" si="76"/>
        <v>0.0060172604294203725</v>
      </c>
      <c r="AI90" s="135">
        <f t="shared" si="77"/>
        <v>4541.4430674590139</v>
      </c>
      <c r="AJ90" s="132">
        <v>4541.4430674590139</v>
      </c>
      <c r="AK90" s="132">
        <f t="shared" si="78"/>
        <v>403</v>
      </c>
      <c r="AL90" s="132">
        <v>30</v>
      </c>
      <c r="AM90" s="132">
        <v>77</v>
      </c>
      <c r="AN90" s="125">
        <f t="shared" si="79"/>
        <v>0.0083042297244858357</v>
      </c>
      <c r="AO90" s="132">
        <f t="shared" si="80"/>
        <v>4885.6108653473029</v>
      </c>
      <c r="AP90" s="132">
        <v>4885.6108653473029</v>
      </c>
      <c r="AQ90" s="132">
        <f t="shared" si="81"/>
        <v>107</v>
      </c>
      <c r="AR90" s="132">
        <v>115898</v>
      </c>
      <c r="AS90" s="132">
        <v>60000</v>
      </c>
      <c r="AT90" s="132">
        <v>10000</v>
      </c>
      <c r="AU90" s="133">
        <v>0.079999999999999252</v>
      </c>
      <c r="AV90" s="133">
        <v>0.11999999999999907</v>
      </c>
      <c r="AW90" s="133">
        <v>0.10000000000000027</v>
      </c>
      <c r="AX90" s="136">
        <f t="shared" si="82"/>
        <v>617039935.6672585</v>
      </c>
      <c r="AY90" s="136">
        <f t="shared" si="83"/>
        <v>1668634.9119727309</v>
      </c>
      <c r="AZ90" s="136">
        <f t="shared" si="84"/>
        <v>212959649.23200002</v>
      </c>
      <c r="BA90" s="136">
        <f t="shared" si="85"/>
        <v>21798926.723803267</v>
      </c>
      <c r="BB90" s="136">
        <f t="shared" si="86"/>
        <v>44366593.590000004</v>
      </c>
      <c r="BC90" s="136">
        <f t="shared" si="87"/>
        <v>4885610.8653473025</v>
      </c>
      <c r="BD90" s="121"/>
      <c r="BE90" s="121"/>
      <c r="BF90" s="121"/>
      <c r="BG90" s="121"/>
      <c r="BH90" s="121"/>
      <c r="BI90" s="121"/>
      <c r="BJ90" s="121"/>
    </row>
    <row r="91" s="121" customFormat="1" ht="14.25">
      <c r="A91" s="122"/>
      <c r="B91" s="123" t="s">
        <v>598</v>
      </c>
      <c r="C91" s="124">
        <v>805700</v>
      </c>
      <c r="D91" s="124">
        <v>772525</v>
      </c>
      <c r="E91" s="125">
        <v>0.10000000000000001</v>
      </c>
      <c r="F91" s="124">
        <f t="shared" si="88"/>
        <v>77252.5</v>
      </c>
      <c r="G91" s="124">
        <f t="shared" si="89"/>
        <v>12746.6625</v>
      </c>
      <c r="H91" s="124">
        <v>50156</v>
      </c>
      <c r="I91" s="124"/>
      <c r="J91" s="124">
        <v>63731</v>
      </c>
      <c r="K91" s="126">
        <v>1.5600000000000001</v>
      </c>
      <c r="L91" s="127">
        <v>0.14199999999999999</v>
      </c>
      <c r="M91" s="125">
        <v>0.36499999999999999</v>
      </c>
      <c r="N91" s="124">
        <f t="shared" si="90"/>
        <v>281971.625</v>
      </c>
      <c r="O91" s="128">
        <v>0.10199999999999999</v>
      </c>
      <c r="P91" s="124">
        <f t="shared" si="91"/>
        <v>78797.549999999988</v>
      </c>
      <c r="Q91" s="129">
        <f t="shared" si="69"/>
        <v>0.0012644889357218123</v>
      </c>
      <c r="R91" s="124">
        <f t="shared" si="70"/>
        <v>83.834351949420437</v>
      </c>
      <c r="S91" s="124">
        <v>83.834351949420437</v>
      </c>
      <c r="T91" s="130">
        <v>6</v>
      </c>
      <c r="U91" s="131">
        <f t="shared" si="71"/>
        <v>0.0039479537366548046</v>
      </c>
      <c r="V91" s="130">
        <f t="shared" si="72"/>
        <v>1960.6880560498223</v>
      </c>
      <c r="W91" s="130">
        <v>1960.6880560498223</v>
      </c>
      <c r="X91" s="132">
        <v>142</v>
      </c>
      <c r="Y91" s="132">
        <v>3</v>
      </c>
      <c r="Z91" s="132">
        <v>0</v>
      </c>
      <c r="AA91" s="132">
        <v>0</v>
      </c>
      <c r="AB91" s="133">
        <f t="shared" si="73"/>
        <v>0.00063911376224968044</v>
      </c>
      <c r="AC91" s="132">
        <f t="shared" si="74"/>
        <v>35.993608862377506</v>
      </c>
      <c r="AD91" s="132">
        <v>35.993608862377506</v>
      </c>
      <c r="AE91" s="132">
        <f t="shared" si="75"/>
        <v>3</v>
      </c>
      <c r="AF91" s="132">
        <v>133</v>
      </c>
      <c r="AG91" s="132">
        <v>50</v>
      </c>
      <c r="AH91" s="134">
        <f t="shared" si="76"/>
        <v>0.0027324036193149583</v>
      </c>
      <c r="AI91" s="135">
        <f t="shared" si="77"/>
        <v>2062.2433780272945</v>
      </c>
      <c r="AJ91" s="132">
        <v>2062.2433780272945</v>
      </c>
      <c r="AK91" s="132">
        <f t="shared" si="78"/>
        <v>183</v>
      </c>
      <c r="AL91" s="132">
        <v>10</v>
      </c>
      <c r="AM91" s="132">
        <v>41</v>
      </c>
      <c r="AN91" s="125">
        <f t="shared" si="79"/>
        <v>0.0039580908032596038</v>
      </c>
      <c r="AO91" s="132">
        <f t="shared" si="80"/>
        <v>2328.6556461001164</v>
      </c>
      <c r="AP91" s="132">
        <v>2328.6556461001164</v>
      </c>
      <c r="AQ91" s="132">
        <f t="shared" si="81"/>
        <v>51</v>
      </c>
      <c r="AR91" s="132">
        <v>115898</v>
      </c>
      <c r="AS91" s="132">
        <v>60000</v>
      </c>
      <c r="AT91" s="132">
        <v>10000</v>
      </c>
      <c r="AU91" s="133">
        <v>0.079999999999999238</v>
      </c>
      <c r="AV91" s="133">
        <v>0.11999999999999907</v>
      </c>
      <c r="AW91" s="133">
        <v>0.10000000000000027</v>
      </c>
      <c r="AX91" s="136">
        <f t="shared" si="82"/>
        <v>177277522.85099998</v>
      </c>
      <c r="AY91" s="136">
        <f t="shared" si="83"/>
        <v>500590.47359181941</v>
      </c>
      <c r="AZ91" s="136">
        <f t="shared" si="84"/>
        <v>61183980</v>
      </c>
      <c r="BA91" s="136">
        <f t="shared" si="85"/>
        <v>9898768.2145310137</v>
      </c>
      <c r="BB91" s="136">
        <f t="shared" si="86"/>
        <v>12746662.5</v>
      </c>
      <c r="BC91" s="136">
        <f t="shared" si="87"/>
        <v>2328655.6461001164</v>
      </c>
      <c r="BD91" s="121"/>
      <c r="BE91" s="121"/>
      <c r="BF91" s="121"/>
      <c r="BG91" s="121"/>
      <c r="BH91" s="121"/>
      <c r="BI91" s="121"/>
      <c r="BJ91" s="121"/>
    </row>
    <row r="92" s="121" customFormat="1" ht="14.25">
      <c r="A92" s="122"/>
      <c r="B92" s="123" t="s">
        <v>599</v>
      </c>
      <c r="C92" s="124">
        <v>146400</v>
      </c>
      <c r="D92" s="124">
        <v>137767</v>
      </c>
      <c r="E92" s="125">
        <v>0.096000000000000002</v>
      </c>
      <c r="F92" s="124">
        <f t="shared" si="88"/>
        <v>13225.632</v>
      </c>
      <c r="G92" s="124">
        <f t="shared" si="89"/>
        <v>2182.22928</v>
      </c>
      <c r="H92" s="124">
        <v>81101</v>
      </c>
      <c r="I92" s="124"/>
      <c r="J92" s="124">
        <v>115586</v>
      </c>
      <c r="K92" s="126">
        <v>2.2799999999999998</v>
      </c>
      <c r="L92" s="127">
        <v>0.085000000000000006</v>
      </c>
      <c r="M92" s="125">
        <v>0.55600000000000005</v>
      </c>
      <c r="N92" s="124">
        <f t="shared" si="90"/>
        <v>76598.452000000005</v>
      </c>
      <c r="O92" s="128">
        <v>0.215</v>
      </c>
      <c r="P92" s="124">
        <f t="shared" si="91"/>
        <v>29619.904999999999</v>
      </c>
      <c r="Q92" s="129">
        <f t="shared" si="69"/>
        <v>0.001053740779768177</v>
      </c>
      <c r="R92" s="124">
        <f t="shared" si="70"/>
        <v>69.86195995785036</v>
      </c>
      <c r="S92" s="124">
        <v>69.86195995785036</v>
      </c>
      <c r="T92" s="130">
        <v>5</v>
      </c>
      <c r="U92" s="131">
        <f t="shared" si="71"/>
        <v>0.00036143238434163699</v>
      </c>
      <c r="V92" s="130">
        <f t="shared" si="72"/>
        <v>179.49961076512454</v>
      </c>
      <c r="W92" s="130">
        <v>179.49961076512454</v>
      </c>
      <c r="X92" s="132">
        <v>13</v>
      </c>
      <c r="Y92" s="132">
        <v>3</v>
      </c>
      <c r="Z92" s="132">
        <v>4</v>
      </c>
      <c r="AA92" s="132">
        <v>2</v>
      </c>
      <c r="AB92" s="133">
        <f t="shared" si="73"/>
        <v>0.0019173412867490413</v>
      </c>
      <c r="AC92" s="132">
        <f t="shared" si="74"/>
        <v>107.98082658713251</v>
      </c>
      <c r="AD92" s="132">
        <v>107.98082658713251</v>
      </c>
      <c r="AE92" s="132">
        <f t="shared" si="75"/>
        <v>9</v>
      </c>
      <c r="AF92" s="132">
        <v>22</v>
      </c>
      <c r="AG92" s="132">
        <v>35</v>
      </c>
      <c r="AH92" s="134">
        <f t="shared" si="76"/>
        <v>0.0008510765371636755</v>
      </c>
      <c r="AI92" s="135">
        <f t="shared" si="77"/>
        <v>642.33810135276383</v>
      </c>
      <c r="AJ92" s="132">
        <v>642.33810135276383</v>
      </c>
      <c r="AK92" s="132">
        <f t="shared" si="78"/>
        <v>57</v>
      </c>
      <c r="AL92" s="132">
        <v>0</v>
      </c>
      <c r="AM92" s="132">
        <v>29</v>
      </c>
      <c r="AN92" s="125">
        <f t="shared" si="79"/>
        <v>0.0022506790842064415</v>
      </c>
      <c r="AO92" s="132">
        <f t="shared" si="80"/>
        <v>1324.1375242530073</v>
      </c>
      <c r="AP92" s="132">
        <v>1324.1375242530073</v>
      </c>
      <c r="AQ92" s="132">
        <f t="shared" si="81"/>
        <v>29</v>
      </c>
      <c r="AR92" s="132">
        <v>115898</v>
      </c>
      <c r="AS92" s="132">
        <v>60000</v>
      </c>
      <c r="AT92" s="132">
        <v>10000</v>
      </c>
      <c r="AU92" s="133">
        <v>0.079999999999999225</v>
      </c>
      <c r="AV92" s="133">
        <v>0.11999999999999905</v>
      </c>
      <c r="AW92" s="133">
        <v>0.10000000000000027</v>
      </c>
      <c r="AX92" s="136">
        <f t="shared" si="82"/>
        <v>30349921.091212798</v>
      </c>
      <c r="AY92" s="136">
        <f t="shared" si="83"/>
        <v>1501771.420775458</v>
      </c>
      <c r="AZ92" s="136">
        <f t="shared" si="84"/>
        <v>10474700.544</v>
      </c>
      <c r="BA92" s="136">
        <f t="shared" si="85"/>
        <v>3083222.8864932661</v>
      </c>
      <c r="BB92" s="136">
        <f t="shared" si="86"/>
        <v>2182229.2800000003</v>
      </c>
      <c r="BC92" s="136">
        <f t="shared" si="87"/>
        <v>1324137.5242530075</v>
      </c>
      <c r="BD92" s="121"/>
      <c r="BE92" s="121"/>
      <c r="BF92" s="121"/>
      <c r="BG92" s="121"/>
      <c r="BH92" s="121"/>
      <c r="BI92" s="121"/>
      <c r="BJ92" s="121"/>
    </row>
    <row r="93" s="121" customFormat="1" ht="14.25">
      <c r="A93" s="122"/>
      <c r="B93" s="123" t="s">
        <v>600</v>
      </c>
      <c r="C93" s="124">
        <v>487300</v>
      </c>
      <c r="D93" s="124">
        <v>484177</v>
      </c>
      <c r="E93" s="125">
        <v>0.096000000000000002</v>
      </c>
      <c r="F93" s="124">
        <f t="shared" si="88"/>
        <v>46480.991999999998</v>
      </c>
      <c r="G93" s="124">
        <f t="shared" si="89"/>
        <v>7669.3636800000004</v>
      </c>
      <c r="H93" s="124">
        <v>71639</v>
      </c>
      <c r="I93" s="124"/>
      <c r="J93" s="124">
        <v>102879</v>
      </c>
      <c r="K93" s="126">
        <v>2.23</v>
      </c>
      <c r="L93" s="127">
        <v>0.07400000000000001</v>
      </c>
      <c r="M93" s="125">
        <v>0.53100000000000003</v>
      </c>
      <c r="N93" s="124">
        <f t="shared" si="90"/>
        <v>257097.98700000002</v>
      </c>
      <c r="O93" s="128">
        <v>0.19399999999999998</v>
      </c>
      <c r="P93" s="124">
        <f t="shared" si="91"/>
        <v>93930.337999999989</v>
      </c>
      <c r="Q93" s="129">
        <f t="shared" si="69"/>
        <v>0.0014752370916754477</v>
      </c>
      <c r="R93" s="124">
        <f t="shared" si="70"/>
        <v>97.806743940990515</v>
      </c>
      <c r="S93" s="124">
        <v>97.806743940990515</v>
      </c>
      <c r="T93" s="130">
        <v>7</v>
      </c>
      <c r="U93" s="131">
        <f t="shared" si="71"/>
        <v>0.0024466192170818505</v>
      </c>
      <c r="V93" s="130">
        <f t="shared" si="72"/>
        <v>1215.0742882562276</v>
      </c>
      <c r="W93" s="130">
        <v>1215.0742882562276</v>
      </c>
      <c r="X93" s="132">
        <v>88</v>
      </c>
      <c r="Y93" s="132">
        <v>0</v>
      </c>
      <c r="Z93" s="132">
        <v>0</v>
      </c>
      <c r="AA93" s="132">
        <v>0</v>
      </c>
      <c r="AB93" s="133">
        <f t="shared" si="73"/>
        <v>0</v>
      </c>
      <c r="AC93" s="132">
        <f t="shared" si="74"/>
        <v>0</v>
      </c>
      <c r="AD93" s="132">
        <v>0</v>
      </c>
      <c r="AE93" s="132">
        <f t="shared" si="75"/>
        <v>0</v>
      </c>
      <c r="AF93" s="132">
        <v>87</v>
      </c>
      <c r="AG93" s="132">
        <v>44</v>
      </c>
      <c r="AH93" s="134">
        <f t="shared" si="76"/>
        <v>0.0019559829187445876</v>
      </c>
      <c r="AI93" s="135">
        <f t="shared" si="77"/>
        <v>1476.2507241616149</v>
      </c>
      <c r="AJ93" s="132">
        <v>1476.2507241616149</v>
      </c>
      <c r="AK93" s="132">
        <f t="shared" si="78"/>
        <v>131</v>
      </c>
      <c r="AL93" s="132">
        <v>18</v>
      </c>
      <c r="AM93" s="132">
        <v>44</v>
      </c>
      <c r="AN93" s="125">
        <f t="shared" si="79"/>
        <v>0.0048117966627861854</v>
      </c>
      <c r="AO93" s="132">
        <f t="shared" si="80"/>
        <v>2830.9147070236709</v>
      </c>
      <c r="AP93" s="132">
        <v>2830.9147070236709</v>
      </c>
      <c r="AQ93" s="132">
        <f t="shared" si="81"/>
        <v>62</v>
      </c>
      <c r="AR93" s="132">
        <v>115898</v>
      </c>
      <c r="AS93" s="132">
        <v>60000</v>
      </c>
      <c r="AT93" s="132">
        <v>10000</v>
      </c>
      <c r="AU93" s="133">
        <v>0.079999999999999211</v>
      </c>
      <c r="AV93" s="133">
        <v>0.11999999999999904</v>
      </c>
      <c r="AW93" s="133">
        <v>0.10000000000000028</v>
      </c>
      <c r="AX93" s="136">
        <f t="shared" si="82"/>
        <v>106663669.41415681</v>
      </c>
      <c r="AY93" s="136">
        <f t="shared" si="83"/>
        <v>0</v>
      </c>
      <c r="AZ93" s="136">
        <f t="shared" si="84"/>
        <v>36812945.664000005</v>
      </c>
      <c r="BA93" s="136">
        <f t="shared" si="85"/>
        <v>7086003.4759757519</v>
      </c>
      <c r="BB93" s="136">
        <f t="shared" si="86"/>
        <v>7669363.6799999997</v>
      </c>
      <c r="BC93" s="136">
        <f t="shared" si="87"/>
        <v>2830914.7070236709</v>
      </c>
      <c r="BD93" s="121"/>
      <c r="BE93" s="121"/>
      <c r="BF93" s="121"/>
      <c r="BG93" s="121"/>
      <c r="BH93" s="121"/>
      <c r="BI93" s="121"/>
      <c r="BJ93" s="121"/>
    </row>
    <row r="94" s="121" customFormat="1" ht="14.25">
      <c r="A94" s="122"/>
      <c r="B94" s="123" t="s">
        <v>601</v>
      </c>
      <c r="C94" s="124">
        <v>166100</v>
      </c>
      <c r="D94" s="124">
        <v>153831</v>
      </c>
      <c r="E94" s="125">
        <v>0.096000000000000002</v>
      </c>
      <c r="F94" s="124">
        <f t="shared" si="88"/>
        <v>14767.776</v>
      </c>
      <c r="G94" s="124">
        <f t="shared" si="89"/>
        <v>2436.6830399999999</v>
      </c>
      <c r="H94" s="124">
        <v>39702</v>
      </c>
      <c r="I94" s="124"/>
      <c r="J94" s="124">
        <v>56987</v>
      </c>
      <c r="K94" s="126">
        <v>1.22</v>
      </c>
      <c r="L94" s="127">
        <v>0.223</v>
      </c>
      <c r="M94" s="125">
        <v>0.24399999999999999</v>
      </c>
      <c r="N94" s="124">
        <f t="shared" si="90"/>
        <v>37534.763999999996</v>
      </c>
      <c r="O94" s="128">
        <v>0.047</v>
      </c>
      <c r="P94" s="124">
        <f t="shared" si="91"/>
        <v>7230.0569999999998</v>
      </c>
      <c r="Q94" s="129">
        <f t="shared" si="69"/>
        <v>0.00021074815595363542</v>
      </c>
      <c r="R94" s="124">
        <f t="shared" si="70"/>
        <v>13.972391991570074</v>
      </c>
      <c r="S94" s="124">
        <v>13.972391991570074</v>
      </c>
      <c r="T94" s="130">
        <v>1</v>
      </c>
      <c r="U94" s="131">
        <f t="shared" si="71"/>
        <v>0.00044483985765124553</v>
      </c>
      <c r="V94" s="130">
        <f t="shared" si="72"/>
        <v>220.92259786476868</v>
      </c>
      <c r="W94" s="130">
        <v>220.92259786476868</v>
      </c>
      <c r="X94" s="132">
        <v>16</v>
      </c>
      <c r="Y94" s="132">
        <v>0</v>
      </c>
      <c r="Z94" s="132">
        <v>0</v>
      </c>
      <c r="AA94" s="132">
        <v>0</v>
      </c>
      <c r="AB94" s="133">
        <f t="shared" si="73"/>
        <v>0</v>
      </c>
      <c r="AC94" s="132">
        <f t="shared" si="74"/>
        <v>0</v>
      </c>
      <c r="AD94" s="132">
        <v>0</v>
      </c>
      <c r="AE94" s="132">
        <f t="shared" si="75"/>
        <v>0</v>
      </c>
      <c r="AF94" s="132">
        <v>2</v>
      </c>
      <c r="AG94" s="132">
        <v>38</v>
      </c>
      <c r="AH94" s="134">
        <f t="shared" si="76"/>
        <v>0.00059724669274643894</v>
      </c>
      <c r="AI94" s="135">
        <f t="shared" si="77"/>
        <v>450.76357989667633</v>
      </c>
      <c r="AJ94" s="132">
        <v>450.76357989667633</v>
      </c>
      <c r="AK94" s="132">
        <f t="shared" si="78"/>
        <v>40</v>
      </c>
      <c r="AL94" s="132">
        <v>1</v>
      </c>
      <c r="AM94" s="132">
        <v>6</v>
      </c>
      <c r="AN94" s="125">
        <f t="shared" si="79"/>
        <v>0.00054326736515327898</v>
      </c>
      <c r="AO94" s="132">
        <f t="shared" si="80"/>
        <v>319.61940240589831</v>
      </c>
      <c r="AP94" s="132">
        <v>319.61940240589831</v>
      </c>
      <c r="AQ94" s="132">
        <f t="shared" si="81"/>
        <v>7</v>
      </c>
      <c r="AR94" s="132">
        <v>115898</v>
      </c>
      <c r="AS94" s="132">
        <v>60000</v>
      </c>
      <c r="AT94" s="132">
        <v>10000</v>
      </c>
      <c r="AU94" s="133">
        <v>0.079999999999999197</v>
      </c>
      <c r="AV94" s="133">
        <v>0.11999999999999904</v>
      </c>
      <c r="AW94" s="133">
        <v>0.10000000000000028</v>
      </c>
      <c r="AX94" s="136">
        <f t="shared" si="82"/>
        <v>33888802.916390397</v>
      </c>
      <c r="AY94" s="136">
        <f t="shared" si="83"/>
        <v>0</v>
      </c>
      <c r="AZ94" s="136">
        <f t="shared" si="84"/>
        <v>11696078.592</v>
      </c>
      <c r="BA94" s="136">
        <f t="shared" si="85"/>
        <v>2163665.1835040464</v>
      </c>
      <c r="BB94" s="136">
        <f t="shared" si="86"/>
        <v>2436683.04</v>
      </c>
      <c r="BC94" s="136">
        <f t="shared" si="87"/>
        <v>319619.40240589832</v>
      </c>
      <c r="BD94" s="121"/>
      <c r="BE94" s="121"/>
      <c r="BF94" s="121"/>
      <c r="BG94" s="121"/>
      <c r="BH94" s="121"/>
      <c r="BI94" s="121"/>
      <c r="BJ94" s="121"/>
    </row>
    <row r="95" s="121" customFormat="1" ht="14.25">
      <c r="A95" s="122"/>
      <c r="B95" s="123" t="s">
        <v>602</v>
      </c>
      <c r="C95" s="124">
        <v>50200</v>
      </c>
      <c r="D95" s="124">
        <v>50040</v>
      </c>
      <c r="E95" s="125">
        <v>0.034000000000000002</v>
      </c>
      <c r="F95" s="124">
        <f t="shared" si="88"/>
        <v>1701.3600000000001</v>
      </c>
      <c r="G95" s="124">
        <f t="shared" si="89"/>
        <v>280.72440000000006</v>
      </c>
      <c r="H95" s="124">
        <v>95837</v>
      </c>
      <c r="I95" s="124"/>
      <c r="J95" s="124">
        <v>143872</v>
      </c>
      <c r="K95" s="126">
        <v>2.3900000000000001</v>
      </c>
      <c r="L95" s="127">
        <v>0.075999999999999998</v>
      </c>
      <c r="M95" s="125">
        <v>0.59299999999999997</v>
      </c>
      <c r="N95" s="124">
        <f t="shared" si="90"/>
        <v>29673.719999999998</v>
      </c>
      <c r="O95" s="128">
        <v>0.22</v>
      </c>
      <c r="P95" s="124">
        <f t="shared" si="91"/>
        <v>11008.799999999999</v>
      </c>
      <c r="Q95" s="129">
        <f t="shared" si="69"/>
        <v>0.00063224446786090617</v>
      </c>
      <c r="R95" s="124">
        <f t="shared" si="70"/>
        <v>41.917175974710219</v>
      </c>
      <c r="S95" s="124">
        <v>41.917175974710219</v>
      </c>
      <c r="T95" s="130">
        <v>3</v>
      </c>
      <c r="U95" s="131">
        <f t="shared" si="71"/>
        <v>0.00011120996441281138</v>
      </c>
      <c r="V95" s="130">
        <f t="shared" si="72"/>
        <v>55.230649466192169</v>
      </c>
      <c r="W95" s="130">
        <v>55.230649466192169</v>
      </c>
      <c r="X95" s="132">
        <v>4</v>
      </c>
      <c r="Y95" s="132">
        <v>0</v>
      </c>
      <c r="Z95" s="132">
        <v>0</v>
      </c>
      <c r="AA95" s="132">
        <v>0</v>
      </c>
      <c r="AB95" s="133">
        <f t="shared" si="73"/>
        <v>0</v>
      </c>
      <c r="AC95" s="132">
        <f t="shared" si="74"/>
        <v>0</v>
      </c>
      <c r="AD95" s="132">
        <v>0</v>
      </c>
      <c r="AE95" s="132">
        <f t="shared" si="75"/>
        <v>0</v>
      </c>
      <c r="AF95" s="132">
        <v>5</v>
      </c>
      <c r="AG95" s="132">
        <v>3</v>
      </c>
      <c r="AH95" s="134">
        <f t="shared" si="76"/>
        <v>0.00011944933854928778</v>
      </c>
      <c r="AI95" s="135">
        <f t="shared" si="77"/>
        <v>90.152715979335255</v>
      </c>
      <c r="AJ95" s="132">
        <v>90.152715979335255</v>
      </c>
      <c r="AK95" s="132">
        <f t="shared" si="78"/>
        <v>8</v>
      </c>
      <c r="AL95" s="132">
        <v>0</v>
      </c>
      <c r="AM95" s="132">
        <v>1</v>
      </c>
      <c r="AN95" s="125">
        <f t="shared" si="79"/>
        <v>7.7609623593325572e-05</v>
      </c>
      <c r="AO95" s="132">
        <f t="shared" si="80"/>
        <v>45.659914629414047</v>
      </c>
      <c r="AP95" s="132">
        <v>45.659914629414047</v>
      </c>
      <c r="AQ95" s="132">
        <f t="shared" si="81"/>
        <v>1</v>
      </c>
      <c r="AR95" s="132">
        <v>115898</v>
      </c>
      <c r="AS95" s="132">
        <v>60000</v>
      </c>
      <c r="AT95" s="132">
        <v>10000</v>
      </c>
      <c r="AU95" s="133">
        <v>0.079999999999999183</v>
      </c>
      <c r="AV95" s="133">
        <v>0.11999999999999902</v>
      </c>
      <c r="AW95" s="133">
        <v>0.10000000000000028</v>
      </c>
      <c r="AX95" s="136">
        <f t="shared" si="82"/>
        <v>3904247.5813440005</v>
      </c>
      <c r="AY95" s="136">
        <f t="shared" si="83"/>
        <v>0</v>
      </c>
      <c r="AZ95" s="136">
        <f t="shared" si="84"/>
        <v>1347477.1200000003</v>
      </c>
      <c r="BA95" s="136">
        <f t="shared" si="85"/>
        <v>432733.03670080926</v>
      </c>
      <c r="BB95" s="136">
        <f t="shared" si="86"/>
        <v>280724.40000000008</v>
      </c>
      <c r="BC95" s="136">
        <f t="shared" si="87"/>
        <v>45659.914629414052</v>
      </c>
      <c r="BD95" s="121"/>
      <c r="BE95" s="121"/>
      <c r="BF95" s="121"/>
      <c r="BG95" s="121"/>
      <c r="BH95" s="121"/>
      <c r="BI95" s="121"/>
      <c r="BJ95" s="121"/>
    </row>
    <row r="96" s="137" customFormat="1" ht="14.25">
      <c r="A96" s="138"/>
      <c r="B96" s="139" t="s">
        <v>526</v>
      </c>
      <c r="C96" s="140">
        <f>SUM(C85:C95)</f>
        <v>8260300</v>
      </c>
      <c r="D96" s="140">
        <f>SUM(D85:D95)</f>
        <v>8091244</v>
      </c>
      <c r="E96" s="134">
        <f>AVERAGE(E85:E95)</f>
        <v>0.12190909090909093</v>
      </c>
      <c r="F96" s="140">
        <f>SUM(F85:F95)</f>
        <v>1253426.3800000001</v>
      </c>
      <c r="G96" s="140">
        <f>SUM(G85:G95)</f>
        <v>206815.35270000005</v>
      </c>
      <c r="H96" s="140">
        <v>52361</v>
      </c>
      <c r="I96" s="140"/>
      <c r="J96" s="140">
        <v>71553</v>
      </c>
      <c r="K96" s="141"/>
      <c r="L96" s="142">
        <f>AVERAGE(L85:L95)</f>
        <v>0.14054545454545456</v>
      </c>
      <c r="M96" s="142">
        <f>AVERAGE(M85:M95)</f>
        <v>0.39163636363636373</v>
      </c>
      <c r="N96" s="140">
        <f>SUM(N85:N95)</f>
        <v>2736021.0300000003</v>
      </c>
      <c r="O96" s="142">
        <f>AVERAGE(O85:O95)</f>
        <v>0.12418181818181817</v>
      </c>
      <c r="P96" s="140">
        <f>SUM(P85:P95)</f>
        <v>806341.03500000015</v>
      </c>
      <c r="Q96" s="142">
        <f t="shared" si="69"/>
        <v>0.01643835616438356</v>
      </c>
      <c r="R96" s="140">
        <f t="shared" si="70"/>
        <v>1089.8465753424657</v>
      </c>
      <c r="S96" s="140">
        <v>1089.8465753424657</v>
      </c>
      <c r="T96" s="143">
        <f>SUM(T85:T95)</f>
        <v>78</v>
      </c>
      <c r="U96" s="144">
        <f t="shared" si="71"/>
        <v>0.033001556939501776</v>
      </c>
      <c r="V96" s="143">
        <f>U96*V97</f>
        <v>16389.695229092526</v>
      </c>
      <c r="W96" s="143">
        <v>16389.695229092526</v>
      </c>
      <c r="X96" s="135">
        <f>SUM(X85:X95)</f>
        <v>1187</v>
      </c>
      <c r="Y96" s="135">
        <f>SUM(Y85:Y95)</f>
        <v>31</v>
      </c>
      <c r="Z96" s="135">
        <f>SUM(Z85:Z95)</f>
        <v>7</v>
      </c>
      <c r="AA96" s="135">
        <f>SUM(AA85:AA95)</f>
        <v>49</v>
      </c>
      <c r="AB96" s="145">
        <f t="shared" si="73"/>
        <v>0.018534299105240733</v>
      </c>
      <c r="AC96" s="135">
        <f t="shared" si="74"/>
        <v>1043.8146570089477</v>
      </c>
      <c r="AD96" s="135">
        <v>1043.8146570089477</v>
      </c>
      <c r="AE96" s="135">
        <f t="shared" si="75"/>
        <v>87</v>
      </c>
      <c r="AF96" s="135">
        <v>1440</v>
      </c>
      <c r="AG96" s="135">
        <f>SUM(AG85:AG95)</f>
        <v>868</v>
      </c>
      <c r="AH96" s="134">
        <f t="shared" si="76"/>
        <v>0.034461134171469524</v>
      </c>
      <c r="AI96" s="135">
        <f t="shared" si="77"/>
        <v>26009.058560038222</v>
      </c>
      <c r="AJ96" s="135">
        <v>26009.058560038222</v>
      </c>
      <c r="AK96" s="135">
        <f t="shared" si="78"/>
        <v>2308</v>
      </c>
      <c r="AL96" s="135">
        <f>SUM(AL85:AL95)</f>
        <v>119</v>
      </c>
      <c r="AM96" s="135">
        <f>SUM(AM85:AM95)</f>
        <v>348</v>
      </c>
      <c r="AN96" s="134">
        <f t="shared" si="79"/>
        <v>0.036243694218083045</v>
      </c>
      <c r="AO96" s="135">
        <f t="shared" si="80"/>
        <v>21323.180131936362</v>
      </c>
      <c r="AP96" s="135">
        <v>21323.180131936362</v>
      </c>
      <c r="AQ96" s="135">
        <f t="shared" si="81"/>
        <v>467</v>
      </c>
      <c r="AR96" s="150">
        <v>115898</v>
      </c>
      <c r="AS96" s="150">
        <v>60000</v>
      </c>
      <c r="AT96" s="150">
        <v>10000</v>
      </c>
      <c r="AU96" s="145">
        <v>0.079999999999999169</v>
      </c>
      <c r="AV96" s="145">
        <v>0.11999999999999902</v>
      </c>
      <c r="AW96" s="145">
        <v>0.10000000000000028</v>
      </c>
      <c r="AX96" s="146">
        <f t="shared" si="82"/>
        <v>2876338289.6669526</v>
      </c>
      <c r="AY96" s="146">
        <f t="shared" si="83"/>
        <v>14517123.734162763</v>
      </c>
      <c r="AZ96" s="146">
        <f t="shared" si="84"/>
        <v>992713692.96000016</v>
      </c>
      <c r="BA96" s="146">
        <f t="shared" si="85"/>
        <v>124843481.08818346</v>
      </c>
      <c r="BB96" s="146">
        <f t="shared" si="86"/>
        <v>206815352.70000005</v>
      </c>
      <c r="BC96" s="146">
        <f t="shared" si="87"/>
        <v>21323180.131936364</v>
      </c>
      <c r="BD96" s="137"/>
      <c r="BE96" s="137"/>
      <c r="BF96" s="137"/>
      <c r="BG96" s="137"/>
      <c r="BH96" s="137"/>
      <c r="BI96" s="137"/>
      <c r="BJ96" s="137"/>
    </row>
    <row r="97" s="151" customFormat="1" ht="14.25">
      <c r="A97" s="152" t="s">
        <v>603</v>
      </c>
      <c r="B97" s="153"/>
      <c r="C97" s="140">
        <f>C20+C33+C42+C50+C65+C73+C84+C96</f>
        <v>146544700</v>
      </c>
      <c r="D97" s="140">
        <f>D20+D33+D42+D50+D65+D73+D84+D96</f>
        <v>145557576</v>
      </c>
      <c r="E97" s="134">
        <f>AVERAGE(E96,E84,E73,E65,E50,E42,E33,E20)</f>
        <v>0.16012573953823953</v>
      </c>
      <c r="F97" s="140">
        <f>F20+F33+F42+F50+F65+F73+F84+F96</f>
        <v>30208151.732000001</v>
      </c>
      <c r="G97" s="140">
        <f>G20+G33+G42+G50+G65+G73+G84+G96</f>
        <v>4984345.0357799986</v>
      </c>
      <c r="H97" s="140">
        <v>40245</v>
      </c>
      <c r="I97" s="140"/>
      <c r="J97" s="140">
        <v>62200</v>
      </c>
      <c r="K97" s="141">
        <v>1.5900000000000001</v>
      </c>
      <c r="L97" s="142">
        <v>0.11</v>
      </c>
      <c r="M97" s="142">
        <v>0.31</v>
      </c>
      <c r="N97" s="140">
        <f>N20+N33+N42+N50+N65+N73+N84+N96</f>
        <v>39035933.189000003</v>
      </c>
      <c r="O97" s="154">
        <v>0.093000000000000013</v>
      </c>
      <c r="P97" s="140">
        <f>P20+P33+P42+P50+P65+P73+P84+P96</f>
        <v>9826840.5830000006</v>
      </c>
      <c r="Q97" s="142"/>
      <c r="R97" s="140">
        <v>66299</v>
      </c>
      <c r="S97" s="140">
        <v>66299</v>
      </c>
      <c r="T97" s="143">
        <f>T20+T33+T42+T50+T65+T73+T84+T96</f>
        <v>4745</v>
      </c>
      <c r="U97" s="144"/>
      <c r="V97" s="143">
        <v>496634</v>
      </c>
      <c r="W97" s="143">
        <v>496634</v>
      </c>
      <c r="X97" s="135">
        <f>X20+X33+X42+X50+X65+X73+X84+X96</f>
        <v>35968</v>
      </c>
      <c r="Y97" s="155">
        <f>Y20+Y33+Y42+Y50+Y65+Y73+Y84+Y96</f>
        <v>1235</v>
      </c>
      <c r="Z97" s="155">
        <f>Z20+Z33+Z42+Z50+Z65+Z73+Z84+Z96</f>
        <v>825</v>
      </c>
      <c r="AA97" s="155">
        <f>AA20+AA33+AA42+AA50+AA65+AA73+AA84+AA96</f>
        <v>2634</v>
      </c>
      <c r="AB97" s="156"/>
      <c r="AC97" s="155">
        <v>56318</v>
      </c>
      <c r="AD97" s="135">
        <f>AD20+AD33+AD42+AD50+AD65+AD73+AD84+AD96</f>
        <v>56318</v>
      </c>
      <c r="AE97" s="135">
        <f>AE20+AE33+AE42+AE50+AE65+AE73+AE84+AE96</f>
        <v>4694</v>
      </c>
      <c r="AF97" s="135">
        <f>AF20+AF33+AF42+AF50+AF65+AF73+AF84+AF96</f>
        <v>41785</v>
      </c>
      <c r="AG97" s="135">
        <f>AG20+AG33+AG42+AG50+AG65+AG73+AG84+AG96</f>
        <v>25189</v>
      </c>
      <c r="AH97" s="134"/>
      <c r="AI97" s="135">
        <v>754736</v>
      </c>
      <c r="AJ97" s="135">
        <v>754736</v>
      </c>
      <c r="AK97" s="135">
        <f>AK20+AK33+AK42+AK50+AK65+AK73+AK84+AK96</f>
        <v>66974</v>
      </c>
      <c r="AL97" s="135">
        <f>AL20+AL33+AL42+AL50+AL65+AL73+AL84+AL96</f>
        <v>4439</v>
      </c>
      <c r="AM97" s="135">
        <f>AM20+AM33+AM42+AM50+AM65+AM73+AM84+AM96</f>
        <v>8446</v>
      </c>
      <c r="AN97" s="134"/>
      <c r="AO97" s="135">
        <v>588328</v>
      </c>
      <c r="AP97" s="135">
        <f>AP20+AP33+AP42+AP50+AP65+AP73+AP84+AP96</f>
        <v>588328</v>
      </c>
      <c r="AQ97" s="135">
        <f>AQ20+AQ33+AQ42+AQ50+AQ65+AQ73+AQ84+AQ96</f>
        <v>12885</v>
      </c>
      <c r="AR97" s="150">
        <v>115898</v>
      </c>
      <c r="AS97" s="150">
        <v>60000</v>
      </c>
      <c r="AT97" s="150">
        <v>10000</v>
      </c>
      <c r="AU97" s="149">
        <v>0.079999999999999155</v>
      </c>
      <c r="AV97" s="149">
        <v>0.11999999999999901</v>
      </c>
      <c r="AW97" s="149">
        <v>0.10000000000000028</v>
      </c>
      <c r="AX97" s="157">
        <f>SUM(AX20+AX33+AX42+AX50+AX65+AX73+AX84+AX96)</f>
        <v>69321074514.819641</v>
      </c>
      <c r="AY97" s="146">
        <f>SUM(AY20+AY33+AY42+AY50+AY65+AY73+AY84+AY96)</f>
        <v>783257227.68000019</v>
      </c>
      <c r="AZ97" s="146">
        <f>SUM(AZ20+AZ33+AZ42+AZ50+AZ65+AZ73+AZ84+AZ96)</f>
        <v>23924856171.743999</v>
      </c>
      <c r="BA97" s="146">
        <f>SUM(BA20+BA33+BA42+BA50+BA65+BA73+BA84+BA96)</f>
        <v>3622732800</v>
      </c>
      <c r="BB97" s="146">
        <f>SUM(BB20+BB33+BB42+BB50+BB65+BB73+BB84+BB96)</f>
        <v>4984345035.7799997</v>
      </c>
      <c r="BC97" s="146">
        <f>SUM(BC20+BC33+BC42+BC50+BC65+BC73+BC84+BC96)</f>
        <v>588328000</v>
      </c>
      <c r="BD97" s="151"/>
      <c r="BE97" s="151"/>
      <c r="BF97" s="151"/>
      <c r="BG97" s="151"/>
      <c r="BH97" s="151"/>
      <c r="BI97" s="151"/>
      <c r="BJ97" s="151"/>
    </row>
    <row r="98" ht="14.25">
      <c r="A98" s="3"/>
      <c r="B98" s="1"/>
      <c r="C98" s="1"/>
      <c r="F98" s="1"/>
      <c r="G98" s="1"/>
      <c r="H98" s="1"/>
      <c r="I98" s="1"/>
      <c r="J98" s="1"/>
      <c r="K98" s="97"/>
      <c r="L98" s="98"/>
      <c r="P98" s="1"/>
      <c r="Q98" s="98"/>
      <c r="R98" s="158"/>
      <c r="S98" s="1"/>
      <c r="T98" s="95"/>
      <c r="U98" s="99"/>
      <c r="V98" s="95"/>
      <c r="W98" s="95"/>
      <c r="X98" s="95"/>
      <c r="Y98" s="159"/>
      <c r="Z98" s="159"/>
      <c r="AA98" s="159"/>
      <c r="AB98" s="160"/>
      <c r="AC98" s="159"/>
      <c r="AD98" s="159"/>
      <c r="AE98" s="159"/>
      <c r="AF98" s="161"/>
      <c r="AG98" s="161"/>
      <c r="AH98" s="161"/>
      <c r="AI98" s="161"/>
      <c r="AJ98" s="161"/>
      <c r="AK98" s="161"/>
      <c r="AL98" s="1"/>
      <c r="AM98" s="1"/>
      <c r="AN98" s="98"/>
      <c r="AO98" s="101"/>
      <c r="AP98" s="1"/>
    </row>
    <row r="99" ht="14.25">
      <c r="A99" s="3" t="s">
        <v>604</v>
      </c>
      <c r="B99" s="1"/>
      <c r="C99" s="1"/>
      <c r="E99" s="162"/>
      <c r="F99" s="1"/>
      <c r="G99" s="1"/>
      <c r="H99" s="1"/>
      <c r="I99" s="1"/>
      <c r="J99" s="163"/>
      <c r="K99" s="163"/>
      <c r="L99" s="163"/>
      <c r="M99" s="164" t="s">
        <v>605</v>
      </c>
      <c r="N99" s="164"/>
      <c r="O99" s="164"/>
      <c r="P99" s="164"/>
      <c r="Q99" s="98"/>
      <c r="R99" s="158"/>
      <c r="S99" s="101"/>
      <c r="T99" s="165"/>
      <c r="U99" s="166"/>
      <c r="V99" s="165"/>
      <c r="W99" s="165"/>
      <c r="X99" s="165"/>
      <c r="Y99" s="165"/>
      <c r="Z99" s="165"/>
      <c r="AA99" s="165"/>
      <c r="AB99" s="167"/>
      <c r="AC99" s="165"/>
      <c r="AD99" s="165"/>
      <c r="AE99" s="165"/>
      <c r="AF99" s="165"/>
      <c r="AG99" s="165"/>
      <c r="AH99" s="165"/>
      <c r="AI99" s="165"/>
      <c r="AJ99" s="165"/>
      <c r="AK99" s="165"/>
      <c r="AL99" s="165"/>
      <c r="AM99" s="165"/>
      <c r="AN99" s="166"/>
      <c r="AO99" s="165"/>
      <c r="AP99" s="168">
        <v>118000</v>
      </c>
      <c r="AQ99" s="95"/>
      <c r="AR99" s="168">
        <v>146000</v>
      </c>
      <c r="AU99" s="168" t="s">
        <v>606</v>
      </c>
      <c r="AV99" s="168"/>
      <c r="AW99" s="95"/>
      <c r="AX99" s="95"/>
      <c r="AY99" s="95"/>
      <c r="AZ99" s="95"/>
      <c r="BA99" s="95"/>
      <c r="BB99" s="95"/>
      <c r="BC99" s="103"/>
      <c r="BD99" s="1"/>
    </row>
    <row r="100" ht="14.25">
      <c r="A100" s="3"/>
      <c r="B100" s="1"/>
      <c r="C100" s="1"/>
      <c r="F100" s="1"/>
      <c r="G100" s="1"/>
      <c r="H100" s="1"/>
      <c r="I100" s="1"/>
      <c r="J100" s="163"/>
      <c r="K100" s="163"/>
      <c r="L100" s="163"/>
      <c r="M100" s="164"/>
      <c r="N100" s="164"/>
      <c r="O100" s="164"/>
      <c r="P100" s="164"/>
      <c r="Q100" s="98"/>
      <c r="R100" s="158"/>
      <c r="S100" s="1"/>
      <c r="T100" s="95"/>
      <c r="U100" s="99"/>
      <c r="V100" s="95"/>
      <c r="W100" s="95"/>
      <c r="X100" s="95"/>
      <c r="Y100" s="95"/>
      <c r="Z100" s="95"/>
      <c r="AA100" s="95"/>
      <c r="AB100" s="169"/>
      <c r="AC100" s="95"/>
      <c r="AD100" s="95"/>
      <c r="AE100" s="95"/>
      <c r="AF100" s="95"/>
      <c r="AG100" s="95"/>
      <c r="AH100" s="95"/>
      <c r="AI100" s="95"/>
      <c r="AJ100" s="95"/>
      <c r="AK100" s="95"/>
      <c r="AL100" s="95"/>
      <c r="AM100" s="95"/>
      <c r="AN100" s="99"/>
      <c r="AO100" s="95"/>
      <c r="AP100" s="168">
        <v>24500</v>
      </c>
      <c r="AR100" s="168">
        <v>150450</v>
      </c>
      <c r="AU100" s="168" t="s">
        <v>607</v>
      </c>
      <c r="AV100" s="170" t="s">
        <v>608</v>
      </c>
      <c r="AW100" s="99"/>
      <c r="AX100" s="171" t="s">
        <v>609</v>
      </c>
      <c r="AY100" s="171"/>
      <c r="AZ100" s="171" t="s">
        <v>610</v>
      </c>
      <c r="BA100" s="171"/>
      <c r="BB100" s="171" t="s">
        <v>611</v>
      </c>
      <c r="BC100" s="171"/>
    </row>
    <row r="101" ht="14.25">
      <c r="A101" s="3"/>
      <c r="B101" s="1"/>
      <c r="C101" s="1"/>
      <c r="I101" s="1"/>
      <c r="J101" s="163"/>
      <c r="K101" s="163"/>
      <c r="L101" s="163"/>
      <c r="M101" s="172"/>
      <c r="N101" s="172"/>
      <c r="O101" s="172"/>
      <c r="P101" s="172"/>
      <c r="X101" s="95"/>
      <c r="AP101" s="168">
        <v>104500</v>
      </c>
      <c r="AR101" s="168">
        <v>127250</v>
      </c>
      <c r="AU101" s="173" t="s">
        <v>612</v>
      </c>
      <c r="AV101" s="173" t="s">
        <v>613</v>
      </c>
      <c r="AW101" s="174"/>
      <c r="AX101" s="171"/>
      <c r="AY101" s="171"/>
      <c r="AZ101" s="171"/>
      <c r="BA101" s="171"/>
      <c r="BB101" s="171"/>
      <c r="BC101" s="171"/>
    </row>
    <row r="102" ht="14.25">
      <c r="A102" s="3"/>
      <c r="B102" s="1"/>
      <c r="C102" s="1"/>
      <c r="J102" s="163"/>
      <c r="K102" s="163"/>
      <c r="L102" s="163"/>
      <c r="M102" s="164" t="s">
        <v>614</v>
      </c>
      <c r="N102" s="164"/>
      <c r="O102" s="164"/>
      <c r="P102" s="164"/>
      <c r="Y102" s="101"/>
      <c r="Z102" s="101"/>
      <c r="AA102" s="101"/>
      <c r="AB102" s="102"/>
      <c r="AC102" s="101"/>
      <c r="AD102" s="101"/>
      <c r="AE102" s="101"/>
      <c r="AF102" s="1"/>
      <c r="AG102" s="1"/>
      <c r="AH102" s="1"/>
      <c r="AI102" s="1"/>
      <c r="AJ102" s="1"/>
      <c r="AK102" s="1"/>
      <c r="AL102" s="175"/>
      <c r="AM102" s="175"/>
      <c r="AN102" s="176"/>
      <c r="AO102" s="175"/>
      <c r="AP102" s="168">
        <v>143750</v>
      </c>
      <c r="AR102" s="168">
        <v>140000</v>
      </c>
      <c r="AU102" s="173"/>
      <c r="AV102" s="173"/>
      <c r="AW102" s="174"/>
      <c r="AX102" s="171"/>
      <c r="AY102" s="171"/>
      <c r="AZ102" s="171"/>
      <c r="BA102" s="171"/>
      <c r="BB102" s="171"/>
      <c r="BC102" s="171"/>
    </row>
    <row r="103" ht="14.25">
      <c r="A103" s="3"/>
      <c r="B103" s="1"/>
      <c r="C103" s="1"/>
      <c r="D103" s="95"/>
      <c r="J103" s="163"/>
      <c r="K103" s="163"/>
      <c r="L103" s="163"/>
      <c r="M103" s="164"/>
      <c r="N103" s="164"/>
      <c r="O103" s="164"/>
      <c r="P103" s="164"/>
      <c r="X103" s="95"/>
      <c r="Y103" s="101"/>
      <c r="Z103" s="101"/>
      <c r="AA103" s="101"/>
      <c r="AB103" s="102"/>
      <c r="AC103" s="101"/>
      <c r="AD103" s="101"/>
      <c r="AE103" s="101"/>
      <c r="AF103" s="1"/>
      <c r="AG103" s="1"/>
      <c r="AH103" s="1"/>
      <c r="AI103" s="1"/>
      <c r="AJ103" s="1"/>
      <c r="AK103" s="1"/>
      <c r="AL103" s="1"/>
      <c r="AM103" s="1"/>
      <c r="AN103" s="98"/>
      <c r="AO103" s="101"/>
      <c r="AP103" s="168">
        <v>100000</v>
      </c>
      <c r="AR103" s="168">
        <v>47750</v>
      </c>
      <c r="AU103" s="173"/>
      <c r="AV103" s="173"/>
      <c r="AW103" s="174"/>
      <c r="AX103" s="171"/>
      <c r="AY103" s="171"/>
      <c r="AZ103" s="171"/>
      <c r="BA103" s="171"/>
      <c r="BB103" s="171"/>
      <c r="BC103" s="171"/>
    </row>
    <row r="104" ht="14.25">
      <c r="A104" s="3"/>
      <c r="B104" s="1"/>
      <c r="C104" s="1"/>
      <c r="J104" s="163"/>
      <c r="K104" s="163"/>
      <c r="L104" s="163"/>
      <c r="M104" s="164"/>
      <c r="N104" s="164"/>
      <c r="O104" s="164"/>
      <c r="P104" s="164"/>
      <c r="AP104" s="168">
        <v>128000</v>
      </c>
      <c r="AR104" s="168">
        <v>90000</v>
      </c>
      <c r="AU104" s="173"/>
      <c r="AV104" s="173"/>
      <c r="AW104" s="174"/>
      <c r="AX104" s="171"/>
      <c r="AY104" s="171"/>
      <c r="AZ104" s="171"/>
      <c r="BA104" s="171"/>
      <c r="BB104" s="171"/>
      <c r="BC104" s="171"/>
    </row>
    <row r="105" ht="14.25">
      <c r="A105" s="3"/>
      <c r="B105" s="1"/>
      <c r="C105" s="1"/>
      <c r="J105" s="163"/>
      <c r="K105" s="163"/>
      <c r="L105" s="163"/>
      <c r="M105" s="164"/>
      <c r="N105" s="164"/>
      <c r="O105" s="164"/>
      <c r="P105" s="164"/>
      <c r="AP105" s="168">
        <v>30500</v>
      </c>
      <c r="AR105" s="168">
        <v>142000</v>
      </c>
      <c r="AU105" s="173"/>
      <c r="AV105" s="173"/>
      <c r="AW105" s="174"/>
      <c r="AX105" s="171"/>
      <c r="AY105" s="171"/>
      <c r="AZ105" s="171"/>
      <c r="BA105" s="171"/>
      <c r="BB105" s="171"/>
      <c r="BC105" s="171"/>
    </row>
    <row r="106" ht="14.25">
      <c r="A106" s="3"/>
      <c r="B106" s="1"/>
      <c r="C106" s="1"/>
      <c r="J106" s="163"/>
      <c r="K106" s="163"/>
      <c r="L106" s="163"/>
      <c r="AP106" s="168">
        <v>313828</v>
      </c>
      <c r="AR106" s="168">
        <v>313828</v>
      </c>
      <c r="AU106" s="173"/>
      <c r="AV106" s="173"/>
      <c r="AW106" s="174"/>
      <c r="AX106" s="171"/>
      <c r="AY106" s="171"/>
      <c r="AZ106" s="171"/>
      <c r="BA106" s="171"/>
      <c r="BB106" s="171"/>
      <c r="BC106" s="171"/>
    </row>
    <row r="107" ht="14.25">
      <c r="A107" s="3"/>
      <c r="B107" s="1"/>
      <c r="C107" s="1"/>
      <c r="J107" s="163"/>
      <c r="K107" s="163"/>
      <c r="L107" s="163"/>
      <c r="AG107" s="1"/>
      <c r="AH107" s="1"/>
      <c r="AI107" s="1"/>
      <c r="AJ107" s="1"/>
      <c r="AK107" s="1"/>
      <c r="AL107" s="1"/>
      <c r="AM107" s="1"/>
      <c r="AN107" s="98"/>
      <c r="AO107" s="101"/>
      <c r="AP107" s="168">
        <v>80000</v>
      </c>
      <c r="AQ107" s="1"/>
      <c r="AR107" s="168">
        <v>29900</v>
      </c>
      <c r="AT107" s="95"/>
      <c r="AU107" s="173"/>
      <c r="AV107" s="173"/>
      <c r="AW107" s="99"/>
      <c r="AX107" s="171"/>
      <c r="AY107" s="171"/>
      <c r="AZ107" s="171"/>
      <c r="BA107" s="171"/>
      <c r="BB107" s="171"/>
      <c r="BC107" s="171"/>
    </row>
    <row r="108" ht="14.25">
      <c r="A108" s="3"/>
      <c r="B108" s="1"/>
      <c r="C108" s="1"/>
      <c r="J108" s="163"/>
      <c r="K108" s="163"/>
      <c r="L108" s="163"/>
      <c r="AP108" s="177">
        <f>SUM(AP99:AP107)/9</f>
        <v>115897.55555555556</v>
      </c>
      <c r="AQ108" s="178" t="s">
        <v>615</v>
      </c>
      <c r="AR108" s="168">
        <v>229000</v>
      </c>
      <c r="AU108" s="173"/>
      <c r="AV108" s="173"/>
      <c r="AX108" s="171"/>
      <c r="AY108" s="171"/>
      <c r="AZ108" s="171"/>
      <c r="BA108" s="171"/>
      <c r="BB108" s="171"/>
      <c r="BC108" s="171"/>
    </row>
    <row r="109" ht="14.25">
      <c r="A109" s="3"/>
      <c r="B109" s="1"/>
      <c r="C109" s="1"/>
      <c r="AP109" s="95"/>
      <c r="AQ109" s="179"/>
      <c r="AR109" s="168">
        <v>192500</v>
      </c>
      <c r="AT109" s="180"/>
      <c r="AU109" s="173"/>
      <c r="AV109" s="173"/>
    </row>
    <row r="110" ht="14.25">
      <c r="A110" s="3"/>
      <c r="B110" s="1"/>
      <c r="C110" s="1"/>
      <c r="Y110" s="101"/>
      <c r="Z110" s="101"/>
      <c r="AA110" s="101"/>
      <c r="AB110" s="102"/>
      <c r="AC110" s="101"/>
      <c r="AD110" s="101"/>
      <c r="AE110" s="101"/>
      <c r="AF110" s="1"/>
      <c r="AG110" s="1"/>
      <c r="AH110" s="1"/>
      <c r="AI110" s="1"/>
      <c r="AJ110" s="1"/>
      <c r="AK110" s="1"/>
      <c r="AL110" s="1"/>
      <c r="AM110" s="1"/>
      <c r="AN110" s="98"/>
      <c r="AO110" s="101"/>
      <c r="AP110" s="168">
        <v>65000</v>
      </c>
      <c r="AQ110" s="180"/>
      <c r="AR110" s="177">
        <f>SUM(AR99:AR109)/11</f>
        <v>146243.45454545456</v>
      </c>
      <c r="AS110" s="181" t="s">
        <v>616</v>
      </c>
      <c r="AT110" s="95"/>
      <c r="AU110" s="173"/>
      <c r="AV110" s="173"/>
      <c r="AW110" s="182"/>
      <c r="AX110" s="182"/>
    </row>
    <row r="111" ht="14.25">
      <c r="A111" s="3"/>
      <c r="B111" s="1"/>
      <c r="C111" s="1"/>
      <c r="AP111" s="168">
        <v>55200</v>
      </c>
      <c r="AQ111" s="179"/>
      <c r="AS111" s="180"/>
    </row>
    <row r="112" ht="14.25">
      <c r="A112" s="3"/>
      <c r="B112" s="1"/>
      <c r="C112" s="1"/>
      <c r="AP112" s="168">
        <v>89000</v>
      </c>
      <c r="AQ112" s="179"/>
      <c r="AR112" s="168">
        <v>153000</v>
      </c>
      <c r="AS112" s="180"/>
    </row>
    <row r="113" ht="14.25">
      <c r="A113" s="3"/>
      <c r="B113" s="1"/>
      <c r="C113" s="1"/>
      <c r="AP113" s="168">
        <v>47800</v>
      </c>
      <c r="AQ113" s="179"/>
      <c r="AR113" s="168">
        <v>89000</v>
      </c>
      <c r="AS113" s="183"/>
    </row>
    <row r="114" ht="14.25">
      <c r="A114" s="3"/>
      <c r="B114" s="1"/>
      <c r="C114" s="1"/>
      <c r="AP114" s="168">
        <v>95000</v>
      </c>
      <c r="AQ114" s="179"/>
      <c r="AR114" s="168">
        <v>55200</v>
      </c>
      <c r="AS114" s="183"/>
    </row>
    <row r="115" ht="14.25">
      <c r="A115" s="3"/>
      <c r="B115" s="1"/>
      <c r="C115" s="1"/>
      <c r="AP115" s="168">
        <v>30000</v>
      </c>
      <c r="AQ115" s="179"/>
      <c r="AR115" s="168">
        <v>47850</v>
      </c>
      <c r="AS115" s="183"/>
    </row>
    <row r="116" ht="14.25">
      <c r="A116" s="3"/>
      <c r="B116" s="1"/>
      <c r="C116" s="1"/>
      <c r="AP116" s="168">
        <f>SUM(AP110:AP115)/6</f>
        <v>63666.666666666664</v>
      </c>
      <c r="AQ116" s="184" t="s">
        <v>617</v>
      </c>
      <c r="AR116" s="168">
        <v>9500</v>
      </c>
      <c r="AS116" s="183"/>
    </row>
    <row r="117" ht="14.25">
      <c r="A117" s="3"/>
      <c r="B117" s="1"/>
      <c r="C117" s="1"/>
      <c r="AQ117" s="179"/>
      <c r="AR117" s="168">
        <v>122000</v>
      </c>
      <c r="AS117" s="183"/>
    </row>
    <row r="118" ht="14.25">
      <c r="A118" s="3"/>
      <c r="B118" s="1"/>
      <c r="C118" s="1"/>
      <c r="AP118" s="168">
        <v>20000</v>
      </c>
      <c r="AQ118" s="184" t="s">
        <v>618</v>
      </c>
      <c r="AR118" s="168">
        <v>90000</v>
      </c>
      <c r="AS118" s="183"/>
    </row>
    <row r="119" ht="14.25">
      <c r="A119" s="3"/>
      <c r="B119" s="1"/>
      <c r="C119" s="1"/>
      <c r="AP119" s="168">
        <v>2</v>
      </c>
      <c r="AQ119" s="185"/>
      <c r="AR119" s="168">
        <v>140000</v>
      </c>
      <c r="AS119" s="183"/>
    </row>
    <row r="120" ht="14.25">
      <c r="A120" s="3"/>
      <c r="B120" s="1"/>
      <c r="C120" s="1"/>
      <c r="AP120" s="168">
        <f>AP118*AP119</f>
        <v>40000</v>
      </c>
      <c r="AQ120" s="184" t="s">
        <v>619</v>
      </c>
      <c r="AR120" s="168">
        <f>SUM(AR112:AR119)/8</f>
        <v>88318.75</v>
      </c>
      <c r="AS120" s="181" t="s">
        <v>620</v>
      </c>
    </row>
    <row r="121" ht="14.25">
      <c r="A121" s="3"/>
      <c r="B121" s="1"/>
      <c r="C121" s="1"/>
      <c r="AQ121" s="186"/>
    </row>
  </sheetData>
  <mergeCells count="22">
    <mergeCell ref="Q1:R1"/>
    <mergeCell ref="U1:V1"/>
    <mergeCell ref="AB1:AC1"/>
    <mergeCell ref="AH1:AI1"/>
    <mergeCell ref="AN1:AO1"/>
    <mergeCell ref="A2:A20"/>
    <mergeCell ref="A21:A33"/>
    <mergeCell ref="A34:A42"/>
    <mergeCell ref="A43:A50"/>
    <mergeCell ref="A51:A65"/>
    <mergeCell ref="A66:A73"/>
    <mergeCell ref="A74:A84"/>
    <mergeCell ref="A85:A96"/>
    <mergeCell ref="A97:B97"/>
    <mergeCell ref="M99:P100"/>
    <mergeCell ref="AU99:AV99"/>
    <mergeCell ref="AX100:AY108"/>
    <mergeCell ref="AZ100:BA108"/>
    <mergeCell ref="BB100:BC108"/>
    <mergeCell ref="AU101:AU110"/>
    <mergeCell ref="AV101:AV110"/>
    <mergeCell ref="M102:P105"/>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style="3" width="13.4140625"/>
    <col customWidth="1" min="2" max="3" style="3" width="7.140625"/>
    <col bestFit="1" customWidth="1" min="4" max="4" style="3" width="7.421875"/>
    <col customWidth="1" min="5" max="5" style="3" width="7.421875"/>
    <col bestFit="1" customWidth="1" min="6" max="6" style="3" width="7.0625"/>
    <col bestFit="1" customWidth="1" min="7" max="7" style="3" width="7.421875"/>
    <col customWidth="1" min="8" max="8" style="3" width="7.7109375"/>
    <col customWidth="1" min="9" max="9" style="3" width="7.28125"/>
    <col customWidth="1" min="10" max="10" style="3" width="7.57421875"/>
    <col customWidth="1" min="11" max="11" style="3" width="7.140625"/>
    <col customWidth="1" min="12" max="12" style="3" width="7.57421875"/>
    <col customWidth="1" min="13" max="13" style="187" width="8.57421875"/>
    <col customWidth="1" min="14" max="14" style="187" width="8.421875"/>
    <col customWidth="1" min="15" max="15" style="1" width="9.57421875"/>
    <col customWidth="1" min="16" max="16" style="1" width="10.421875"/>
    <col customWidth="1" min="17" max="17" style="1" width="9.28125"/>
    <col customWidth="1" min="18" max="18" style="1" width="9.140625"/>
    <col customWidth="1" min="19" max="19" style="1" width="7.57421875"/>
    <col customWidth="1" min="20" max="20" style="1" width="8.57421875"/>
    <col customWidth="1" min="21" max="21" style="1" width="8.7109375"/>
    <col customWidth="1" min="22" max="22" style="1" width="8.57421875"/>
    <col customWidth="1" min="23" max="23" style="1" width="9.8515625"/>
    <col customWidth="1" min="24" max="24" style="1" width="7.8515625"/>
    <col customWidth="1" min="25" max="25" style="1" width="8.140625"/>
    <col customWidth="1" min="26" max="26" style="1" width="9.140625"/>
    <col customWidth="1" min="27" max="27" style="1" width="9.7109375"/>
    <col customWidth="1" min="28" max="28" style="1" width="9.421875"/>
    <col customWidth="1" min="29" max="29" style="1" width="10.140625"/>
    <col customWidth="1" min="30" max="30" style="1" width="7.8515625"/>
    <col customWidth="1" min="31" max="31" style="1" width="14.140625"/>
    <col min="32" max="32" style="1" width="9.140625"/>
    <col customWidth="1" min="33" max="33" style="1" width="14.00390625"/>
    <col min="34" max="16384" style="1" width="9.140625"/>
  </cols>
  <sheetData>
    <row r="1" s="188" customFormat="1" ht="42">
      <c r="A1" s="7" t="s">
        <v>621</v>
      </c>
      <c r="B1" s="189" t="s">
        <v>622</v>
      </c>
      <c r="C1" s="189" t="s">
        <v>623</v>
      </c>
      <c r="D1" s="189" t="s">
        <v>624</v>
      </c>
      <c r="E1" s="189" t="s">
        <v>625</v>
      </c>
      <c r="F1" s="189" t="s">
        <v>626</v>
      </c>
      <c r="G1" s="189" t="s">
        <v>627</v>
      </c>
      <c r="H1" s="190" t="s">
        <v>628</v>
      </c>
      <c r="I1" s="190" t="s">
        <v>629</v>
      </c>
      <c r="J1" s="190" t="s">
        <v>630</v>
      </c>
      <c r="K1" s="191" t="s">
        <v>631</v>
      </c>
      <c r="L1" s="191" t="s">
        <v>632</v>
      </c>
      <c r="M1" s="192" t="s">
        <v>633</v>
      </c>
      <c r="N1" s="193" t="s">
        <v>634</v>
      </c>
      <c r="O1" s="189" t="s">
        <v>635</v>
      </c>
      <c r="P1" s="194" t="s">
        <v>636</v>
      </c>
      <c r="Q1" s="189" t="s">
        <v>637</v>
      </c>
      <c r="R1" s="189" t="s">
        <v>638</v>
      </c>
      <c r="S1" s="189" t="s">
        <v>639</v>
      </c>
      <c r="T1" s="194" t="s">
        <v>640</v>
      </c>
      <c r="U1" s="189" t="s">
        <v>641</v>
      </c>
      <c r="V1" s="189" t="s">
        <v>642</v>
      </c>
      <c r="W1" s="189" t="s">
        <v>643</v>
      </c>
      <c r="X1" s="194" t="s">
        <v>644</v>
      </c>
      <c r="Y1" s="189" t="s">
        <v>645</v>
      </c>
      <c r="Z1" s="189" t="s">
        <v>646</v>
      </c>
      <c r="AA1" s="191" t="s">
        <v>647</v>
      </c>
      <c r="AB1" s="191" t="s">
        <v>648</v>
      </c>
      <c r="AC1" s="195" t="s">
        <v>649</v>
      </c>
      <c r="AD1" s="188"/>
      <c r="AE1" s="194" t="s">
        <v>650</v>
      </c>
      <c r="AF1" s="188"/>
      <c r="AG1" s="196"/>
      <c r="AH1" s="196"/>
      <c r="AI1" s="196"/>
      <c r="AJ1" s="196"/>
    </row>
    <row r="2" s="1" customFormat="1" ht="22.5">
      <c r="A2" s="197" t="s">
        <v>651</v>
      </c>
      <c r="B2" s="198">
        <v>1114</v>
      </c>
      <c r="C2" s="198">
        <v>89</v>
      </c>
      <c r="D2" s="198">
        <v>61</v>
      </c>
      <c r="E2" s="198">
        <v>46</v>
      </c>
      <c r="F2" s="198">
        <v>1314</v>
      </c>
      <c r="G2" s="198">
        <v>777</v>
      </c>
      <c r="H2" s="199">
        <v>7935</v>
      </c>
      <c r="I2" s="199">
        <v>29</v>
      </c>
      <c r="J2" s="199">
        <v>3610</v>
      </c>
      <c r="K2" s="200">
        <v>29</v>
      </c>
      <c r="L2" s="200">
        <v>75</v>
      </c>
      <c r="M2" s="201">
        <v>3194</v>
      </c>
      <c r="N2" s="198">
        <v>593</v>
      </c>
      <c r="O2" s="198">
        <v>806</v>
      </c>
      <c r="P2" s="202">
        <v>522</v>
      </c>
      <c r="Q2" s="198">
        <v>1165</v>
      </c>
      <c r="R2" s="198">
        <v>1090</v>
      </c>
      <c r="S2" s="198">
        <v>627</v>
      </c>
      <c r="T2" s="202">
        <v>1272</v>
      </c>
      <c r="U2" s="198">
        <v>366</v>
      </c>
      <c r="V2" s="198">
        <v>562</v>
      </c>
      <c r="W2" s="198">
        <v>264</v>
      </c>
      <c r="X2" s="202">
        <v>1073</v>
      </c>
      <c r="Y2" s="198">
        <v>828</v>
      </c>
      <c r="Z2" s="198">
        <v>590</v>
      </c>
      <c r="AA2" s="200">
        <v>132</v>
      </c>
      <c r="AB2" s="200">
        <v>95</v>
      </c>
      <c r="AC2" s="202">
        <v>871</v>
      </c>
      <c r="AE2" s="202">
        <f t="shared" ref="AE2:AE8" si="92">P2+T2+X2</f>
        <v>2867</v>
      </c>
      <c r="AF2" s="203"/>
      <c r="AG2" s="196"/>
      <c r="AH2" s="196"/>
      <c r="AI2" s="196"/>
      <c r="AJ2" s="196"/>
      <c r="AK2" s="204"/>
      <c r="AL2" s="205"/>
      <c r="AM2" s="206"/>
      <c r="AN2" s="206"/>
    </row>
    <row r="3" s="1" customFormat="1" ht="15">
      <c r="A3" s="197" t="s">
        <v>652</v>
      </c>
      <c r="B3" s="198">
        <v>1767</v>
      </c>
      <c r="C3" s="198">
        <v>68</v>
      </c>
      <c r="D3" s="198">
        <v>87</v>
      </c>
      <c r="E3" s="198">
        <v>40</v>
      </c>
      <c r="F3" s="198">
        <v>1450</v>
      </c>
      <c r="G3" s="198">
        <v>762</v>
      </c>
      <c r="H3" s="199">
        <v>8405</v>
      </c>
      <c r="I3" s="199">
        <v>32</v>
      </c>
      <c r="J3" s="199">
        <v>3423</v>
      </c>
      <c r="K3" s="200">
        <v>65</v>
      </c>
      <c r="L3" s="200">
        <v>99</v>
      </c>
      <c r="M3" s="201">
        <v>3641</v>
      </c>
      <c r="N3" s="198">
        <v>641</v>
      </c>
      <c r="O3" s="198">
        <v>987</v>
      </c>
      <c r="P3" s="202">
        <v>557</v>
      </c>
      <c r="Q3" s="198">
        <v>1175</v>
      </c>
      <c r="R3" s="198">
        <v>1163</v>
      </c>
      <c r="S3" s="198">
        <v>792</v>
      </c>
      <c r="T3" s="202">
        <v>1443</v>
      </c>
      <c r="U3" s="198">
        <v>526</v>
      </c>
      <c r="V3" s="198">
        <v>648</v>
      </c>
      <c r="W3" s="198">
        <v>266</v>
      </c>
      <c r="X3" s="202">
        <v>1267</v>
      </c>
      <c r="Y3" s="198">
        <v>986</v>
      </c>
      <c r="Z3" s="198">
        <v>1142</v>
      </c>
      <c r="AA3" s="200">
        <v>170</v>
      </c>
      <c r="AB3" s="200">
        <v>129</v>
      </c>
      <c r="AC3" s="202">
        <v>925</v>
      </c>
      <c r="AE3" s="202">
        <f t="shared" si="92"/>
        <v>3267</v>
      </c>
      <c r="AF3" s="203"/>
      <c r="AG3" s="196"/>
      <c r="AH3" s="196"/>
      <c r="AI3" s="196"/>
      <c r="AJ3" s="196"/>
      <c r="AK3" s="207"/>
      <c r="AL3" s="207"/>
      <c r="AM3" s="207"/>
      <c r="AN3" s="207"/>
    </row>
    <row r="4" s="1" customFormat="1" ht="15">
      <c r="A4" s="197" t="s">
        <v>653</v>
      </c>
      <c r="B4" s="198">
        <v>1162</v>
      </c>
      <c r="C4" s="198">
        <v>49</v>
      </c>
      <c r="D4" s="198">
        <v>120</v>
      </c>
      <c r="E4" s="198">
        <v>54</v>
      </c>
      <c r="F4" s="198">
        <v>1604</v>
      </c>
      <c r="G4" s="198">
        <v>838</v>
      </c>
      <c r="H4" s="199">
        <v>8787</v>
      </c>
      <c r="I4" s="199">
        <v>26</v>
      </c>
      <c r="J4" s="199">
        <v>3480</v>
      </c>
      <c r="K4" s="200">
        <v>57</v>
      </c>
      <c r="L4" s="200">
        <v>84</v>
      </c>
      <c r="M4" s="201">
        <v>3754</v>
      </c>
      <c r="N4" s="198">
        <v>676</v>
      </c>
      <c r="O4" s="198">
        <v>1087</v>
      </c>
      <c r="P4" s="202">
        <v>687</v>
      </c>
      <c r="Q4" s="198">
        <v>1277</v>
      </c>
      <c r="R4" s="198">
        <v>1128</v>
      </c>
      <c r="S4" s="198">
        <v>673</v>
      </c>
      <c r="T4" s="202">
        <v>1454</v>
      </c>
      <c r="U4" s="198">
        <v>506</v>
      </c>
      <c r="V4" s="198">
        <v>678</v>
      </c>
      <c r="W4" s="198">
        <v>266</v>
      </c>
      <c r="X4" s="202">
        <v>1402</v>
      </c>
      <c r="Y4" s="198">
        <v>965</v>
      </c>
      <c r="Z4" s="198">
        <v>946</v>
      </c>
      <c r="AA4" s="200">
        <v>170</v>
      </c>
      <c r="AB4" s="200">
        <v>172</v>
      </c>
      <c r="AC4" s="202">
        <v>1064</v>
      </c>
      <c r="AE4" s="202">
        <f t="shared" si="92"/>
        <v>3543</v>
      </c>
      <c r="AF4" s="203"/>
      <c r="AG4" s="196"/>
      <c r="AH4" s="196"/>
      <c r="AI4" s="196"/>
      <c r="AJ4" s="196"/>
      <c r="AK4" s="207"/>
      <c r="AL4" s="207"/>
      <c r="AM4" s="207"/>
      <c r="AN4" s="207"/>
    </row>
    <row r="5" s="1" customFormat="1" ht="15">
      <c r="A5" s="197" t="s">
        <v>654</v>
      </c>
      <c r="B5" s="198">
        <v>1071</v>
      </c>
      <c r="C5" s="198">
        <v>58</v>
      </c>
      <c r="D5" s="198">
        <v>94</v>
      </c>
      <c r="E5" s="198">
        <v>65</v>
      </c>
      <c r="F5" s="198">
        <v>1354</v>
      </c>
      <c r="G5" s="198">
        <v>789</v>
      </c>
      <c r="H5" s="199">
        <v>7620</v>
      </c>
      <c r="I5" s="199">
        <v>19</v>
      </c>
      <c r="J5" s="199">
        <v>3122</v>
      </c>
      <c r="K5" s="200">
        <v>33</v>
      </c>
      <c r="L5" s="200">
        <v>88</v>
      </c>
      <c r="M5" s="201">
        <v>3680</v>
      </c>
      <c r="N5" s="198">
        <v>602</v>
      </c>
      <c r="O5" s="198">
        <v>1022</v>
      </c>
      <c r="P5" s="202">
        <v>558</v>
      </c>
      <c r="Q5" s="198">
        <v>1262</v>
      </c>
      <c r="R5" s="198">
        <v>1142</v>
      </c>
      <c r="S5" s="198">
        <v>670</v>
      </c>
      <c r="T5" s="202">
        <v>1415</v>
      </c>
      <c r="U5" s="198">
        <v>570</v>
      </c>
      <c r="V5" s="198">
        <v>683</v>
      </c>
      <c r="W5" s="198">
        <v>332</v>
      </c>
      <c r="X5" s="202">
        <v>1117</v>
      </c>
      <c r="Y5" s="198">
        <v>759</v>
      </c>
      <c r="Z5" s="198">
        <v>931</v>
      </c>
      <c r="AA5" s="200">
        <v>118</v>
      </c>
      <c r="AB5" s="200">
        <v>149</v>
      </c>
      <c r="AC5" s="202">
        <v>918</v>
      </c>
      <c r="AE5" s="202">
        <f t="shared" si="92"/>
        <v>3090</v>
      </c>
      <c r="AF5" s="203"/>
      <c r="AG5" s="196"/>
      <c r="AH5" s="196"/>
      <c r="AI5" s="196"/>
      <c r="AJ5" s="196"/>
      <c r="AK5" s="207"/>
      <c r="AL5" s="207"/>
      <c r="AM5" s="207"/>
      <c r="AN5" s="207"/>
    </row>
    <row r="6" s="1" customFormat="1" ht="15">
      <c r="A6" s="197" t="s">
        <v>655</v>
      </c>
      <c r="B6" s="198">
        <v>1014</v>
      </c>
      <c r="C6" s="198">
        <v>84</v>
      </c>
      <c r="D6" s="198">
        <v>134</v>
      </c>
      <c r="E6" s="198">
        <v>56</v>
      </c>
      <c r="F6" s="198">
        <v>1595</v>
      </c>
      <c r="G6" s="198">
        <v>881</v>
      </c>
      <c r="H6" s="199">
        <v>8277</v>
      </c>
      <c r="I6" s="199">
        <v>42</v>
      </c>
      <c r="J6" s="199">
        <v>3351</v>
      </c>
      <c r="K6" s="200">
        <v>56</v>
      </c>
      <c r="L6" s="200">
        <v>137</v>
      </c>
      <c r="M6" s="201">
        <v>4484</v>
      </c>
      <c r="N6" s="198">
        <v>720</v>
      </c>
      <c r="O6" s="198">
        <v>1250</v>
      </c>
      <c r="P6" s="202">
        <v>628</v>
      </c>
      <c r="Q6" s="198">
        <v>1518</v>
      </c>
      <c r="R6" s="198">
        <v>1216</v>
      </c>
      <c r="S6" s="198">
        <v>914</v>
      </c>
      <c r="T6" s="202">
        <v>1908</v>
      </c>
      <c r="U6" s="198">
        <v>659</v>
      </c>
      <c r="V6" s="198">
        <v>968</v>
      </c>
      <c r="W6" s="198">
        <v>366</v>
      </c>
      <c r="X6" s="202">
        <v>1349</v>
      </c>
      <c r="Y6" s="198">
        <v>922</v>
      </c>
      <c r="Z6" s="198">
        <v>837</v>
      </c>
      <c r="AA6" s="200">
        <v>176</v>
      </c>
      <c r="AB6" s="200">
        <v>145</v>
      </c>
      <c r="AC6" s="202">
        <v>916</v>
      </c>
      <c r="AE6" s="202">
        <f t="shared" si="92"/>
        <v>3885</v>
      </c>
      <c r="AF6" s="203"/>
      <c r="AG6" s="196"/>
      <c r="AH6" s="196"/>
      <c r="AI6" s="196"/>
      <c r="AJ6" s="196"/>
      <c r="AK6" s="207"/>
      <c r="AL6" s="207"/>
      <c r="AM6" s="207"/>
      <c r="AN6" s="207"/>
    </row>
    <row r="7" s="1" customFormat="1" ht="15">
      <c r="A7" s="197" t="s">
        <v>656</v>
      </c>
      <c r="B7" s="198">
        <v>1234</v>
      </c>
      <c r="C7" s="198">
        <v>110</v>
      </c>
      <c r="D7" s="198">
        <v>107</v>
      </c>
      <c r="E7" s="198">
        <v>44</v>
      </c>
      <c r="F7" s="198">
        <v>1447</v>
      </c>
      <c r="G7" s="198">
        <v>975</v>
      </c>
      <c r="H7" s="199">
        <v>8058</v>
      </c>
      <c r="I7" s="199">
        <v>43</v>
      </c>
      <c r="J7" s="199">
        <v>3426</v>
      </c>
      <c r="K7" s="200">
        <v>75</v>
      </c>
      <c r="L7" s="200">
        <v>104</v>
      </c>
      <c r="M7" s="201">
        <v>4688</v>
      </c>
      <c r="N7" s="198">
        <v>706</v>
      </c>
      <c r="O7" s="198">
        <v>1230</v>
      </c>
      <c r="P7" s="202">
        <v>628</v>
      </c>
      <c r="Q7" s="198">
        <v>1512</v>
      </c>
      <c r="R7" s="198">
        <v>1135</v>
      </c>
      <c r="S7" s="198">
        <v>978</v>
      </c>
      <c r="T7" s="202">
        <v>1780</v>
      </c>
      <c r="U7" s="198">
        <v>615</v>
      </c>
      <c r="V7" s="198">
        <v>1130</v>
      </c>
      <c r="W7" s="198">
        <v>432</v>
      </c>
      <c r="X7" s="202">
        <v>1575</v>
      </c>
      <c r="Y7" s="198">
        <v>1164</v>
      </c>
      <c r="Z7" s="198">
        <v>911</v>
      </c>
      <c r="AA7" s="200">
        <v>136</v>
      </c>
      <c r="AB7" s="200">
        <v>162</v>
      </c>
      <c r="AC7" s="202">
        <v>1211</v>
      </c>
      <c r="AE7" s="202">
        <f t="shared" si="92"/>
        <v>3983</v>
      </c>
      <c r="AF7" s="203"/>
      <c r="AG7" s="196"/>
      <c r="AH7" s="196"/>
      <c r="AI7" s="196"/>
      <c r="AJ7" s="196"/>
      <c r="AK7" s="207"/>
      <c r="AL7" s="207"/>
      <c r="AM7" s="207"/>
      <c r="AN7" s="207"/>
    </row>
    <row r="8" s="1" customFormat="1" ht="15">
      <c r="A8" s="197" t="s">
        <v>657</v>
      </c>
      <c r="B8" s="198">
        <v>1315</v>
      </c>
      <c r="C8" s="198">
        <v>149</v>
      </c>
      <c r="D8" s="198">
        <v>102</v>
      </c>
      <c r="E8" s="198">
        <v>41</v>
      </c>
      <c r="F8" s="198">
        <v>1596</v>
      </c>
      <c r="G8" s="198">
        <v>883</v>
      </c>
      <c r="H8" s="199">
        <v>9125</v>
      </c>
      <c r="I8" s="199">
        <v>34</v>
      </c>
      <c r="J8" s="199">
        <v>3506</v>
      </c>
      <c r="K8" s="200">
        <v>106</v>
      </c>
      <c r="L8" s="200">
        <v>179</v>
      </c>
      <c r="M8" s="201">
        <v>4779</v>
      </c>
      <c r="N8" s="198">
        <v>728</v>
      </c>
      <c r="O8" s="198">
        <v>1218</v>
      </c>
      <c r="P8" s="202">
        <v>792</v>
      </c>
      <c r="Q8" s="198">
        <v>1812</v>
      </c>
      <c r="R8" s="198">
        <v>1219</v>
      </c>
      <c r="S8" s="198">
        <v>1089</v>
      </c>
      <c r="T8" s="202">
        <v>1836</v>
      </c>
      <c r="U8" s="198">
        <v>692</v>
      </c>
      <c r="V8" s="198">
        <v>954</v>
      </c>
      <c r="W8" s="198">
        <v>348</v>
      </c>
      <c r="X8" s="202">
        <v>1519</v>
      </c>
      <c r="Y8" s="198">
        <v>1072</v>
      </c>
      <c r="Z8" s="198">
        <v>995</v>
      </c>
      <c r="AA8" s="200">
        <v>152</v>
      </c>
      <c r="AB8" s="200">
        <v>188</v>
      </c>
      <c r="AC8" s="202">
        <v>1116</v>
      </c>
      <c r="AE8" s="202">
        <f t="shared" si="92"/>
        <v>4147</v>
      </c>
      <c r="AF8" s="203"/>
      <c r="AG8" s="196"/>
      <c r="AH8" s="196"/>
      <c r="AI8" s="196"/>
      <c r="AJ8" s="196"/>
      <c r="AK8" s="207"/>
      <c r="AL8" s="207"/>
      <c r="AM8" s="207"/>
      <c r="AN8" s="207"/>
    </row>
    <row r="9" s="1" customFormat="1" ht="15">
      <c r="A9" s="197" t="s">
        <v>658</v>
      </c>
      <c r="B9" s="198">
        <v>1154</v>
      </c>
      <c r="C9" s="198">
        <v>69</v>
      </c>
      <c r="D9" s="198">
        <v>172</v>
      </c>
      <c r="E9" s="198">
        <v>50</v>
      </c>
      <c r="F9" s="198">
        <v>1784</v>
      </c>
      <c r="G9" s="198">
        <v>889</v>
      </c>
      <c r="H9" s="199">
        <v>8518</v>
      </c>
      <c r="I9" s="199">
        <v>48</v>
      </c>
      <c r="J9" s="199">
        <v>3216</v>
      </c>
      <c r="K9" s="200">
        <v>70</v>
      </c>
      <c r="L9" s="200">
        <v>193</v>
      </c>
      <c r="M9" s="201">
        <v>4742</v>
      </c>
      <c r="N9" s="198">
        <v>704</v>
      </c>
      <c r="O9" s="198">
        <v>1291</v>
      </c>
      <c r="P9" s="202">
        <v>635</v>
      </c>
      <c r="Q9" s="198">
        <v>1420</v>
      </c>
      <c r="R9" s="198">
        <v>1233</v>
      </c>
      <c r="S9" s="198">
        <v>1109</v>
      </c>
      <c r="T9" s="202">
        <v>1776</v>
      </c>
      <c r="U9" s="198">
        <v>789</v>
      </c>
      <c r="V9" s="198">
        <v>941</v>
      </c>
      <c r="W9" s="198">
        <v>363</v>
      </c>
      <c r="X9" s="202">
        <v>1424</v>
      </c>
      <c r="Y9" s="198">
        <v>1054</v>
      </c>
      <c r="Z9" s="198">
        <v>934</v>
      </c>
      <c r="AA9" s="200">
        <v>186</v>
      </c>
      <c r="AB9" s="200">
        <v>191</v>
      </c>
      <c r="AC9" s="202">
        <v>908</v>
      </c>
      <c r="AE9" s="202">
        <f t="shared" ref="AE9:AE27" si="93">P9+T9+X9</f>
        <v>3835</v>
      </c>
      <c r="AF9" s="203"/>
      <c r="AG9" s="196"/>
      <c r="AH9" s="196"/>
      <c r="AI9" s="196"/>
      <c r="AJ9" s="196"/>
      <c r="AK9" s="207"/>
      <c r="AL9" s="207"/>
      <c r="AM9" s="207"/>
      <c r="AN9" s="207"/>
    </row>
    <row r="10" s="1" customFormat="1" ht="15">
      <c r="A10" s="197" t="s">
        <v>659</v>
      </c>
      <c r="B10" s="198">
        <v>1143</v>
      </c>
      <c r="C10" s="198">
        <v>96</v>
      </c>
      <c r="D10" s="198">
        <v>188</v>
      </c>
      <c r="E10" s="198">
        <v>51</v>
      </c>
      <c r="F10" s="198">
        <v>1753</v>
      </c>
      <c r="G10" s="198">
        <v>921</v>
      </c>
      <c r="H10" s="199">
        <v>7444</v>
      </c>
      <c r="I10" s="199">
        <v>23</v>
      </c>
      <c r="J10" s="199">
        <v>2790</v>
      </c>
      <c r="K10" s="198">
        <v>114</v>
      </c>
      <c r="L10" s="198">
        <v>209</v>
      </c>
      <c r="M10" s="201">
        <v>4717</v>
      </c>
      <c r="N10" s="198">
        <v>626</v>
      </c>
      <c r="O10" s="198">
        <v>1255</v>
      </c>
      <c r="P10" s="202">
        <v>681</v>
      </c>
      <c r="Q10" s="198">
        <v>1151</v>
      </c>
      <c r="R10" s="198">
        <v>1194</v>
      </c>
      <c r="S10" s="198">
        <v>1015</v>
      </c>
      <c r="T10" s="202">
        <v>1749</v>
      </c>
      <c r="U10" s="198">
        <v>695</v>
      </c>
      <c r="V10" s="198">
        <v>1148</v>
      </c>
      <c r="W10" s="198">
        <v>320</v>
      </c>
      <c r="X10" s="202">
        <v>1341</v>
      </c>
      <c r="Y10" s="198">
        <v>977</v>
      </c>
      <c r="Z10" s="198">
        <v>770</v>
      </c>
      <c r="AA10" s="200">
        <v>140</v>
      </c>
      <c r="AB10" s="200">
        <v>174</v>
      </c>
      <c r="AC10" s="202">
        <v>965</v>
      </c>
      <c r="AE10" s="202">
        <f t="shared" si="93"/>
        <v>3771</v>
      </c>
      <c r="AF10" s="203"/>
      <c r="AG10" s="196"/>
      <c r="AH10" s="196"/>
      <c r="AI10" s="196"/>
      <c r="AJ10" s="196"/>
      <c r="AK10" s="207"/>
      <c r="AL10" s="207"/>
      <c r="AM10" s="207"/>
      <c r="AN10" s="207"/>
    </row>
    <row r="11" s="1" customFormat="1" ht="15">
      <c r="A11" s="197" t="s">
        <v>660</v>
      </c>
      <c r="B11" s="198">
        <v>1473</v>
      </c>
      <c r="C11" s="198">
        <v>98</v>
      </c>
      <c r="D11" s="198">
        <v>150</v>
      </c>
      <c r="E11" s="198">
        <v>62</v>
      </c>
      <c r="F11" s="198">
        <v>1628</v>
      </c>
      <c r="G11" s="198">
        <v>840</v>
      </c>
      <c r="H11" s="199">
        <v>8339</v>
      </c>
      <c r="I11" s="199">
        <v>32</v>
      </c>
      <c r="J11" s="199">
        <v>3295</v>
      </c>
      <c r="K11" s="198">
        <v>97</v>
      </c>
      <c r="L11" s="198">
        <v>123</v>
      </c>
      <c r="M11" s="201">
        <v>4689</v>
      </c>
      <c r="N11" s="198">
        <v>624</v>
      </c>
      <c r="O11" s="198">
        <v>1290</v>
      </c>
      <c r="P11" s="202">
        <v>666</v>
      </c>
      <c r="Q11" s="198">
        <v>1232</v>
      </c>
      <c r="R11" s="198">
        <v>1226</v>
      </c>
      <c r="S11" s="198">
        <v>961</v>
      </c>
      <c r="T11" s="202">
        <v>2080</v>
      </c>
      <c r="U11" s="198">
        <v>592</v>
      </c>
      <c r="V11" s="198">
        <v>1037</v>
      </c>
      <c r="W11" s="198">
        <v>286</v>
      </c>
      <c r="X11" s="202">
        <v>1195</v>
      </c>
      <c r="Y11" s="198">
        <v>864</v>
      </c>
      <c r="Z11" s="198">
        <v>1229</v>
      </c>
      <c r="AA11" s="198">
        <v>112</v>
      </c>
      <c r="AB11" s="198">
        <v>197</v>
      </c>
      <c r="AC11" s="202">
        <v>1029</v>
      </c>
      <c r="AE11" s="202">
        <f t="shared" si="93"/>
        <v>3941</v>
      </c>
      <c r="AF11" s="203"/>
      <c r="AG11" s="196"/>
      <c r="AH11" s="196"/>
      <c r="AI11" s="196"/>
      <c r="AJ11" s="196"/>
      <c r="AK11" s="207"/>
      <c r="AL11" s="207"/>
      <c r="AM11" s="207"/>
      <c r="AN11" s="207"/>
    </row>
    <row r="12" s="1" customFormat="1" ht="15">
      <c r="A12" s="197" t="s">
        <v>661</v>
      </c>
      <c r="B12" s="198">
        <v>1188</v>
      </c>
      <c r="C12" s="198">
        <v>133</v>
      </c>
      <c r="D12" s="198">
        <v>169</v>
      </c>
      <c r="E12" s="198">
        <v>66</v>
      </c>
      <c r="F12" s="198">
        <v>1552</v>
      </c>
      <c r="G12" s="198">
        <v>930</v>
      </c>
      <c r="H12" s="199">
        <v>7750</v>
      </c>
      <c r="I12" s="199">
        <v>45</v>
      </c>
      <c r="J12" s="199">
        <v>2526</v>
      </c>
      <c r="K12" s="198">
        <v>76</v>
      </c>
      <c r="L12" s="198">
        <v>166</v>
      </c>
      <c r="M12" s="201">
        <v>4837</v>
      </c>
      <c r="N12" s="198">
        <v>679</v>
      </c>
      <c r="O12" s="198">
        <v>1263</v>
      </c>
      <c r="P12" s="202">
        <v>661</v>
      </c>
      <c r="Q12" s="198">
        <v>1202</v>
      </c>
      <c r="R12" s="198">
        <v>1159</v>
      </c>
      <c r="S12" s="198">
        <v>1013</v>
      </c>
      <c r="T12" s="202">
        <v>2257</v>
      </c>
      <c r="U12" s="198">
        <v>517</v>
      </c>
      <c r="V12" s="198">
        <v>1173</v>
      </c>
      <c r="W12" s="198">
        <v>395</v>
      </c>
      <c r="X12" s="202">
        <v>1380</v>
      </c>
      <c r="Y12" s="198">
        <v>1006</v>
      </c>
      <c r="Z12" s="198">
        <v>732</v>
      </c>
      <c r="AA12" s="198">
        <v>129</v>
      </c>
      <c r="AB12" s="198">
        <v>294</v>
      </c>
      <c r="AC12" s="202">
        <v>1023</v>
      </c>
      <c r="AE12" s="202">
        <f t="shared" si="93"/>
        <v>4298</v>
      </c>
      <c r="AF12" s="203"/>
      <c r="AG12" s="196"/>
      <c r="AH12" s="196"/>
      <c r="AI12" s="196"/>
      <c r="AJ12" s="196"/>
      <c r="AK12" s="207"/>
      <c r="AL12" s="207"/>
      <c r="AM12" s="207"/>
      <c r="AN12" s="207"/>
    </row>
    <row r="13" s="1" customFormat="1" ht="15">
      <c r="A13" s="197" t="s">
        <v>662</v>
      </c>
      <c r="B13" s="198">
        <v>1420</v>
      </c>
      <c r="C13" s="198">
        <v>139</v>
      </c>
      <c r="D13" s="198">
        <v>206</v>
      </c>
      <c r="E13" s="198">
        <v>68</v>
      </c>
      <c r="F13" s="198">
        <v>1608</v>
      </c>
      <c r="G13" s="198">
        <v>981</v>
      </c>
      <c r="H13" s="199">
        <v>8581</v>
      </c>
      <c r="I13" s="199">
        <v>43</v>
      </c>
      <c r="J13" s="199">
        <v>2788</v>
      </c>
      <c r="K13" s="198">
        <v>69</v>
      </c>
      <c r="L13" s="198">
        <v>142</v>
      </c>
      <c r="M13" s="201">
        <v>5893</v>
      </c>
      <c r="N13" s="198">
        <v>727</v>
      </c>
      <c r="O13" s="198">
        <v>1364</v>
      </c>
      <c r="P13" s="202">
        <v>809</v>
      </c>
      <c r="Q13" s="198">
        <v>1316</v>
      </c>
      <c r="R13" s="198">
        <v>1483</v>
      </c>
      <c r="S13" s="198">
        <v>1229</v>
      </c>
      <c r="T13" s="202">
        <v>2589</v>
      </c>
      <c r="U13" s="198">
        <v>597</v>
      </c>
      <c r="V13" s="198">
        <v>1165</v>
      </c>
      <c r="W13" s="198">
        <v>495</v>
      </c>
      <c r="X13" s="202">
        <v>1371</v>
      </c>
      <c r="Y13" s="198">
        <v>1048</v>
      </c>
      <c r="Z13" s="198">
        <v>755</v>
      </c>
      <c r="AA13" s="198">
        <v>121</v>
      </c>
      <c r="AB13" s="198">
        <v>360</v>
      </c>
      <c r="AC13" s="202">
        <v>1274</v>
      </c>
      <c r="AE13" s="202">
        <f t="shared" si="93"/>
        <v>4769</v>
      </c>
      <c r="AF13" s="203"/>
      <c r="AG13" s="196"/>
      <c r="AH13" s="196"/>
      <c r="AI13" s="196"/>
      <c r="AJ13" s="196"/>
      <c r="AK13" s="207"/>
      <c r="AL13" s="207"/>
      <c r="AM13" s="207"/>
      <c r="AN13" s="207"/>
    </row>
    <row r="14" s="1" customFormat="1" ht="52.5" customHeight="1">
      <c r="A14" s="197" t="s">
        <v>663</v>
      </c>
      <c r="B14" s="198">
        <f>SUM(B2:B13)</f>
        <v>15055</v>
      </c>
      <c r="C14" s="198">
        <f>SUM(C2:C13)</f>
        <v>1142</v>
      </c>
      <c r="D14" s="198">
        <f>SUM(D2:D13)</f>
        <v>1590</v>
      </c>
      <c r="E14" s="198">
        <f>SUM(E2:E13)</f>
        <v>643</v>
      </c>
      <c r="F14" s="198">
        <f>SUM(F2:F13)</f>
        <v>18685</v>
      </c>
      <c r="G14" s="198">
        <f>SUM(G2:G13)</f>
        <v>10466</v>
      </c>
      <c r="H14" s="199">
        <f>SUM(H2:H13)</f>
        <v>98839</v>
      </c>
      <c r="I14" s="199">
        <f>SUM(I2:I13)</f>
        <v>416</v>
      </c>
      <c r="J14" s="199">
        <f>SUM(J2:J13)</f>
        <v>38533</v>
      </c>
      <c r="K14" s="198">
        <f>SUM(K2:K13)</f>
        <v>847</v>
      </c>
      <c r="L14" s="198">
        <f>SUM(L2:L13)</f>
        <v>1599</v>
      </c>
      <c r="M14" s="201">
        <f>SUM(M2:M13)</f>
        <v>53098</v>
      </c>
      <c r="N14" s="198">
        <f>SUM(N2:N13)</f>
        <v>8026</v>
      </c>
      <c r="O14" s="198">
        <f>SUM(O2:O13)</f>
        <v>14063</v>
      </c>
      <c r="P14" s="202">
        <f>SUM(P2:P13)</f>
        <v>7824</v>
      </c>
      <c r="Q14" s="198">
        <f>SUM(Q2:Q13)</f>
        <v>16042</v>
      </c>
      <c r="R14" s="198">
        <f>SUM(R2:R13)</f>
        <v>14388</v>
      </c>
      <c r="S14" s="198">
        <f>SUM(S2:S13)</f>
        <v>11070</v>
      </c>
      <c r="T14" s="202">
        <f>SUM(T2:T13)</f>
        <v>21559</v>
      </c>
      <c r="U14" s="198">
        <f>SUM(U2:U13)</f>
        <v>7124</v>
      </c>
      <c r="V14" s="198">
        <f>SUM(V2:V13)</f>
        <v>11087</v>
      </c>
      <c r="W14" s="198">
        <f>SUM(W2:W13)</f>
        <v>4133</v>
      </c>
      <c r="X14" s="202">
        <f>SUM(X2:X13)</f>
        <v>16013</v>
      </c>
      <c r="Y14" s="198">
        <f>SUM(Y2:Y13)</f>
        <v>11645</v>
      </c>
      <c r="Z14" s="198">
        <f>SUM(Z2:Z13)</f>
        <v>10772</v>
      </c>
      <c r="AA14" s="198">
        <f>SUM(AA2:AA13)</f>
        <v>1742</v>
      </c>
      <c r="AB14" s="198">
        <f>SUM(AB2:AB13)</f>
        <v>2256</v>
      </c>
      <c r="AC14" s="202">
        <f>SUM(AC2:AC13)</f>
        <v>12220</v>
      </c>
      <c r="AD14" s="1"/>
      <c r="AE14" s="202">
        <f t="shared" si="93"/>
        <v>45396</v>
      </c>
      <c r="AF14" s="208"/>
      <c r="AG14" s="196"/>
      <c r="AH14" s="196"/>
      <c r="AI14" s="196"/>
      <c r="AJ14" s="196"/>
      <c r="AK14" s="207"/>
      <c r="AL14" s="207"/>
      <c r="AM14" s="207"/>
      <c r="AN14" s="207"/>
    </row>
    <row r="15" s="1" customFormat="1" ht="15">
      <c r="A15" s="197" t="s">
        <v>664</v>
      </c>
      <c r="B15" s="198">
        <v>1120</v>
      </c>
      <c r="C15" s="198">
        <v>78</v>
      </c>
      <c r="D15" s="198">
        <v>230</v>
      </c>
      <c r="E15" s="198">
        <v>67</v>
      </c>
      <c r="F15" s="198">
        <v>2234</v>
      </c>
      <c r="G15" s="198">
        <v>1039</v>
      </c>
      <c r="H15" s="199">
        <v>9962</v>
      </c>
      <c r="I15" s="199">
        <v>60</v>
      </c>
      <c r="J15" s="199">
        <v>3711</v>
      </c>
      <c r="K15" s="198">
        <v>82</v>
      </c>
      <c r="L15" s="198">
        <v>212</v>
      </c>
      <c r="M15" s="201">
        <v>6000</v>
      </c>
      <c r="N15" s="198">
        <v>840</v>
      </c>
      <c r="O15" s="198">
        <v>1488</v>
      </c>
      <c r="P15" s="202">
        <v>877</v>
      </c>
      <c r="Q15" s="198">
        <v>1288</v>
      </c>
      <c r="R15" s="198">
        <v>1607</v>
      </c>
      <c r="S15" s="198">
        <v>1511</v>
      </c>
      <c r="T15" s="202">
        <v>2482</v>
      </c>
      <c r="U15" s="198">
        <v>698</v>
      </c>
      <c r="V15" s="198">
        <v>1240</v>
      </c>
      <c r="W15" s="198">
        <v>433</v>
      </c>
      <c r="X15" s="202">
        <v>1851</v>
      </c>
      <c r="Y15" s="198">
        <v>1424</v>
      </c>
      <c r="Z15" s="198">
        <v>1053</v>
      </c>
      <c r="AA15" s="198">
        <v>152</v>
      </c>
      <c r="AB15" s="198">
        <v>350</v>
      </c>
      <c r="AC15" s="202">
        <v>1175</v>
      </c>
      <c r="AD15" s="1"/>
      <c r="AE15" s="202">
        <f t="shared" si="93"/>
        <v>5210</v>
      </c>
      <c r="AF15" s="203"/>
      <c r="AG15" s="209"/>
      <c r="AH15" s="209"/>
      <c r="AI15" s="209"/>
      <c r="AJ15" s="209"/>
      <c r="AK15" s="207"/>
      <c r="AL15" s="207"/>
      <c r="AM15" s="207"/>
      <c r="AN15" s="207"/>
    </row>
    <row r="16" s="1" customFormat="1" ht="15">
      <c r="A16" s="197" t="s">
        <v>665</v>
      </c>
      <c r="B16" s="198">
        <v>1137</v>
      </c>
      <c r="C16" s="198">
        <v>68</v>
      </c>
      <c r="D16" s="198">
        <v>241</v>
      </c>
      <c r="E16" s="198">
        <v>81</v>
      </c>
      <c r="F16" s="198">
        <v>2734</v>
      </c>
      <c r="G16" s="198">
        <v>1061</v>
      </c>
      <c r="H16" s="199">
        <v>8720</v>
      </c>
      <c r="I16" s="199">
        <v>104</v>
      </c>
      <c r="J16" s="199">
        <v>3546</v>
      </c>
      <c r="K16" s="198">
        <v>63</v>
      </c>
      <c r="L16" s="198">
        <v>179</v>
      </c>
      <c r="M16" s="201">
        <v>6047</v>
      </c>
      <c r="N16" s="198">
        <v>751</v>
      </c>
      <c r="O16" s="198">
        <v>1777</v>
      </c>
      <c r="P16" s="202">
        <v>911</v>
      </c>
      <c r="Q16" s="198">
        <v>1453</v>
      </c>
      <c r="R16" s="198">
        <v>1476</v>
      </c>
      <c r="S16" s="198">
        <v>1290</v>
      </c>
      <c r="T16" s="202">
        <v>2593</v>
      </c>
      <c r="U16" s="198">
        <v>783</v>
      </c>
      <c r="V16" s="198">
        <v>1456</v>
      </c>
      <c r="W16" s="198">
        <v>459</v>
      </c>
      <c r="X16" s="202">
        <v>1665</v>
      </c>
      <c r="Y16" s="198">
        <v>1186</v>
      </c>
      <c r="Z16" s="198">
        <v>930</v>
      </c>
      <c r="AA16" s="200">
        <v>134</v>
      </c>
      <c r="AB16" s="200">
        <v>189</v>
      </c>
      <c r="AC16" s="202">
        <v>1465</v>
      </c>
      <c r="AE16" s="202">
        <f t="shared" si="93"/>
        <v>5169</v>
      </c>
      <c r="AF16" s="203"/>
      <c r="AG16" s="209"/>
      <c r="AH16" s="209"/>
      <c r="AI16" s="209"/>
      <c r="AJ16" s="209"/>
      <c r="AK16" s="207"/>
      <c r="AL16" s="207"/>
      <c r="AM16" s="207"/>
      <c r="AN16" s="207"/>
    </row>
    <row r="17" s="1" customFormat="1" ht="15">
      <c r="A17" s="197" t="s">
        <v>666</v>
      </c>
      <c r="B17" s="198">
        <v>1136</v>
      </c>
      <c r="C17" s="198">
        <v>52</v>
      </c>
      <c r="D17" s="198">
        <v>197</v>
      </c>
      <c r="E17" s="198">
        <v>73</v>
      </c>
      <c r="F17" s="198">
        <v>2161</v>
      </c>
      <c r="G17" s="198">
        <v>1058</v>
      </c>
      <c r="H17" s="199">
        <v>8267</v>
      </c>
      <c r="I17" s="199">
        <v>88</v>
      </c>
      <c r="J17" s="199">
        <v>3737</v>
      </c>
      <c r="K17" s="200">
        <v>106</v>
      </c>
      <c r="L17" s="200">
        <v>218</v>
      </c>
      <c r="M17" s="201">
        <v>5728</v>
      </c>
      <c r="N17" s="198">
        <v>881</v>
      </c>
      <c r="O17" s="198">
        <v>1745</v>
      </c>
      <c r="P17" s="202">
        <v>862</v>
      </c>
      <c r="Q17" s="198">
        <v>1565</v>
      </c>
      <c r="R17" s="198">
        <v>1425</v>
      </c>
      <c r="S17" s="198">
        <v>1263</v>
      </c>
      <c r="T17" s="202">
        <v>2494</v>
      </c>
      <c r="U17" s="198">
        <v>745</v>
      </c>
      <c r="V17" s="198">
        <v>1333</v>
      </c>
      <c r="W17" s="198">
        <v>384</v>
      </c>
      <c r="X17" s="202">
        <v>1542</v>
      </c>
      <c r="Y17" s="198">
        <v>1184</v>
      </c>
      <c r="Z17" s="198">
        <v>1209</v>
      </c>
      <c r="AA17" s="200">
        <v>245</v>
      </c>
      <c r="AB17" s="200">
        <v>162</v>
      </c>
      <c r="AC17" s="202">
        <v>1470</v>
      </c>
      <c r="AE17" s="202">
        <f t="shared" si="93"/>
        <v>4898</v>
      </c>
      <c r="AF17" s="203"/>
      <c r="AG17" s="209"/>
      <c r="AH17" s="209"/>
      <c r="AI17" s="209"/>
      <c r="AJ17" s="209"/>
      <c r="AK17" s="207"/>
      <c r="AL17" s="207"/>
      <c r="AM17" s="207"/>
      <c r="AN17" s="207"/>
    </row>
    <row r="18" s="1" customFormat="1" ht="15">
      <c r="A18" s="197" t="s">
        <v>667</v>
      </c>
      <c r="B18" s="198">
        <v>1193</v>
      </c>
      <c r="C18" s="198">
        <v>67</v>
      </c>
      <c r="D18" s="198">
        <v>153</v>
      </c>
      <c r="E18" s="198">
        <v>90</v>
      </c>
      <c r="F18" s="198">
        <v>2053</v>
      </c>
      <c r="G18" s="198">
        <v>915</v>
      </c>
      <c r="H18" s="199">
        <v>8619</v>
      </c>
      <c r="I18" s="199">
        <v>26</v>
      </c>
      <c r="J18" s="199">
        <v>3498</v>
      </c>
      <c r="K18" s="200">
        <v>134</v>
      </c>
      <c r="L18" s="200">
        <v>281</v>
      </c>
      <c r="M18" s="201">
        <v>5777</v>
      </c>
      <c r="N18" s="198">
        <v>798</v>
      </c>
      <c r="O18" s="198">
        <v>1527</v>
      </c>
      <c r="P18" s="202">
        <v>825</v>
      </c>
      <c r="Q18" s="198">
        <v>1288</v>
      </c>
      <c r="R18" s="198">
        <v>1335</v>
      </c>
      <c r="S18" s="198">
        <v>1393</v>
      </c>
      <c r="T18" s="202">
        <v>2391</v>
      </c>
      <c r="U18" s="198">
        <v>682</v>
      </c>
      <c r="V18" s="198">
        <v>1424</v>
      </c>
      <c r="W18" s="198">
        <v>415</v>
      </c>
      <c r="X18" s="202">
        <v>1603</v>
      </c>
      <c r="Y18" s="198">
        <v>1158</v>
      </c>
      <c r="Z18" s="198">
        <v>890</v>
      </c>
      <c r="AA18" s="200">
        <v>176</v>
      </c>
      <c r="AB18" s="200">
        <v>153</v>
      </c>
      <c r="AC18" s="202">
        <v>1553</v>
      </c>
      <c r="AE18" s="202">
        <f t="shared" si="93"/>
        <v>4819</v>
      </c>
      <c r="AF18" s="210"/>
      <c r="AG18" s="210"/>
      <c r="AH18" s="210"/>
      <c r="AI18" s="210"/>
      <c r="AJ18" s="210"/>
      <c r="AK18" s="207"/>
      <c r="AL18" s="207"/>
      <c r="AM18" s="207"/>
      <c r="AN18" s="207"/>
    </row>
    <row r="19" s="1" customFormat="1" ht="15">
      <c r="A19" s="197" t="s">
        <v>668</v>
      </c>
      <c r="B19" s="198">
        <v>1218</v>
      </c>
      <c r="C19" s="198">
        <v>87</v>
      </c>
      <c r="D19" s="198">
        <v>211</v>
      </c>
      <c r="E19" s="198">
        <v>141</v>
      </c>
      <c r="F19" s="198">
        <v>2451</v>
      </c>
      <c r="G19" s="198">
        <v>1212</v>
      </c>
      <c r="H19" s="199">
        <v>9622</v>
      </c>
      <c r="I19" s="199">
        <v>52</v>
      </c>
      <c r="J19" s="199">
        <v>3637</v>
      </c>
      <c r="K19" s="200">
        <v>113</v>
      </c>
      <c r="L19" s="200">
        <v>250</v>
      </c>
      <c r="M19" s="201">
        <v>6245</v>
      </c>
      <c r="N19" s="198">
        <v>792</v>
      </c>
      <c r="O19" s="198">
        <v>1629</v>
      </c>
      <c r="P19" s="202">
        <v>814</v>
      </c>
      <c r="Q19" s="198">
        <v>1338</v>
      </c>
      <c r="R19" s="198">
        <v>1473</v>
      </c>
      <c r="S19" s="198">
        <v>1695</v>
      </c>
      <c r="T19" s="202">
        <v>2776</v>
      </c>
      <c r="U19" s="198">
        <v>725</v>
      </c>
      <c r="V19" s="198">
        <v>1539</v>
      </c>
      <c r="W19" s="198">
        <v>489</v>
      </c>
      <c r="X19" s="202">
        <v>1723</v>
      </c>
      <c r="Y19" s="198">
        <v>1267</v>
      </c>
      <c r="Z19" s="198">
        <v>885</v>
      </c>
      <c r="AA19" s="200">
        <v>207</v>
      </c>
      <c r="AB19" s="200">
        <v>193</v>
      </c>
      <c r="AC19" s="202">
        <v>1504</v>
      </c>
      <c r="AE19" s="202">
        <f t="shared" si="93"/>
        <v>5313</v>
      </c>
      <c r="AF19" s="210"/>
      <c r="AG19" s="210"/>
      <c r="AH19" s="210"/>
      <c r="AI19" s="210"/>
      <c r="AJ19" s="210"/>
      <c r="AK19" s="207"/>
      <c r="AL19" s="207"/>
      <c r="AM19" s="207"/>
      <c r="AN19" s="207"/>
    </row>
    <row r="20" s="1" customFormat="1" ht="14.25">
      <c r="A20" s="197" t="s">
        <v>669</v>
      </c>
      <c r="B20" s="198">
        <v>1192</v>
      </c>
      <c r="C20" s="198">
        <v>82</v>
      </c>
      <c r="D20" s="198">
        <v>244</v>
      </c>
      <c r="E20" s="198">
        <v>86</v>
      </c>
      <c r="F20" s="198">
        <v>2299</v>
      </c>
      <c r="G20" s="198">
        <v>1157</v>
      </c>
      <c r="H20" s="199">
        <v>9496</v>
      </c>
      <c r="I20" s="199">
        <v>50</v>
      </c>
      <c r="J20" s="199">
        <v>3325</v>
      </c>
      <c r="K20" s="200">
        <v>123</v>
      </c>
      <c r="L20" s="200">
        <v>326</v>
      </c>
      <c r="M20" s="201">
        <v>5906</v>
      </c>
      <c r="N20" s="198">
        <v>711</v>
      </c>
      <c r="O20" s="198">
        <v>1373</v>
      </c>
      <c r="P20" s="202">
        <v>803</v>
      </c>
      <c r="Q20" s="198">
        <v>1266</v>
      </c>
      <c r="R20" s="198">
        <v>1313</v>
      </c>
      <c r="S20" s="198">
        <v>1959</v>
      </c>
      <c r="T20" s="202">
        <v>2456</v>
      </c>
      <c r="U20" s="198">
        <v>718</v>
      </c>
      <c r="V20" s="198">
        <v>1480</v>
      </c>
      <c r="W20" s="198">
        <v>457</v>
      </c>
      <c r="X20" s="202">
        <v>1560</v>
      </c>
      <c r="Y20" s="198">
        <v>1093</v>
      </c>
      <c r="Z20" s="198">
        <v>939</v>
      </c>
      <c r="AA20" s="200">
        <v>171</v>
      </c>
      <c r="AB20" s="200">
        <v>164</v>
      </c>
      <c r="AC20" s="202">
        <v>1383</v>
      </c>
      <c r="AE20" s="202">
        <f t="shared" si="93"/>
        <v>4819</v>
      </c>
      <c r="AF20" s="210"/>
      <c r="AG20" s="210"/>
      <c r="AH20" s="210"/>
      <c r="AI20" s="210"/>
      <c r="AJ20" s="210"/>
      <c r="AK20" s="210"/>
    </row>
    <row r="21" s="1" customFormat="1" ht="14.25">
      <c r="A21" s="197" t="s">
        <v>670</v>
      </c>
      <c r="B21" s="198">
        <v>1389</v>
      </c>
      <c r="C21" s="198">
        <v>62</v>
      </c>
      <c r="D21" s="198">
        <v>206</v>
      </c>
      <c r="E21" s="198">
        <v>84</v>
      </c>
      <c r="F21" s="198">
        <v>2079</v>
      </c>
      <c r="G21" s="198">
        <v>898</v>
      </c>
      <c r="H21" s="199">
        <v>8118</v>
      </c>
      <c r="I21" s="199">
        <v>48</v>
      </c>
      <c r="J21" s="199">
        <v>3425</v>
      </c>
      <c r="K21" s="200">
        <v>94</v>
      </c>
      <c r="L21" s="200">
        <v>161</v>
      </c>
      <c r="M21" s="201">
        <v>5041</v>
      </c>
      <c r="N21" s="198">
        <v>740</v>
      </c>
      <c r="O21" s="198">
        <v>1244</v>
      </c>
      <c r="P21" s="202">
        <v>697</v>
      </c>
      <c r="Q21" s="198">
        <v>1291</v>
      </c>
      <c r="R21" s="198">
        <v>1030</v>
      </c>
      <c r="S21" s="198">
        <v>1617</v>
      </c>
      <c r="T21" s="202">
        <v>2028</v>
      </c>
      <c r="U21" s="198">
        <v>671</v>
      </c>
      <c r="V21" s="198">
        <v>1515</v>
      </c>
      <c r="W21" s="198">
        <v>302</v>
      </c>
      <c r="X21" s="202">
        <v>1186</v>
      </c>
      <c r="Y21" s="198">
        <v>865</v>
      </c>
      <c r="Z21" s="198">
        <v>806</v>
      </c>
      <c r="AA21" s="200">
        <v>211</v>
      </c>
      <c r="AB21" s="200">
        <v>144</v>
      </c>
      <c r="AC21" s="202">
        <v>1531</v>
      </c>
      <c r="AE21" s="202">
        <f t="shared" si="93"/>
        <v>3911</v>
      </c>
      <c r="AF21" s="210"/>
      <c r="AG21" s="210"/>
      <c r="AH21" s="210"/>
      <c r="AI21" s="210"/>
      <c r="AJ21" s="210"/>
      <c r="AK21" s="210"/>
    </row>
    <row r="22" s="1" customFormat="1" ht="14.25">
      <c r="A22" s="197" t="s">
        <v>671</v>
      </c>
      <c r="B22" s="198">
        <v>1191</v>
      </c>
      <c r="C22" s="198">
        <v>78</v>
      </c>
      <c r="D22" s="198">
        <v>160</v>
      </c>
      <c r="E22" s="198">
        <v>100</v>
      </c>
      <c r="F22" s="198">
        <v>2189</v>
      </c>
      <c r="G22" s="198">
        <v>1031</v>
      </c>
      <c r="H22" s="199">
        <v>7467</v>
      </c>
      <c r="I22" s="199">
        <v>69</v>
      </c>
      <c r="J22" s="199">
        <v>3741</v>
      </c>
      <c r="K22" s="200">
        <v>138</v>
      </c>
      <c r="L22" s="200">
        <v>222</v>
      </c>
      <c r="M22" s="201">
        <v>5240</v>
      </c>
      <c r="N22" s="198">
        <v>737</v>
      </c>
      <c r="O22" s="198">
        <v>1326</v>
      </c>
      <c r="P22" s="202">
        <v>816</v>
      </c>
      <c r="Q22" s="198">
        <v>1430</v>
      </c>
      <c r="R22" s="198">
        <v>974</v>
      </c>
      <c r="S22" s="198">
        <v>1698</v>
      </c>
      <c r="T22" s="202">
        <v>2039</v>
      </c>
      <c r="U22" s="198">
        <v>681</v>
      </c>
      <c r="V22" s="198">
        <v>1040</v>
      </c>
      <c r="W22" s="198">
        <v>363</v>
      </c>
      <c r="X22" s="202">
        <v>1193</v>
      </c>
      <c r="Y22" s="198">
        <v>857</v>
      </c>
      <c r="Z22" s="198">
        <v>832</v>
      </c>
      <c r="AA22" s="200">
        <v>161</v>
      </c>
      <c r="AB22" s="200">
        <v>128</v>
      </c>
      <c r="AC22" s="202">
        <v>1418</v>
      </c>
      <c r="AE22" s="202">
        <f t="shared" si="93"/>
        <v>4048</v>
      </c>
      <c r="AF22" s="210"/>
      <c r="AG22" s="210"/>
      <c r="AH22" s="210"/>
      <c r="AI22" s="210"/>
      <c r="AJ22" s="210"/>
      <c r="AK22" s="210"/>
    </row>
    <row r="23" s="1" customFormat="1" ht="14.25">
      <c r="A23" s="197" t="s">
        <v>672</v>
      </c>
      <c r="B23" s="198">
        <v>1020</v>
      </c>
      <c r="C23" s="198">
        <v>82</v>
      </c>
      <c r="D23" s="198">
        <v>184</v>
      </c>
      <c r="E23" s="198">
        <v>90</v>
      </c>
      <c r="F23" s="198">
        <v>1796</v>
      </c>
      <c r="G23" s="198">
        <v>980</v>
      </c>
      <c r="H23" s="199">
        <v>7385</v>
      </c>
      <c r="I23" s="199">
        <v>53</v>
      </c>
      <c r="J23" s="199">
        <v>3460</v>
      </c>
      <c r="K23" s="200">
        <v>141</v>
      </c>
      <c r="L23" s="200">
        <v>224</v>
      </c>
      <c r="M23" s="201">
        <v>4879</v>
      </c>
      <c r="N23" s="198">
        <v>618</v>
      </c>
      <c r="O23" s="198">
        <v>1315</v>
      </c>
      <c r="P23" s="202">
        <v>782</v>
      </c>
      <c r="Q23" s="198">
        <v>1069</v>
      </c>
      <c r="R23" s="198">
        <v>916</v>
      </c>
      <c r="S23" s="198">
        <v>1965</v>
      </c>
      <c r="T23" s="202">
        <v>2085</v>
      </c>
      <c r="U23" s="198">
        <v>671</v>
      </c>
      <c r="V23" s="198">
        <v>1118</v>
      </c>
      <c r="W23" s="198">
        <v>315</v>
      </c>
      <c r="X23" s="202">
        <v>1079</v>
      </c>
      <c r="Y23" s="198">
        <v>788</v>
      </c>
      <c r="Z23" s="198">
        <v>805</v>
      </c>
      <c r="AA23" s="200">
        <v>137</v>
      </c>
      <c r="AB23" s="200">
        <v>135</v>
      </c>
      <c r="AC23" s="202">
        <v>1468</v>
      </c>
      <c r="AE23" s="202">
        <f t="shared" si="93"/>
        <v>3946</v>
      </c>
      <c r="AF23" s="1"/>
      <c r="AG23" s="1"/>
      <c r="AH23" s="1"/>
      <c r="AI23" s="1"/>
      <c r="AJ23" s="1"/>
      <c r="AK23" s="1"/>
    </row>
    <row r="24" s="1" customFormat="1" ht="14.25">
      <c r="A24" s="197" t="s">
        <v>673</v>
      </c>
      <c r="B24" s="198">
        <v>997</v>
      </c>
      <c r="C24" s="198">
        <v>48</v>
      </c>
      <c r="D24" s="198">
        <v>214</v>
      </c>
      <c r="E24" s="198">
        <v>136</v>
      </c>
      <c r="F24" s="198">
        <v>1735</v>
      </c>
      <c r="G24" s="198">
        <v>1023</v>
      </c>
      <c r="H24" s="199">
        <v>7650</v>
      </c>
      <c r="I24" s="199">
        <v>71</v>
      </c>
      <c r="J24" s="199">
        <v>3320</v>
      </c>
      <c r="K24" s="200">
        <v>104</v>
      </c>
      <c r="L24" s="200">
        <v>200</v>
      </c>
      <c r="M24" s="201">
        <v>4729</v>
      </c>
      <c r="N24" s="198">
        <v>631</v>
      </c>
      <c r="O24" s="198">
        <v>1287</v>
      </c>
      <c r="P24" s="202">
        <v>922</v>
      </c>
      <c r="Q24" s="198">
        <v>1171</v>
      </c>
      <c r="R24" s="198">
        <v>943</v>
      </c>
      <c r="S24" s="198">
        <v>2200</v>
      </c>
      <c r="T24" s="202">
        <v>2260</v>
      </c>
      <c r="U24" s="198">
        <v>760</v>
      </c>
      <c r="V24" s="198">
        <v>989</v>
      </c>
      <c r="W24" s="198">
        <v>264</v>
      </c>
      <c r="X24" s="202">
        <v>1249</v>
      </c>
      <c r="Y24" s="198">
        <v>912</v>
      </c>
      <c r="Z24" s="198">
        <v>643</v>
      </c>
      <c r="AA24" s="200">
        <v>134</v>
      </c>
      <c r="AB24" s="200">
        <v>132</v>
      </c>
      <c r="AC24" s="202">
        <v>1384</v>
      </c>
      <c r="AE24" s="202">
        <f t="shared" si="93"/>
        <v>4431</v>
      </c>
      <c r="AF24" s="1"/>
      <c r="AG24" s="1"/>
    </row>
    <row r="25" s="1" customFormat="1" ht="14.25">
      <c r="A25" s="197" t="s">
        <v>674</v>
      </c>
      <c r="B25" s="198">
        <v>1075</v>
      </c>
      <c r="C25" s="198">
        <v>94</v>
      </c>
      <c r="D25" s="198">
        <v>199</v>
      </c>
      <c r="E25" s="198">
        <v>75</v>
      </c>
      <c r="F25" s="198">
        <v>1779</v>
      </c>
      <c r="G25" s="198">
        <v>1010</v>
      </c>
      <c r="H25" s="199">
        <v>7323</v>
      </c>
      <c r="I25" s="199">
        <v>66</v>
      </c>
      <c r="J25" s="199">
        <v>2696</v>
      </c>
      <c r="K25" s="198">
        <v>123</v>
      </c>
      <c r="L25" s="198">
        <v>251</v>
      </c>
      <c r="M25" s="201">
        <v>4979</v>
      </c>
      <c r="N25" s="198">
        <v>612</v>
      </c>
      <c r="O25" s="198">
        <v>1543</v>
      </c>
      <c r="P25" s="202">
        <v>963</v>
      </c>
      <c r="Q25" s="198">
        <v>1014</v>
      </c>
      <c r="R25" s="198">
        <v>1097</v>
      </c>
      <c r="S25" s="198">
        <v>2296</v>
      </c>
      <c r="T25" s="202">
        <v>2574</v>
      </c>
      <c r="U25" s="198">
        <v>480</v>
      </c>
      <c r="V25" s="198">
        <v>1137</v>
      </c>
      <c r="W25" s="198">
        <v>346</v>
      </c>
      <c r="X25" s="202">
        <v>1282</v>
      </c>
      <c r="Y25" s="198">
        <v>899</v>
      </c>
      <c r="Z25" s="198">
        <v>724</v>
      </c>
      <c r="AA25" s="200">
        <v>146</v>
      </c>
      <c r="AB25" s="200">
        <v>93</v>
      </c>
      <c r="AC25" s="202">
        <v>1882</v>
      </c>
      <c r="AE25" s="202">
        <f t="shared" si="93"/>
        <v>4819</v>
      </c>
      <c r="AF25" s="1"/>
      <c r="AG25" s="1"/>
    </row>
    <row r="26" s="1" customFormat="1" ht="14.25">
      <c r="A26" s="197" t="s">
        <v>675</v>
      </c>
      <c r="B26" s="198">
        <v>12296</v>
      </c>
      <c r="C26" s="198">
        <v>95</v>
      </c>
      <c r="D26" s="198">
        <v>231</v>
      </c>
      <c r="E26" s="198">
        <v>178</v>
      </c>
      <c r="F26" s="198">
        <v>1927</v>
      </c>
      <c r="G26" s="198">
        <v>1278</v>
      </c>
      <c r="H26" s="199">
        <v>7539</v>
      </c>
      <c r="I26" s="199">
        <v>61</v>
      </c>
      <c r="J26" s="199">
        <v>3157</v>
      </c>
      <c r="K26" s="198">
        <v>169</v>
      </c>
      <c r="L26" s="198">
        <v>206</v>
      </c>
      <c r="M26" s="201">
        <v>5728</v>
      </c>
      <c r="N26" s="198">
        <v>628</v>
      </c>
      <c r="O26" s="198">
        <v>1485</v>
      </c>
      <c r="P26" s="202">
        <v>869</v>
      </c>
      <c r="Q26" s="198">
        <v>1164</v>
      </c>
      <c r="R26" s="198">
        <v>1028</v>
      </c>
      <c r="S26" s="198">
        <v>1699</v>
      </c>
      <c r="T26" s="202">
        <v>2776</v>
      </c>
      <c r="U26" s="198">
        <v>1546</v>
      </c>
      <c r="V26" s="198">
        <v>1360</v>
      </c>
      <c r="W26" s="198">
        <v>393</v>
      </c>
      <c r="X26" s="202">
        <v>1290</v>
      </c>
      <c r="Y26" s="198">
        <v>966</v>
      </c>
      <c r="Z26" s="198">
        <v>1484</v>
      </c>
      <c r="AA26" s="200">
        <v>196</v>
      </c>
      <c r="AB26" s="200">
        <v>162</v>
      </c>
      <c r="AC26" s="202">
        <v>1822</v>
      </c>
      <c r="AE26" s="202">
        <f t="shared" si="93"/>
        <v>4935</v>
      </c>
      <c r="AF26" s="1"/>
      <c r="AG26" s="1"/>
    </row>
    <row r="27" s="103" customFormat="1" ht="31.5">
      <c r="A27" s="197" t="s">
        <v>676</v>
      </c>
      <c r="B27" s="211">
        <f>SUM(B15:B26)</f>
        <v>24964</v>
      </c>
      <c r="C27" s="211">
        <f>SUM(C15:C26)</f>
        <v>893</v>
      </c>
      <c r="D27" s="211">
        <f>SUM(D15:D26)</f>
        <v>2470</v>
      </c>
      <c r="E27" s="211">
        <f>SUM(E15:E26)</f>
        <v>1201</v>
      </c>
      <c r="F27" s="211">
        <f>SUM(F15:F26)</f>
        <v>25437</v>
      </c>
      <c r="G27" s="211">
        <f>SUM(G15:G26)</f>
        <v>12662</v>
      </c>
      <c r="H27" s="212">
        <f>SUM(H15:H26)</f>
        <v>100168</v>
      </c>
      <c r="I27" s="212">
        <f>SUM(I15:I26)</f>
        <v>748</v>
      </c>
      <c r="J27" s="212">
        <f>SUM(J15:J26)</f>
        <v>41253</v>
      </c>
      <c r="K27" s="211">
        <f>SUM(K15:K26)</f>
        <v>1390</v>
      </c>
      <c r="L27" s="211">
        <f>SUM(L15:L26)</f>
        <v>2730</v>
      </c>
      <c r="M27" s="213">
        <f>SUM(M15:M26)</f>
        <v>66299</v>
      </c>
      <c r="N27" s="211">
        <f>SUM(N15:N26)</f>
        <v>8739</v>
      </c>
      <c r="O27" s="211">
        <f>SUM(O15:O26)</f>
        <v>17739</v>
      </c>
      <c r="P27" s="214">
        <f>SUM(P15:P26)</f>
        <v>10141</v>
      </c>
      <c r="Q27" s="211">
        <f>SUM(Q15:Q26)</f>
        <v>15337</v>
      </c>
      <c r="R27" s="211">
        <f>SUM(R15:R26)</f>
        <v>14617</v>
      </c>
      <c r="S27" s="211">
        <f>SUM(S15:S26)</f>
        <v>20586</v>
      </c>
      <c r="T27" s="214">
        <f>SUM(T15:T26)</f>
        <v>28954</v>
      </c>
      <c r="U27" s="211">
        <f>SUM(U15:U26)</f>
        <v>9160</v>
      </c>
      <c r="V27" s="211">
        <f>SUM(V15:V26)</f>
        <v>15631</v>
      </c>
      <c r="W27" s="211">
        <f>SUM(W15:W26)</f>
        <v>4620</v>
      </c>
      <c r="X27" s="214">
        <f>SUM(X15:X26)</f>
        <v>17223</v>
      </c>
      <c r="Y27" s="211">
        <f>SUM(Y15:Y26)</f>
        <v>12599</v>
      </c>
      <c r="Z27" s="211">
        <f>SUM(Z15:Z26)</f>
        <v>11200</v>
      </c>
      <c r="AA27" s="211">
        <f>SUM(AA15:AA26)</f>
        <v>2070</v>
      </c>
      <c r="AB27" s="211">
        <f>SUM(AB15:AB26)</f>
        <v>2005</v>
      </c>
      <c r="AC27" s="214">
        <f>SUM(AC15:AC26)</f>
        <v>18055</v>
      </c>
      <c r="AD27" s="103"/>
      <c r="AE27" s="202">
        <f t="shared" si="93"/>
        <v>56318</v>
      </c>
      <c r="AF27" s="103"/>
      <c r="AG27" s="103"/>
    </row>
    <row r="28" s="96" customFormat="1" ht="14.25">
      <c r="A28" s="215" t="s">
        <v>677</v>
      </c>
      <c r="B28" s="216">
        <f>((B27-B14)/B14)*100</f>
        <v>65.818664895383591</v>
      </c>
      <c r="C28" s="216">
        <f>((C27-C14)/C14)*100</f>
        <v>-21.803852889667251</v>
      </c>
      <c r="D28" s="216">
        <f>((D27-D14)/D14)*100</f>
        <v>55.345911949685537</v>
      </c>
      <c r="E28" s="216">
        <f>((E27-E14)/E14)*100</f>
        <v>86.780715396578529</v>
      </c>
      <c r="F28" s="216">
        <f>((F27-F14)/F14)*100</f>
        <v>36.135937918116134</v>
      </c>
      <c r="G28" s="216">
        <f>((G27-G14)/G14)*100</f>
        <v>20.982228167399196</v>
      </c>
      <c r="H28" s="217">
        <f>((H27-H14)/H14)*100</f>
        <v>1.3446109329313327</v>
      </c>
      <c r="I28" s="217">
        <f>((I27-I14)/I14)*100</f>
        <v>79.807692307692307</v>
      </c>
      <c r="J28" s="217">
        <f>((J27-J14)/J14)*100</f>
        <v>7.0588845924272698</v>
      </c>
      <c r="K28" s="216">
        <f>((K27-K14)/K14)*100</f>
        <v>64.108618654073197</v>
      </c>
      <c r="L28" s="216">
        <f>((L27-L14)/L14)*100</f>
        <v>70.731707317073173</v>
      </c>
      <c r="M28" s="218">
        <f>((M27-M14)/M14)*100</f>
        <v>24.86157670722061</v>
      </c>
      <c r="N28" s="216">
        <f>((N27-N14)/N14)*100</f>
        <v>8.8836282083229516</v>
      </c>
      <c r="O28" s="216">
        <f>((O27-O14)/O14)*100</f>
        <v>26.139515039465262</v>
      </c>
      <c r="P28" s="219">
        <f>((P27-P14)/P14)*100</f>
        <v>29.6140081799591</v>
      </c>
      <c r="Q28" s="216">
        <f>((Q27-Q14)/Q14)*100</f>
        <v>-4.3947138760753024</v>
      </c>
      <c r="R28" s="216">
        <f>((R27-R14)/R14)*100</f>
        <v>1.5916041145398945</v>
      </c>
      <c r="S28" s="216">
        <f>((S27-S14)/S14)*100</f>
        <v>85.962059620596207</v>
      </c>
      <c r="T28" s="219">
        <f>((T27-T14)/T14)*100</f>
        <v>34.301219908159005</v>
      </c>
      <c r="U28" s="216">
        <f>((U27-U14)/U14)*100</f>
        <v>28.579449747332959</v>
      </c>
      <c r="V28" s="216">
        <f>((V27-V14)/V14)*100</f>
        <v>40.984937313971322</v>
      </c>
      <c r="W28" s="216">
        <f>((W27-W14)/W14)*100</f>
        <v>11.783208323251875</v>
      </c>
      <c r="X28" s="219">
        <f>((X27-X14)/X14)*100</f>
        <v>7.5563604571285827</v>
      </c>
      <c r="Y28" s="216">
        <f>((Y27-Y14)/Y14)*100</f>
        <v>8.1923572348647493</v>
      </c>
      <c r="Z28" s="216">
        <f>((Z27-Z14)/Z14)*100</f>
        <v>3.973264017823988</v>
      </c>
      <c r="AA28" s="216">
        <f>((AA27-AA14)/AA14)*100</f>
        <v>18.828932261768085</v>
      </c>
      <c r="AB28" s="216">
        <f>((AB27-AB14)/AB14)*100</f>
        <v>-11.125886524822695</v>
      </c>
      <c r="AC28" s="219">
        <f>((AC27-AC14)/AC14)*100</f>
        <v>47.749590834697223</v>
      </c>
      <c r="AD28" s="96"/>
      <c r="AE28" s="219">
        <f>((AE27-AE14)/AE14)*100</f>
        <v>24.059388492378183</v>
      </c>
      <c r="AF28" s="96"/>
      <c r="AG28" s="96"/>
    </row>
    <row r="29" s="1" customFormat="1" ht="14.25">
      <c r="A29" s="1"/>
      <c r="B29" s="220"/>
      <c r="C29" s="221"/>
      <c r="D29" s="222"/>
      <c r="E29" s="222"/>
      <c r="F29" s="222"/>
      <c r="G29" s="222"/>
      <c r="H29" s="222"/>
      <c r="I29" s="222"/>
      <c r="J29" s="1"/>
      <c r="K29" s="1"/>
      <c r="L29" s="1"/>
      <c r="M29" s="222"/>
      <c r="N29" s="222"/>
      <c r="O29" s="1"/>
      <c r="P29" s="1"/>
      <c r="Q29" s="1"/>
      <c r="R29" s="1"/>
      <c r="S29" s="1"/>
      <c r="T29" s="1"/>
      <c r="U29" s="1"/>
      <c r="V29" s="1"/>
      <c r="W29" s="1"/>
      <c r="X29" s="1"/>
      <c r="Y29" s="1"/>
      <c r="Z29" s="1"/>
      <c r="AA29" s="1"/>
      <c r="AB29" s="1"/>
      <c r="AC29" s="1"/>
      <c r="AD29" s="1"/>
      <c r="AE29" s="1"/>
      <c r="AF29" s="1"/>
      <c r="AG29" s="1"/>
      <c r="AH29" s="1"/>
    </row>
    <row r="30" ht="14.25">
      <c r="A30" s="3"/>
      <c r="B30" s="3"/>
      <c r="C30" s="3"/>
      <c r="D30" s="3"/>
      <c r="E30" s="3"/>
      <c r="F30" s="3"/>
      <c r="G30" s="3"/>
      <c r="H30" s="3"/>
      <c r="I30" s="3"/>
      <c r="J30" s="3"/>
      <c r="K30" s="3"/>
      <c r="L30" s="3"/>
      <c r="O30" s="1"/>
      <c r="P30" s="1"/>
      <c r="Q30" s="1"/>
      <c r="R30" s="1"/>
      <c r="S30" s="1"/>
      <c r="T30" s="1"/>
      <c r="U30" s="1"/>
      <c r="V30" s="1"/>
      <c r="W30" s="1"/>
      <c r="X30" s="1"/>
      <c r="Y30" s="1"/>
      <c r="Z30" s="1"/>
      <c r="AA30" s="1"/>
      <c r="AB30" s="1"/>
      <c r="AC30" s="1"/>
      <c r="AD30" s="1"/>
      <c r="AE30" s="1"/>
      <c r="AF30" s="1"/>
      <c r="AG30" s="1"/>
      <c r="AH30" s="1"/>
    </row>
    <row r="31" s="11" customFormat="1" ht="52.5">
      <c r="A31" s="7" t="s">
        <v>621</v>
      </c>
      <c r="B31" s="223" t="s">
        <v>678</v>
      </c>
      <c r="C31" s="189" t="s">
        <v>679</v>
      </c>
      <c r="D31" s="189" t="s">
        <v>680</v>
      </c>
      <c r="E31" s="189" t="s">
        <v>681</v>
      </c>
      <c r="F31" s="189" t="s">
        <v>682</v>
      </c>
      <c r="G31" s="189" t="s">
        <v>683</v>
      </c>
      <c r="H31" s="189" t="s">
        <v>684</v>
      </c>
      <c r="I31" s="191" t="s">
        <v>685</v>
      </c>
      <c r="J31" s="191" t="s">
        <v>686</v>
      </c>
      <c r="K31" s="191" t="s">
        <v>687</v>
      </c>
      <c r="L31" s="191" t="s">
        <v>688</v>
      </c>
      <c r="M31" s="193" t="s">
        <v>689</v>
      </c>
      <c r="N31" s="193" t="s">
        <v>690</v>
      </c>
      <c r="O31" s="191" t="s">
        <v>691</v>
      </c>
      <c r="P31" s="223" t="s">
        <v>692</v>
      </c>
      <c r="Q31" s="224" t="s">
        <v>693</v>
      </c>
      <c r="R31" s="225" t="s">
        <v>694</v>
      </c>
      <c r="S31" s="191" t="s">
        <v>695</v>
      </c>
      <c r="T31" s="191" t="s">
        <v>696</v>
      </c>
      <c r="U31" s="225" t="s">
        <v>697</v>
      </c>
      <c r="V31" s="191" t="s">
        <v>698</v>
      </c>
      <c r="W31" s="191" t="s">
        <v>699</v>
      </c>
      <c r="X31" s="191" t="s">
        <v>700</v>
      </c>
      <c r="Y31" s="191" t="s">
        <v>701</v>
      </c>
      <c r="Z31" s="224" t="s">
        <v>702</v>
      </c>
      <c r="AA31" s="191" t="s">
        <v>703</v>
      </c>
      <c r="AB31" s="191" t="s">
        <v>704</v>
      </c>
      <c r="AC31" s="191" t="s">
        <v>705</v>
      </c>
      <c r="AD31" s="188"/>
      <c r="AE31" s="225" t="s">
        <v>706</v>
      </c>
      <c r="AF31" s="224" t="s">
        <v>707</v>
      </c>
      <c r="AG31" s="223" t="s">
        <v>708</v>
      </c>
    </row>
    <row r="32" s="1" customFormat="1" ht="22.5">
      <c r="A32" s="197" t="s">
        <v>651</v>
      </c>
      <c r="B32" s="226">
        <v>5684</v>
      </c>
      <c r="C32" s="198">
        <v>650</v>
      </c>
      <c r="D32" s="198">
        <v>505</v>
      </c>
      <c r="E32" s="198">
        <v>326</v>
      </c>
      <c r="F32" s="198">
        <v>505</v>
      </c>
      <c r="G32" s="198">
        <v>269</v>
      </c>
      <c r="H32" s="198">
        <v>2986</v>
      </c>
      <c r="I32" s="200">
        <v>155</v>
      </c>
      <c r="J32" s="200">
        <v>99</v>
      </c>
      <c r="K32" s="200">
        <v>35</v>
      </c>
      <c r="L32" s="200">
        <v>244</v>
      </c>
      <c r="M32" s="198">
        <v>559</v>
      </c>
      <c r="N32" s="198">
        <v>524</v>
      </c>
      <c r="O32" s="200">
        <v>35</v>
      </c>
      <c r="P32" s="226">
        <v>7199</v>
      </c>
      <c r="Q32" s="227">
        <v>15528</v>
      </c>
      <c r="R32" s="228">
        <v>28740</v>
      </c>
      <c r="S32" s="200">
        <v>2470</v>
      </c>
      <c r="T32" s="200">
        <v>3168</v>
      </c>
      <c r="U32" s="228">
        <v>24612</v>
      </c>
      <c r="V32" s="200">
        <v>2089</v>
      </c>
      <c r="W32" s="200">
        <v>628</v>
      </c>
      <c r="X32" s="200">
        <v>546</v>
      </c>
      <c r="Y32" s="200">
        <v>495</v>
      </c>
      <c r="Z32" s="227">
        <v>24936</v>
      </c>
      <c r="AA32" s="200">
        <v>713</v>
      </c>
      <c r="AB32" s="200">
        <v>264</v>
      </c>
      <c r="AC32" s="200">
        <v>174</v>
      </c>
      <c r="AD32" s="188"/>
      <c r="AE32" s="228">
        <f t="shared" ref="AE32:AE57" si="94">U32+R32</f>
        <v>53352</v>
      </c>
      <c r="AF32" s="227">
        <f t="shared" ref="AF32:AF57" si="95">Z32+Q32</f>
        <v>40464</v>
      </c>
      <c r="AG32" s="226">
        <f t="shared" ref="AG32:AG57" si="96">B32+P32</f>
        <v>12883</v>
      </c>
      <c r="AH32" s="188"/>
      <c r="AI32" s="188"/>
    </row>
    <row r="33" s="1" customFormat="1" ht="15">
      <c r="A33" s="197" t="s">
        <v>652</v>
      </c>
      <c r="B33" s="226">
        <v>6952</v>
      </c>
      <c r="C33" s="198">
        <v>625</v>
      </c>
      <c r="D33" s="198">
        <v>608</v>
      </c>
      <c r="E33" s="198">
        <v>509</v>
      </c>
      <c r="F33" s="198">
        <v>531</v>
      </c>
      <c r="G33" s="198">
        <v>387</v>
      </c>
      <c r="H33" s="198">
        <v>3426</v>
      </c>
      <c r="I33" s="200">
        <v>129</v>
      </c>
      <c r="J33" s="200">
        <v>130</v>
      </c>
      <c r="K33" s="200">
        <v>35</v>
      </c>
      <c r="L33" s="200">
        <v>321</v>
      </c>
      <c r="M33" s="198">
        <v>755</v>
      </c>
      <c r="N33" s="198">
        <v>622</v>
      </c>
      <c r="O33" s="200">
        <v>51</v>
      </c>
      <c r="P33" s="226">
        <v>9298</v>
      </c>
      <c r="Q33" s="227">
        <v>16019</v>
      </c>
      <c r="R33" s="228">
        <v>29268</v>
      </c>
      <c r="S33" s="200">
        <v>2259</v>
      </c>
      <c r="T33" s="200">
        <v>3556</v>
      </c>
      <c r="U33" s="228">
        <v>30034</v>
      </c>
      <c r="V33" s="200">
        <v>2101</v>
      </c>
      <c r="W33" s="200">
        <v>735</v>
      </c>
      <c r="X33" s="200">
        <v>622</v>
      </c>
      <c r="Y33" s="200">
        <v>593</v>
      </c>
      <c r="Z33" s="227">
        <v>27439</v>
      </c>
      <c r="AA33" s="200">
        <v>949</v>
      </c>
      <c r="AB33" s="200">
        <v>266</v>
      </c>
      <c r="AC33" s="200">
        <v>197</v>
      </c>
      <c r="AD33" s="188"/>
      <c r="AE33" s="228">
        <f t="shared" si="94"/>
        <v>59302</v>
      </c>
      <c r="AF33" s="227">
        <f t="shared" si="95"/>
        <v>43458</v>
      </c>
      <c r="AG33" s="226">
        <f t="shared" si="96"/>
        <v>16250</v>
      </c>
      <c r="AH33" s="188"/>
      <c r="AI33" s="188"/>
    </row>
    <row r="34" s="1" customFormat="1" ht="15">
      <c r="A34" s="197" t="s">
        <v>653</v>
      </c>
      <c r="B34" s="226">
        <v>7669</v>
      </c>
      <c r="C34" s="198">
        <v>742</v>
      </c>
      <c r="D34" s="198">
        <v>568</v>
      </c>
      <c r="E34" s="198">
        <v>481</v>
      </c>
      <c r="F34" s="198">
        <v>680</v>
      </c>
      <c r="G34" s="198">
        <v>451</v>
      </c>
      <c r="H34" s="198">
        <v>3687</v>
      </c>
      <c r="I34" s="200">
        <v>150</v>
      </c>
      <c r="J34" s="200">
        <v>123</v>
      </c>
      <c r="K34" s="200">
        <v>22</v>
      </c>
      <c r="L34" s="200">
        <v>393</v>
      </c>
      <c r="M34" s="198">
        <v>829</v>
      </c>
      <c r="N34" s="198">
        <v>848</v>
      </c>
      <c r="O34" s="200">
        <v>76</v>
      </c>
      <c r="P34" s="226">
        <v>9816</v>
      </c>
      <c r="Q34" s="227">
        <v>17851</v>
      </c>
      <c r="R34" s="228">
        <v>31633</v>
      </c>
      <c r="S34" s="200">
        <v>2927</v>
      </c>
      <c r="T34" s="200">
        <v>4105</v>
      </c>
      <c r="U34" s="228">
        <v>34451</v>
      </c>
      <c r="V34" s="200">
        <v>2477</v>
      </c>
      <c r="W34" s="200">
        <v>862</v>
      </c>
      <c r="X34" s="200">
        <v>635</v>
      </c>
      <c r="Y34" s="200">
        <v>693</v>
      </c>
      <c r="Z34" s="227">
        <v>29514</v>
      </c>
      <c r="AA34" s="200">
        <v>841</v>
      </c>
      <c r="AB34" s="200">
        <v>266</v>
      </c>
      <c r="AC34" s="200">
        <v>261</v>
      </c>
      <c r="AD34" s="188"/>
      <c r="AE34" s="228">
        <f t="shared" si="94"/>
        <v>66084</v>
      </c>
      <c r="AF34" s="227">
        <f t="shared" si="95"/>
        <v>47365</v>
      </c>
      <c r="AG34" s="226">
        <f t="shared" si="96"/>
        <v>17485</v>
      </c>
      <c r="AH34" s="188"/>
      <c r="AI34" s="188"/>
    </row>
    <row r="35" s="1" customFormat="1" ht="15">
      <c r="A35" s="197" t="s">
        <v>654</v>
      </c>
      <c r="B35" s="226">
        <v>6854</v>
      </c>
      <c r="C35" s="198">
        <v>757</v>
      </c>
      <c r="D35" s="198">
        <v>555</v>
      </c>
      <c r="E35" s="198">
        <v>432</v>
      </c>
      <c r="F35" s="198">
        <v>906</v>
      </c>
      <c r="G35" s="198">
        <v>377</v>
      </c>
      <c r="H35" s="198">
        <v>3375</v>
      </c>
      <c r="I35" s="200">
        <v>180</v>
      </c>
      <c r="J35" s="200">
        <v>109</v>
      </c>
      <c r="K35" s="200">
        <v>17</v>
      </c>
      <c r="L35" s="200">
        <v>328</v>
      </c>
      <c r="M35" s="198">
        <v>798</v>
      </c>
      <c r="N35" s="198">
        <v>859</v>
      </c>
      <c r="O35" s="200">
        <v>75</v>
      </c>
      <c r="P35" s="226">
        <v>8540</v>
      </c>
      <c r="Q35" s="227">
        <v>15036</v>
      </c>
      <c r="R35" s="228">
        <v>30377</v>
      </c>
      <c r="S35" s="200">
        <v>2586</v>
      </c>
      <c r="T35" s="200">
        <v>3748</v>
      </c>
      <c r="U35" s="228">
        <v>33372</v>
      </c>
      <c r="V35" s="200">
        <v>2025</v>
      </c>
      <c r="W35" s="200">
        <v>709</v>
      </c>
      <c r="X35" s="200">
        <v>637</v>
      </c>
      <c r="Y35" s="200">
        <v>474</v>
      </c>
      <c r="Z35" s="227">
        <v>25084</v>
      </c>
      <c r="AA35" s="200">
        <v>903</v>
      </c>
      <c r="AB35" s="200">
        <v>332</v>
      </c>
      <c r="AC35" s="200">
        <v>314</v>
      </c>
      <c r="AD35" s="188"/>
      <c r="AE35" s="228">
        <f t="shared" si="94"/>
        <v>63749</v>
      </c>
      <c r="AF35" s="227">
        <f t="shared" si="95"/>
        <v>40120</v>
      </c>
      <c r="AG35" s="226">
        <f t="shared" si="96"/>
        <v>15394</v>
      </c>
      <c r="AH35" s="188"/>
      <c r="AI35" s="188"/>
    </row>
    <row r="36" s="1" customFormat="1" ht="15">
      <c r="A36" s="197" t="s">
        <v>655</v>
      </c>
      <c r="B36" s="226">
        <v>7730</v>
      </c>
      <c r="C36" s="198">
        <v>686</v>
      </c>
      <c r="D36" s="198">
        <v>611</v>
      </c>
      <c r="E36" s="198">
        <v>382</v>
      </c>
      <c r="F36" s="198">
        <v>651</v>
      </c>
      <c r="G36" s="198">
        <v>373</v>
      </c>
      <c r="H36" s="198">
        <v>5196</v>
      </c>
      <c r="I36" s="200">
        <v>152</v>
      </c>
      <c r="J36" s="200">
        <v>149</v>
      </c>
      <c r="K36" s="200">
        <v>30</v>
      </c>
      <c r="L36" s="200">
        <v>329</v>
      </c>
      <c r="M36" s="198">
        <v>634</v>
      </c>
      <c r="N36" s="198">
        <v>569</v>
      </c>
      <c r="O36" s="200">
        <v>35</v>
      </c>
      <c r="P36" s="226">
        <v>7565</v>
      </c>
      <c r="Q36" s="227">
        <v>17058</v>
      </c>
      <c r="R36" s="228">
        <v>31012</v>
      </c>
      <c r="S36" s="200">
        <v>2608</v>
      </c>
      <c r="T36" s="200">
        <v>3512</v>
      </c>
      <c r="U36" s="228">
        <v>32615</v>
      </c>
      <c r="V36" s="200">
        <v>2210</v>
      </c>
      <c r="W36" s="200">
        <v>845</v>
      </c>
      <c r="X36" s="200">
        <v>795</v>
      </c>
      <c r="Y36" s="200">
        <v>556</v>
      </c>
      <c r="Z36" s="227">
        <v>27842</v>
      </c>
      <c r="AA36" s="200">
        <v>994</v>
      </c>
      <c r="AB36" s="200">
        <v>366</v>
      </c>
      <c r="AC36" s="200">
        <v>242</v>
      </c>
      <c r="AD36" s="188"/>
      <c r="AE36" s="228">
        <f t="shared" si="94"/>
        <v>63627</v>
      </c>
      <c r="AF36" s="227">
        <f t="shared" si="95"/>
        <v>44900</v>
      </c>
      <c r="AG36" s="226">
        <f t="shared" si="96"/>
        <v>15295</v>
      </c>
      <c r="AH36" s="188"/>
      <c r="AI36" s="188"/>
    </row>
    <row r="37" s="1" customFormat="1" ht="15">
      <c r="A37" s="197" t="s">
        <v>656</v>
      </c>
      <c r="B37" s="226">
        <v>7079</v>
      </c>
      <c r="C37" s="198">
        <v>645</v>
      </c>
      <c r="D37" s="198">
        <v>709</v>
      </c>
      <c r="E37" s="198">
        <v>472</v>
      </c>
      <c r="F37" s="198">
        <v>495</v>
      </c>
      <c r="G37" s="198">
        <v>376</v>
      </c>
      <c r="H37" s="198">
        <v>3618</v>
      </c>
      <c r="I37" s="200">
        <v>170</v>
      </c>
      <c r="J37" s="200">
        <v>107</v>
      </c>
      <c r="K37" s="200">
        <v>50</v>
      </c>
      <c r="L37" s="200">
        <v>326</v>
      </c>
      <c r="M37" s="198">
        <v>565</v>
      </c>
      <c r="N37" s="198">
        <v>510</v>
      </c>
      <c r="O37" s="200">
        <v>55</v>
      </c>
      <c r="P37" s="226">
        <v>8897</v>
      </c>
      <c r="Q37" s="227">
        <v>16902</v>
      </c>
      <c r="R37" s="228">
        <v>26914</v>
      </c>
      <c r="S37" s="200">
        <v>2488</v>
      </c>
      <c r="T37" s="200">
        <v>3008</v>
      </c>
      <c r="U37" s="228">
        <v>27836</v>
      </c>
      <c r="V37" s="200">
        <v>2031</v>
      </c>
      <c r="W37" s="200">
        <v>783</v>
      </c>
      <c r="X37" s="200">
        <v>743</v>
      </c>
      <c r="Y37" s="200">
        <v>544</v>
      </c>
      <c r="Z37" s="227">
        <v>25579</v>
      </c>
      <c r="AA37" s="200">
        <v>1053</v>
      </c>
      <c r="AB37" s="200">
        <v>432</v>
      </c>
      <c r="AC37" s="200">
        <v>237</v>
      </c>
      <c r="AD37" s="188"/>
      <c r="AE37" s="228">
        <f t="shared" si="94"/>
        <v>54750</v>
      </c>
      <c r="AF37" s="227">
        <f t="shared" si="95"/>
        <v>42481</v>
      </c>
      <c r="AG37" s="226">
        <f t="shared" si="96"/>
        <v>15976</v>
      </c>
      <c r="AH37" s="188"/>
      <c r="AI37" s="188"/>
    </row>
    <row r="38" s="1" customFormat="1" ht="15">
      <c r="A38" s="197" t="s">
        <v>657</v>
      </c>
      <c r="B38" s="226">
        <v>7606</v>
      </c>
      <c r="C38" s="198">
        <v>665</v>
      </c>
      <c r="D38" s="198">
        <v>688</v>
      </c>
      <c r="E38" s="198">
        <v>555</v>
      </c>
      <c r="F38" s="198">
        <v>736</v>
      </c>
      <c r="G38" s="198">
        <v>414</v>
      </c>
      <c r="H38" s="198">
        <v>4395</v>
      </c>
      <c r="I38" s="200">
        <v>258</v>
      </c>
      <c r="J38" s="200">
        <v>220</v>
      </c>
      <c r="K38" s="200">
        <v>39</v>
      </c>
      <c r="L38" s="200">
        <v>361</v>
      </c>
      <c r="M38" s="198">
        <v>781</v>
      </c>
      <c r="N38" s="198">
        <v>479</v>
      </c>
      <c r="O38" s="200">
        <v>99</v>
      </c>
      <c r="P38" s="226">
        <v>10492</v>
      </c>
      <c r="Q38" s="227">
        <v>17211</v>
      </c>
      <c r="R38" s="228">
        <v>28120</v>
      </c>
      <c r="S38" s="200">
        <v>2428</v>
      </c>
      <c r="T38" s="200">
        <v>3165</v>
      </c>
      <c r="U38" s="228">
        <v>30168</v>
      </c>
      <c r="V38" s="200">
        <v>1906</v>
      </c>
      <c r="W38" s="200">
        <v>697</v>
      </c>
      <c r="X38" s="200">
        <v>760</v>
      </c>
      <c r="Y38" s="200">
        <v>529</v>
      </c>
      <c r="Z38" s="227">
        <v>27796</v>
      </c>
      <c r="AA38" s="200">
        <v>1158</v>
      </c>
      <c r="AB38" s="200">
        <v>348</v>
      </c>
      <c r="AC38" s="200">
        <v>225</v>
      </c>
      <c r="AD38" s="188"/>
      <c r="AE38" s="228">
        <f t="shared" si="94"/>
        <v>58288</v>
      </c>
      <c r="AF38" s="227">
        <f t="shared" si="95"/>
        <v>45007</v>
      </c>
      <c r="AG38" s="226">
        <f t="shared" si="96"/>
        <v>18098</v>
      </c>
      <c r="AH38" s="188"/>
      <c r="AI38" s="188"/>
    </row>
    <row r="39" s="1" customFormat="1" ht="15">
      <c r="A39" s="197" t="s">
        <v>658</v>
      </c>
      <c r="B39" s="226">
        <v>7704</v>
      </c>
      <c r="C39" s="198">
        <v>769</v>
      </c>
      <c r="D39" s="198">
        <v>701</v>
      </c>
      <c r="E39" s="198">
        <v>527</v>
      </c>
      <c r="F39" s="198">
        <v>889</v>
      </c>
      <c r="G39" s="198">
        <v>418</v>
      </c>
      <c r="H39" s="198">
        <v>4674</v>
      </c>
      <c r="I39" s="200">
        <v>171</v>
      </c>
      <c r="J39" s="200">
        <v>185</v>
      </c>
      <c r="K39" s="200">
        <v>45</v>
      </c>
      <c r="L39" s="200">
        <v>571</v>
      </c>
      <c r="M39" s="198">
        <v>706</v>
      </c>
      <c r="N39" s="198">
        <v>627</v>
      </c>
      <c r="O39" s="200">
        <v>51</v>
      </c>
      <c r="P39" s="226">
        <v>11794</v>
      </c>
      <c r="Q39" s="227">
        <v>16614</v>
      </c>
      <c r="R39" s="228">
        <v>27691</v>
      </c>
      <c r="S39" s="200">
        <v>2386</v>
      </c>
      <c r="T39" s="200">
        <v>3041</v>
      </c>
      <c r="U39" s="228">
        <v>32485</v>
      </c>
      <c r="V39" s="200">
        <v>2030</v>
      </c>
      <c r="W39" s="200">
        <v>760</v>
      </c>
      <c r="X39" s="200">
        <v>757</v>
      </c>
      <c r="Y39" s="200">
        <v>608</v>
      </c>
      <c r="Z39" s="227">
        <v>28115</v>
      </c>
      <c r="AA39" s="200">
        <v>1172</v>
      </c>
      <c r="AB39" s="200">
        <v>363</v>
      </c>
      <c r="AC39" s="200">
        <v>237</v>
      </c>
      <c r="AD39" s="188"/>
      <c r="AE39" s="228">
        <f t="shared" si="94"/>
        <v>60176</v>
      </c>
      <c r="AF39" s="227">
        <f t="shared" si="95"/>
        <v>44729</v>
      </c>
      <c r="AG39" s="226">
        <f t="shared" si="96"/>
        <v>19498</v>
      </c>
      <c r="AH39" s="188"/>
      <c r="AI39" s="188"/>
    </row>
    <row r="40" s="1" customFormat="1" ht="15">
      <c r="A40" s="197" t="s">
        <v>659</v>
      </c>
      <c r="B40" s="226">
        <v>7628</v>
      </c>
      <c r="C40" s="198">
        <v>604</v>
      </c>
      <c r="D40" s="198">
        <v>553</v>
      </c>
      <c r="E40" s="198">
        <v>624</v>
      </c>
      <c r="F40" s="198">
        <v>832</v>
      </c>
      <c r="G40" s="198">
        <v>436</v>
      </c>
      <c r="H40" s="198">
        <v>5113</v>
      </c>
      <c r="I40" s="200">
        <v>220</v>
      </c>
      <c r="J40" s="200">
        <v>154</v>
      </c>
      <c r="K40" s="200">
        <v>32</v>
      </c>
      <c r="L40" s="200">
        <v>321</v>
      </c>
      <c r="M40" s="198">
        <v>689</v>
      </c>
      <c r="N40" s="198">
        <v>535</v>
      </c>
      <c r="O40" s="200">
        <v>42</v>
      </c>
      <c r="P40" s="226">
        <v>11524</v>
      </c>
      <c r="Q40" s="227">
        <v>14908</v>
      </c>
      <c r="R40" s="228">
        <v>28602</v>
      </c>
      <c r="S40" s="200">
        <v>1981</v>
      </c>
      <c r="T40" s="200">
        <v>2981</v>
      </c>
      <c r="U40" s="228">
        <v>34844</v>
      </c>
      <c r="V40" s="200">
        <v>1728</v>
      </c>
      <c r="W40" s="200">
        <v>580</v>
      </c>
      <c r="X40" s="200">
        <v>655</v>
      </c>
      <c r="Y40" s="200">
        <v>514</v>
      </c>
      <c r="Z40" s="227">
        <v>28749</v>
      </c>
      <c r="AA40" s="200">
        <v>1088</v>
      </c>
      <c r="AB40" s="200">
        <v>320</v>
      </c>
      <c r="AC40" s="200">
        <v>183</v>
      </c>
      <c r="AD40" s="188"/>
      <c r="AE40" s="228">
        <f t="shared" si="94"/>
        <v>63446</v>
      </c>
      <c r="AF40" s="227">
        <f t="shared" si="95"/>
        <v>43657</v>
      </c>
      <c r="AG40" s="226">
        <f t="shared" si="96"/>
        <v>19152</v>
      </c>
      <c r="AH40" s="188"/>
      <c r="AI40" s="188"/>
    </row>
    <row r="41" s="1" customFormat="1" ht="15">
      <c r="A41" s="197" t="s">
        <v>660</v>
      </c>
      <c r="B41" s="226">
        <v>8851</v>
      </c>
      <c r="C41" s="198">
        <v>724</v>
      </c>
      <c r="D41" s="198">
        <v>596</v>
      </c>
      <c r="E41" s="198">
        <v>446</v>
      </c>
      <c r="F41" s="198">
        <v>737</v>
      </c>
      <c r="G41" s="198">
        <v>481</v>
      </c>
      <c r="H41" s="198">
        <v>6087</v>
      </c>
      <c r="I41" s="200">
        <v>135</v>
      </c>
      <c r="J41" s="200">
        <v>159</v>
      </c>
      <c r="K41" s="200">
        <v>39</v>
      </c>
      <c r="L41" s="200">
        <v>353</v>
      </c>
      <c r="M41" s="198">
        <v>699</v>
      </c>
      <c r="N41" s="198">
        <v>547</v>
      </c>
      <c r="O41" s="200">
        <v>83</v>
      </c>
      <c r="P41" s="226">
        <v>8660</v>
      </c>
      <c r="Q41" s="227">
        <v>16152</v>
      </c>
      <c r="R41" s="228">
        <v>29779</v>
      </c>
      <c r="S41" s="200">
        <v>2189</v>
      </c>
      <c r="T41" s="200">
        <v>3663</v>
      </c>
      <c r="U41" s="228">
        <v>38342</v>
      </c>
      <c r="V41" s="200">
        <v>1935</v>
      </c>
      <c r="W41" s="200">
        <v>705</v>
      </c>
      <c r="X41" s="200">
        <v>791</v>
      </c>
      <c r="Y41" s="200">
        <v>567</v>
      </c>
      <c r="Z41" s="227">
        <v>32502</v>
      </c>
      <c r="AA41" s="200">
        <v>1197</v>
      </c>
      <c r="AB41" s="198">
        <v>286</v>
      </c>
      <c r="AC41" s="198">
        <v>291</v>
      </c>
      <c r="AD41" s="188"/>
      <c r="AE41" s="228">
        <f t="shared" si="94"/>
        <v>68121</v>
      </c>
      <c r="AF41" s="227">
        <f t="shared" si="95"/>
        <v>48654</v>
      </c>
      <c r="AG41" s="226">
        <f t="shared" si="96"/>
        <v>17511</v>
      </c>
      <c r="AH41" s="188"/>
      <c r="AI41" s="188"/>
    </row>
    <row r="42" s="1" customFormat="1" ht="15">
      <c r="A42" s="197" t="s">
        <v>661</v>
      </c>
      <c r="B42" s="226">
        <v>5046</v>
      </c>
      <c r="C42" s="198">
        <v>466</v>
      </c>
      <c r="D42" s="198">
        <v>602</v>
      </c>
      <c r="E42" s="198">
        <v>417</v>
      </c>
      <c r="F42" s="198">
        <v>491</v>
      </c>
      <c r="G42" s="198">
        <v>510</v>
      </c>
      <c r="H42" s="198">
        <v>6477</v>
      </c>
      <c r="I42" s="200">
        <v>101</v>
      </c>
      <c r="J42" s="200">
        <v>116</v>
      </c>
      <c r="K42" s="200">
        <v>41</v>
      </c>
      <c r="L42" s="200">
        <v>287</v>
      </c>
      <c r="M42" s="198">
        <v>375</v>
      </c>
      <c r="N42" s="198">
        <v>253</v>
      </c>
      <c r="O42" s="200">
        <v>76</v>
      </c>
      <c r="P42" s="226">
        <v>5067</v>
      </c>
      <c r="Q42" s="227">
        <v>16216</v>
      </c>
      <c r="R42" s="228">
        <v>26113</v>
      </c>
      <c r="S42" s="200">
        <v>1917</v>
      </c>
      <c r="T42" s="200">
        <v>4277</v>
      </c>
      <c r="U42" s="228">
        <v>28935</v>
      </c>
      <c r="V42" s="200">
        <v>1984</v>
      </c>
      <c r="W42" s="200">
        <v>709</v>
      </c>
      <c r="X42" s="200">
        <v>809</v>
      </c>
      <c r="Y42" s="200">
        <v>579</v>
      </c>
      <c r="Z42" s="227">
        <v>29196</v>
      </c>
      <c r="AA42" s="200">
        <v>1340</v>
      </c>
      <c r="AB42" s="198">
        <v>395</v>
      </c>
      <c r="AC42" s="198">
        <v>298</v>
      </c>
      <c r="AD42" s="188"/>
      <c r="AE42" s="228">
        <f t="shared" si="94"/>
        <v>55048</v>
      </c>
      <c r="AF42" s="227">
        <f t="shared" si="95"/>
        <v>45412</v>
      </c>
      <c r="AG42" s="226">
        <f t="shared" si="96"/>
        <v>10113</v>
      </c>
      <c r="AH42" s="188"/>
      <c r="AI42" s="188"/>
    </row>
    <row r="43" s="1" customFormat="1" ht="15">
      <c r="A43" s="197" t="s">
        <v>662</v>
      </c>
      <c r="B43" s="226">
        <v>5791</v>
      </c>
      <c r="C43" s="198">
        <v>625</v>
      </c>
      <c r="D43" s="198">
        <v>716</v>
      </c>
      <c r="E43" s="198">
        <v>447</v>
      </c>
      <c r="F43" s="198">
        <v>428</v>
      </c>
      <c r="G43" s="198">
        <v>547</v>
      </c>
      <c r="H43" s="198">
        <v>6712</v>
      </c>
      <c r="I43" s="200">
        <v>59</v>
      </c>
      <c r="J43" s="200">
        <v>130</v>
      </c>
      <c r="K43" s="200">
        <v>38</v>
      </c>
      <c r="L43" s="200">
        <v>297</v>
      </c>
      <c r="M43" s="198">
        <v>464</v>
      </c>
      <c r="N43" s="198">
        <v>276</v>
      </c>
      <c r="O43" s="200">
        <v>43</v>
      </c>
      <c r="P43" s="226">
        <v>5874</v>
      </c>
      <c r="Q43" s="227">
        <v>19377</v>
      </c>
      <c r="R43" s="228">
        <v>30991</v>
      </c>
      <c r="S43" s="200">
        <v>2429</v>
      </c>
      <c r="T43" s="200">
        <v>6915</v>
      </c>
      <c r="U43" s="228">
        <v>37244</v>
      </c>
      <c r="V43" s="200">
        <v>2696</v>
      </c>
      <c r="W43" s="200">
        <v>832</v>
      </c>
      <c r="X43" s="200">
        <v>905</v>
      </c>
      <c r="Y43" s="200">
        <v>663</v>
      </c>
      <c r="Z43" s="227">
        <v>37224</v>
      </c>
      <c r="AA43" s="200">
        <v>1540</v>
      </c>
      <c r="AB43" s="198">
        <v>495</v>
      </c>
      <c r="AC43" s="198">
        <v>364</v>
      </c>
      <c r="AD43" s="188"/>
      <c r="AE43" s="228">
        <f t="shared" si="94"/>
        <v>68235</v>
      </c>
      <c r="AF43" s="227">
        <f t="shared" si="95"/>
        <v>56601</v>
      </c>
      <c r="AG43" s="226">
        <f t="shared" si="96"/>
        <v>11665</v>
      </c>
      <c r="AH43" s="188"/>
      <c r="AI43" s="188"/>
    </row>
    <row r="44" s="1" customFormat="1" ht="31.5">
      <c r="A44" s="229" t="s">
        <v>663</v>
      </c>
      <c r="B44" s="226">
        <f>SUM(B32:B43)</f>
        <v>84594</v>
      </c>
      <c r="C44" s="198">
        <f>SUM(C32:C43)</f>
        <v>7958</v>
      </c>
      <c r="D44" s="198">
        <f>SUM(D32:D43)</f>
        <v>7412</v>
      </c>
      <c r="E44" s="198">
        <f>SUM(E32:E43)</f>
        <v>5618</v>
      </c>
      <c r="F44" s="198">
        <f>SUM(F32:F43)</f>
        <v>7881</v>
      </c>
      <c r="G44" s="198">
        <f>SUM(G32:G43)</f>
        <v>5039</v>
      </c>
      <c r="H44" s="198">
        <f>SUM(H32:H43)</f>
        <v>55746</v>
      </c>
      <c r="I44" s="198">
        <f>SUM(I32:I43)</f>
        <v>1880</v>
      </c>
      <c r="J44" s="198">
        <f>SUM(J32:J43)</f>
        <v>1681</v>
      </c>
      <c r="K44" s="198">
        <f>SUM(K32:K43)</f>
        <v>423</v>
      </c>
      <c r="L44" s="198">
        <f>SUM(L32:L43)</f>
        <v>4131</v>
      </c>
      <c r="M44" s="198">
        <f>SUM(M32:M43)</f>
        <v>7854</v>
      </c>
      <c r="N44" s="198">
        <f>SUM(N32:N43)</f>
        <v>6649</v>
      </c>
      <c r="O44" s="198">
        <f>SUM(O32:O43)</f>
        <v>721</v>
      </c>
      <c r="P44" s="226">
        <f>SUM(P32:P43)</f>
        <v>104726</v>
      </c>
      <c r="Q44" s="227">
        <f>SUM(Q32:Q43)</f>
        <v>198872</v>
      </c>
      <c r="R44" s="228">
        <f>SUM(R32:R43)</f>
        <v>349240</v>
      </c>
      <c r="S44" s="200">
        <f>SUM(S32:S43)</f>
        <v>28668</v>
      </c>
      <c r="T44" s="200">
        <f>SUM(T32:T43)</f>
        <v>45139</v>
      </c>
      <c r="U44" s="228">
        <f>SUM(U32:U43)</f>
        <v>384938</v>
      </c>
      <c r="V44" s="200">
        <f>SUM(V32:V43)</f>
        <v>25212</v>
      </c>
      <c r="W44" s="200">
        <f>SUM(W32:W43)</f>
        <v>8845</v>
      </c>
      <c r="X44" s="200">
        <f>SUM(X32:X43)</f>
        <v>8655</v>
      </c>
      <c r="Y44" s="200">
        <f>SUM(Y32:Y43)</f>
        <v>6815</v>
      </c>
      <c r="Z44" s="227">
        <f>SUM(Z32:Z43)</f>
        <v>343976</v>
      </c>
      <c r="AA44" s="200">
        <f>SUM(AA32:AA43)</f>
        <v>12948</v>
      </c>
      <c r="AB44" s="230">
        <f>SUM(AB32:AB43)</f>
        <v>4133</v>
      </c>
      <c r="AC44" s="198">
        <f>SUM(AC32:AC43)</f>
        <v>3023</v>
      </c>
      <c r="AD44" s="188"/>
      <c r="AE44" s="228">
        <f t="shared" si="94"/>
        <v>734178</v>
      </c>
      <c r="AF44" s="227">
        <f t="shared" si="95"/>
        <v>542848</v>
      </c>
      <c r="AG44" s="226">
        <f t="shared" si="96"/>
        <v>189320</v>
      </c>
      <c r="AH44" s="188"/>
      <c r="AI44" s="188"/>
    </row>
    <row r="45" s="1" customFormat="1" ht="14.25">
      <c r="A45" s="197" t="s">
        <v>664</v>
      </c>
      <c r="B45" s="226">
        <v>7072</v>
      </c>
      <c r="C45" s="198">
        <v>670</v>
      </c>
      <c r="D45" s="198">
        <v>851</v>
      </c>
      <c r="E45" s="198">
        <v>589</v>
      </c>
      <c r="F45" s="198">
        <v>543</v>
      </c>
      <c r="G45" s="198">
        <v>498</v>
      </c>
      <c r="H45" s="198">
        <v>5697</v>
      </c>
      <c r="I45" s="200">
        <v>156</v>
      </c>
      <c r="J45" s="200">
        <v>149</v>
      </c>
      <c r="K45" s="200">
        <v>31</v>
      </c>
      <c r="L45" s="200">
        <v>419</v>
      </c>
      <c r="M45" s="198">
        <v>700</v>
      </c>
      <c r="N45" s="198">
        <v>572</v>
      </c>
      <c r="O45" s="200">
        <v>50</v>
      </c>
      <c r="P45" s="226">
        <v>8666</v>
      </c>
      <c r="Q45" s="227">
        <v>23463</v>
      </c>
      <c r="R45" s="228">
        <v>42004</v>
      </c>
      <c r="S45" s="200">
        <v>3145</v>
      </c>
      <c r="T45" s="200">
        <v>6878</v>
      </c>
      <c r="U45" s="228">
        <v>42569</v>
      </c>
      <c r="V45" s="200">
        <v>3095</v>
      </c>
      <c r="W45" s="200">
        <v>992</v>
      </c>
      <c r="X45" s="200">
        <v>1181</v>
      </c>
      <c r="Y45" s="200">
        <v>953</v>
      </c>
      <c r="Z45" s="227">
        <v>36736</v>
      </c>
      <c r="AA45" s="200">
        <v>1758</v>
      </c>
      <c r="AB45" s="198">
        <v>433</v>
      </c>
      <c r="AC45" s="198">
        <v>240</v>
      </c>
      <c r="AD45" s="188"/>
      <c r="AE45" s="228">
        <f t="shared" si="94"/>
        <v>84573</v>
      </c>
      <c r="AF45" s="227">
        <f t="shared" si="95"/>
        <v>60199</v>
      </c>
      <c r="AG45" s="226">
        <f t="shared" si="96"/>
        <v>15738</v>
      </c>
      <c r="AH45" s="188"/>
      <c r="AI45" s="188"/>
    </row>
    <row r="46" s="1" customFormat="1" ht="14.25">
      <c r="A46" s="197" t="s">
        <v>665</v>
      </c>
      <c r="B46" s="226">
        <v>7515</v>
      </c>
      <c r="C46" s="198">
        <v>914</v>
      </c>
      <c r="D46" s="198">
        <v>1076</v>
      </c>
      <c r="E46" s="198">
        <v>874</v>
      </c>
      <c r="F46" s="198">
        <v>688</v>
      </c>
      <c r="G46" s="198">
        <v>517</v>
      </c>
      <c r="H46" s="198">
        <v>6488</v>
      </c>
      <c r="I46" s="200">
        <v>134</v>
      </c>
      <c r="J46" s="200">
        <v>179</v>
      </c>
      <c r="K46" s="200">
        <v>32</v>
      </c>
      <c r="L46" s="200">
        <v>475</v>
      </c>
      <c r="M46" s="198">
        <v>728</v>
      </c>
      <c r="N46" s="198">
        <v>552</v>
      </c>
      <c r="O46" s="200">
        <v>56</v>
      </c>
      <c r="P46" s="226">
        <v>11253</v>
      </c>
      <c r="Q46" s="227">
        <v>22852</v>
      </c>
      <c r="R46" s="228">
        <v>40726</v>
      </c>
      <c r="S46" s="200">
        <v>2837</v>
      </c>
      <c r="T46" s="200">
        <v>4292</v>
      </c>
      <c r="U46" s="228">
        <v>39686</v>
      </c>
      <c r="V46" s="200">
        <v>2853</v>
      </c>
      <c r="W46" s="200">
        <v>1101</v>
      </c>
      <c r="X46" s="200">
        <v>1315</v>
      </c>
      <c r="Y46" s="200">
        <v>874</v>
      </c>
      <c r="Z46" s="227">
        <v>36795</v>
      </c>
      <c r="AA46" s="200">
        <v>1683</v>
      </c>
      <c r="AB46" s="200">
        <v>459</v>
      </c>
      <c r="AC46" s="200">
        <v>283</v>
      </c>
      <c r="AD46" s="188"/>
      <c r="AE46" s="228">
        <f t="shared" si="94"/>
        <v>80412</v>
      </c>
      <c r="AF46" s="227">
        <f t="shared" si="95"/>
        <v>59647</v>
      </c>
      <c r="AG46" s="226">
        <f t="shared" si="96"/>
        <v>18768</v>
      </c>
      <c r="AH46" s="188"/>
      <c r="AI46" s="188"/>
    </row>
    <row r="47" s="1" customFormat="1" ht="14.25">
      <c r="A47" s="197" t="s">
        <v>666</v>
      </c>
      <c r="B47" s="226">
        <v>8045</v>
      </c>
      <c r="C47" s="198">
        <v>982</v>
      </c>
      <c r="D47" s="198">
        <v>763</v>
      </c>
      <c r="E47" s="198">
        <v>858</v>
      </c>
      <c r="F47" s="198">
        <v>838</v>
      </c>
      <c r="G47" s="198">
        <v>585</v>
      </c>
      <c r="H47" s="198">
        <v>6360</v>
      </c>
      <c r="I47" s="200">
        <v>175</v>
      </c>
      <c r="J47" s="200">
        <v>199</v>
      </c>
      <c r="K47" s="200">
        <v>32</v>
      </c>
      <c r="L47" s="200">
        <v>451</v>
      </c>
      <c r="M47" s="198">
        <v>815</v>
      </c>
      <c r="N47" s="198">
        <v>610</v>
      </c>
      <c r="O47" s="200">
        <v>71</v>
      </c>
      <c r="P47" s="226">
        <v>14389</v>
      </c>
      <c r="Q47" s="227">
        <v>23429</v>
      </c>
      <c r="R47" s="228">
        <v>39935</v>
      </c>
      <c r="S47" s="200">
        <v>2711</v>
      </c>
      <c r="T47" s="200">
        <v>4012</v>
      </c>
      <c r="U47" s="228">
        <v>42582</v>
      </c>
      <c r="V47" s="200">
        <v>2751</v>
      </c>
      <c r="W47" s="200">
        <v>1170</v>
      </c>
      <c r="X47" s="200">
        <v>1170</v>
      </c>
      <c r="Y47" s="200">
        <v>908</v>
      </c>
      <c r="Z47" s="227">
        <v>38455</v>
      </c>
      <c r="AA47" s="200">
        <v>1562</v>
      </c>
      <c r="AB47" s="200">
        <v>384</v>
      </c>
      <c r="AC47" s="200">
        <v>329</v>
      </c>
      <c r="AD47" s="188"/>
      <c r="AE47" s="228">
        <f t="shared" si="94"/>
        <v>82517</v>
      </c>
      <c r="AF47" s="227">
        <f t="shared" si="95"/>
        <v>61884</v>
      </c>
      <c r="AG47" s="226">
        <f t="shared" si="96"/>
        <v>22434</v>
      </c>
      <c r="AH47" s="188"/>
      <c r="AI47" s="188"/>
    </row>
    <row r="48" s="1" customFormat="1" ht="14.25">
      <c r="A48" s="197" t="s">
        <v>667</v>
      </c>
      <c r="B48" s="226">
        <v>9419</v>
      </c>
      <c r="C48" s="198">
        <v>856</v>
      </c>
      <c r="D48" s="198">
        <v>817</v>
      </c>
      <c r="E48" s="198">
        <v>730</v>
      </c>
      <c r="F48" s="198">
        <v>1041</v>
      </c>
      <c r="G48" s="198">
        <v>564</v>
      </c>
      <c r="H48" s="198">
        <v>5168</v>
      </c>
      <c r="I48" s="200">
        <v>285</v>
      </c>
      <c r="J48" s="200">
        <v>197</v>
      </c>
      <c r="K48" s="200">
        <v>40</v>
      </c>
      <c r="L48" s="200">
        <v>570</v>
      </c>
      <c r="M48" s="198">
        <v>814</v>
      </c>
      <c r="N48" s="198">
        <v>557</v>
      </c>
      <c r="O48" s="200">
        <v>68</v>
      </c>
      <c r="P48" s="226">
        <v>10379</v>
      </c>
      <c r="Q48" s="227">
        <v>20475</v>
      </c>
      <c r="R48" s="228">
        <v>37633</v>
      </c>
      <c r="S48" s="200">
        <v>2455</v>
      </c>
      <c r="T48" s="200">
        <v>3476</v>
      </c>
      <c r="U48" s="228">
        <v>41489</v>
      </c>
      <c r="V48" s="200">
        <v>2340</v>
      </c>
      <c r="W48" s="200">
        <v>970</v>
      </c>
      <c r="X48" s="200">
        <v>1063</v>
      </c>
      <c r="Y48" s="200">
        <v>833</v>
      </c>
      <c r="Z48" s="227">
        <v>35902</v>
      </c>
      <c r="AA48" s="200">
        <v>1606</v>
      </c>
      <c r="AB48" s="200">
        <v>415</v>
      </c>
      <c r="AC48" s="200">
        <v>354</v>
      </c>
      <c r="AD48" s="188"/>
      <c r="AE48" s="228">
        <f t="shared" si="94"/>
        <v>79122</v>
      </c>
      <c r="AF48" s="227">
        <f t="shared" si="95"/>
        <v>56377</v>
      </c>
      <c r="AG48" s="226">
        <f t="shared" si="96"/>
        <v>19798</v>
      </c>
      <c r="AH48" s="188"/>
      <c r="AI48" s="188"/>
    </row>
    <row r="49" s="1" customFormat="1" ht="14.25">
      <c r="A49" s="197" t="s">
        <v>668</v>
      </c>
      <c r="B49" s="226">
        <v>8451</v>
      </c>
      <c r="C49" s="198">
        <v>928</v>
      </c>
      <c r="D49" s="198">
        <v>780</v>
      </c>
      <c r="E49" s="198">
        <v>660</v>
      </c>
      <c r="F49" s="198">
        <v>892</v>
      </c>
      <c r="G49" s="198">
        <v>656</v>
      </c>
      <c r="H49" s="198">
        <v>7993</v>
      </c>
      <c r="I49" s="200">
        <v>168</v>
      </c>
      <c r="J49" s="200">
        <v>217</v>
      </c>
      <c r="K49" s="200">
        <v>39</v>
      </c>
      <c r="L49" s="200">
        <v>490</v>
      </c>
      <c r="M49" s="198">
        <v>644</v>
      </c>
      <c r="N49" s="198">
        <v>536</v>
      </c>
      <c r="O49" s="200">
        <v>56</v>
      </c>
      <c r="P49" s="226">
        <v>10425</v>
      </c>
      <c r="Q49" s="227">
        <v>24515</v>
      </c>
      <c r="R49" s="228">
        <v>40078</v>
      </c>
      <c r="S49" s="200">
        <v>2986</v>
      </c>
      <c r="T49" s="200">
        <v>5082</v>
      </c>
      <c r="U49" s="228">
        <v>45687</v>
      </c>
      <c r="V49" s="200">
        <v>3149</v>
      </c>
      <c r="W49" s="200">
        <v>1247</v>
      </c>
      <c r="X49" s="200">
        <v>1347</v>
      </c>
      <c r="Y49" s="200">
        <v>1106</v>
      </c>
      <c r="Z49" s="227">
        <v>43903</v>
      </c>
      <c r="AA49" s="200">
        <v>1850</v>
      </c>
      <c r="AB49" s="200">
        <v>489</v>
      </c>
      <c r="AC49" s="200">
        <v>272</v>
      </c>
      <c r="AD49" s="188"/>
      <c r="AE49" s="228">
        <f t="shared" si="94"/>
        <v>85765</v>
      </c>
      <c r="AF49" s="227">
        <f t="shared" si="95"/>
        <v>68418</v>
      </c>
      <c r="AG49" s="226">
        <f t="shared" si="96"/>
        <v>18876</v>
      </c>
      <c r="AH49" s="188"/>
      <c r="AI49" s="188"/>
    </row>
    <row r="50" s="1" customFormat="1" ht="14.25">
      <c r="A50" s="197" t="s">
        <v>669</v>
      </c>
      <c r="B50" s="226">
        <v>6890</v>
      </c>
      <c r="C50" s="198">
        <v>883</v>
      </c>
      <c r="D50" s="198">
        <v>703</v>
      </c>
      <c r="E50" s="198">
        <v>686</v>
      </c>
      <c r="F50" s="198">
        <v>899</v>
      </c>
      <c r="G50" s="198">
        <v>526</v>
      </c>
      <c r="H50" s="198">
        <v>5701</v>
      </c>
      <c r="I50" s="200">
        <v>152</v>
      </c>
      <c r="J50" s="200">
        <v>195</v>
      </c>
      <c r="K50" s="200">
        <v>49</v>
      </c>
      <c r="L50" s="200">
        <v>386</v>
      </c>
      <c r="M50" s="198">
        <v>791</v>
      </c>
      <c r="N50" s="198">
        <v>418</v>
      </c>
      <c r="O50" s="200">
        <v>58</v>
      </c>
      <c r="P50" s="226">
        <v>11341</v>
      </c>
      <c r="Q50" s="227">
        <v>22571</v>
      </c>
      <c r="R50" s="228">
        <v>35523</v>
      </c>
      <c r="S50" s="200">
        <v>2985</v>
      </c>
      <c r="T50" s="200">
        <v>4006</v>
      </c>
      <c r="U50" s="228">
        <v>39826</v>
      </c>
      <c r="V50" s="200">
        <v>2680</v>
      </c>
      <c r="W50" s="200">
        <v>1206</v>
      </c>
      <c r="X50" s="200">
        <v>1236</v>
      </c>
      <c r="Y50" s="200">
        <v>752</v>
      </c>
      <c r="Z50" s="227">
        <v>39074</v>
      </c>
      <c r="AA50" s="200">
        <v>1702</v>
      </c>
      <c r="AB50" s="200">
        <v>457</v>
      </c>
      <c r="AC50" s="200">
        <v>248</v>
      </c>
      <c r="AE50" s="228">
        <f t="shared" si="94"/>
        <v>75349</v>
      </c>
      <c r="AF50" s="227">
        <f t="shared" si="95"/>
        <v>61645</v>
      </c>
      <c r="AG50" s="226">
        <f t="shared" si="96"/>
        <v>18231</v>
      </c>
    </row>
    <row r="51" s="1" customFormat="1" ht="15">
      <c r="A51" s="197" t="s">
        <v>670</v>
      </c>
      <c r="B51" s="226">
        <v>6319</v>
      </c>
      <c r="C51" s="198">
        <v>691</v>
      </c>
      <c r="D51" s="198">
        <v>745</v>
      </c>
      <c r="E51" s="198">
        <v>656</v>
      </c>
      <c r="F51" s="198">
        <v>919</v>
      </c>
      <c r="G51" s="198">
        <v>530</v>
      </c>
      <c r="H51" s="198">
        <v>5495</v>
      </c>
      <c r="I51" s="200">
        <v>171</v>
      </c>
      <c r="J51" s="200">
        <v>153</v>
      </c>
      <c r="K51" s="200">
        <v>26</v>
      </c>
      <c r="L51" s="200">
        <v>358</v>
      </c>
      <c r="M51" s="198">
        <v>795</v>
      </c>
      <c r="N51" s="198">
        <v>620</v>
      </c>
      <c r="O51" s="200">
        <v>35</v>
      </c>
      <c r="P51" s="226">
        <v>12147</v>
      </c>
      <c r="Q51" s="227">
        <v>22138</v>
      </c>
      <c r="R51" s="228">
        <v>34531</v>
      </c>
      <c r="S51" s="200">
        <v>3122</v>
      </c>
      <c r="T51" s="200">
        <v>3859</v>
      </c>
      <c r="U51" s="228">
        <v>41101</v>
      </c>
      <c r="V51" s="200">
        <v>2416</v>
      </c>
      <c r="W51" s="200">
        <v>1247</v>
      </c>
      <c r="X51" s="200">
        <v>1218</v>
      </c>
      <c r="Y51" s="200">
        <v>725</v>
      </c>
      <c r="Z51" s="227">
        <v>39279</v>
      </c>
      <c r="AA51" s="200">
        <v>1560</v>
      </c>
      <c r="AB51" s="200">
        <v>302</v>
      </c>
      <c r="AC51" s="200">
        <v>241</v>
      </c>
      <c r="AE51" s="228">
        <f t="shared" si="94"/>
        <v>75632</v>
      </c>
      <c r="AF51" s="227">
        <f t="shared" si="95"/>
        <v>61417</v>
      </c>
      <c r="AG51" s="226">
        <f t="shared" si="96"/>
        <v>18466</v>
      </c>
    </row>
    <row r="52" s="1" customFormat="1" ht="15">
      <c r="A52" s="197" t="s">
        <v>671</v>
      </c>
      <c r="B52" s="226">
        <v>7019</v>
      </c>
      <c r="C52" s="198">
        <v>798</v>
      </c>
      <c r="D52" s="198">
        <v>706</v>
      </c>
      <c r="E52" s="198">
        <v>708</v>
      </c>
      <c r="F52" s="198">
        <v>1071</v>
      </c>
      <c r="G52" s="198">
        <v>621</v>
      </c>
      <c r="H52" s="198">
        <v>5144</v>
      </c>
      <c r="I52" s="200">
        <v>220</v>
      </c>
      <c r="J52" s="200">
        <v>172</v>
      </c>
      <c r="K52" s="200">
        <v>44</v>
      </c>
      <c r="L52" s="200">
        <v>457</v>
      </c>
      <c r="M52" s="198">
        <v>729</v>
      </c>
      <c r="N52" s="198">
        <v>453</v>
      </c>
      <c r="O52" s="200">
        <v>43</v>
      </c>
      <c r="P52" s="226">
        <v>12177</v>
      </c>
      <c r="Q52" s="227">
        <v>21162</v>
      </c>
      <c r="R52" s="228">
        <v>32811</v>
      </c>
      <c r="S52" s="200">
        <v>2444</v>
      </c>
      <c r="T52" s="200">
        <v>3898</v>
      </c>
      <c r="U52" s="228">
        <v>42925</v>
      </c>
      <c r="V52" s="200">
        <v>2304</v>
      </c>
      <c r="W52" s="200">
        <v>1095</v>
      </c>
      <c r="X52" s="200">
        <v>1258</v>
      </c>
      <c r="Y52" s="200">
        <v>765</v>
      </c>
      <c r="Z52" s="227">
        <v>39342</v>
      </c>
      <c r="AA52" s="200">
        <v>1474</v>
      </c>
      <c r="AB52" s="200">
        <v>363</v>
      </c>
      <c r="AC52" s="200">
        <v>216</v>
      </c>
      <c r="AE52" s="228">
        <f t="shared" si="94"/>
        <v>75736</v>
      </c>
      <c r="AF52" s="227">
        <f t="shared" si="95"/>
        <v>60504</v>
      </c>
      <c r="AG52" s="226">
        <f t="shared" si="96"/>
        <v>19196</v>
      </c>
    </row>
    <row r="53" s="1" customFormat="1" ht="15">
      <c r="A53" s="197" t="s">
        <v>672</v>
      </c>
      <c r="B53" s="226">
        <v>8434</v>
      </c>
      <c r="C53" s="198">
        <v>783</v>
      </c>
      <c r="D53" s="198">
        <v>673</v>
      </c>
      <c r="E53" s="198">
        <v>610</v>
      </c>
      <c r="F53" s="198">
        <v>892</v>
      </c>
      <c r="G53" s="198">
        <v>584</v>
      </c>
      <c r="H53" s="198">
        <v>5350</v>
      </c>
      <c r="I53" s="200">
        <v>144</v>
      </c>
      <c r="J53" s="200">
        <v>158</v>
      </c>
      <c r="K53" s="200">
        <v>34</v>
      </c>
      <c r="L53" s="200">
        <v>448</v>
      </c>
      <c r="M53" s="198">
        <v>804</v>
      </c>
      <c r="N53" s="198">
        <v>589</v>
      </c>
      <c r="O53" s="200">
        <v>56</v>
      </c>
      <c r="P53" s="226">
        <v>12053</v>
      </c>
      <c r="Q53" s="227">
        <v>20418</v>
      </c>
      <c r="R53" s="228">
        <v>32684</v>
      </c>
      <c r="S53" s="200">
        <v>2224</v>
      </c>
      <c r="T53" s="200">
        <v>3749</v>
      </c>
      <c r="U53" s="228">
        <v>43891</v>
      </c>
      <c r="V53" s="200">
        <v>2142</v>
      </c>
      <c r="W53" s="200">
        <v>1065</v>
      </c>
      <c r="X53" s="200">
        <v>1268</v>
      </c>
      <c r="Y53" s="200">
        <v>746</v>
      </c>
      <c r="Z53" s="227">
        <v>41494</v>
      </c>
      <c r="AA53" s="200">
        <v>1440</v>
      </c>
      <c r="AB53" s="200">
        <v>315</v>
      </c>
      <c r="AC53" s="200">
        <v>243</v>
      </c>
      <c r="AE53" s="228">
        <f t="shared" si="94"/>
        <v>76575</v>
      </c>
      <c r="AF53" s="227">
        <f t="shared" si="95"/>
        <v>61912</v>
      </c>
      <c r="AG53" s="226">
        <f t="shared" si="96"/>
        <v>20487</v>
      </c>
    </row>
    <row r="54" s="1" customFormat="1" ht="15">
      <c r="A54" s="197" t="s">
        <v>673</v>
      </c>
      <c r="B54" s="226">
        <v>6699</v>
      </c>
      <c r="C54" s="198">
        <v>715</v>
      </c>
      <c r="D54" s="198">
        <v>567</v>
      </c>
      <c r="E54" s="198">
        <v>603</v>
      </c>
      <c r="F54" s="198">
        <v>722</v>
      </c>
      <c r="G54" s="198">
        <v>562</v>
      </c>
      <c r="H54" s="198">
        <v>5855</v>
      </c>
      <c r="I54" s="200">
        <v>151</v>
      </c>
      <c r="J54" s="200">
        <v>203</v>
      </c>
      <c r="K54" s="200">
        <v>56</v>
      </c>
      <c r="L54" s="200">
        <v>397</v>
      </c>
      <c r="M54" s="198">
        <v>727</v>
      </c>
      <c r="N54" s="198">
        <v>392</v>
      </c>
      <c r="O54" s="200">
        <v>65</v>
      </c>
      <c r="P54" s="226">
        <v>8825</v>
      </c>
      <c r="Q54" s="227">
        <v>20555</v>
      </c>
      <c r="R54" s="228">
        <v>31667</v>
      </c>
      <c r="S54" s="200">
        <v>2429</v>
      </c>
      <c r="T54" s="200">
        <v>3886</v>
      </c>
      <c r="U54" s="228">
        <v>44777</v>
      </c>
      <c r="V54" s="200">
        <v>2355</v>
      </c>
      <c r="W54" s="200">
        <v>1159</v>
      </c>
      <c r="X54" s="200">
        <v>1142</v>
      </c>
      <c r="Y54" s="200">
        <v>927</v>
      </c>
      <c r="Z54" s="227">
        <v>43544</v>
      </c>
      <c r="AA54" s="200">
        <v>1455</v>
      </c>
      <c r="AB54" s="200">
        <v>264</v>
      </c>
      <c r="AC54" s="200">
        <v>155</v>
      </c>
      <c r="AE54" s="228">
        <f t="shared" si="94"/>
        <v>76444</v>
      </c>
      <c r="AF54" s="227">
        <f t="shared" si="95"/>
        <v>64099</v>
      </c>
      <c r="AG54" s="226">
        <f t="shared" si="96"/>
        <v>15524</v>
      </c>
    </row>
    <row r="55" s="1" customFormat="1" ht="15">
      <c r="A55" s="197" t="s">
        <v>674</v>
      </c>
      <c r="B55" s="226">
        <v>6161</v>
      </c>
      <c r="C55" s="198">
        <v>546</v>
      </c>
      <c r="D55" s="198">
        <v>521</v>
      </c>
      <c r="E55" s="198">
        <v>508</v>
      </c>
      <c r="F55" s="198">
        <v>571</v>
      </c>
      <c r="G55" s="198">
        <v>610</v>
      </c>
      <c r="H55" s="198">
        <v>6097</v>
      </c>
      <c r="I55" s="200">
        <v>92</v>
      </c>
      <c r="J55" s="200">
        <v>170</v>
      </c>
      <c r="K55" s="200">
        <v>37</v>
      </c>
      <c r="L55" s="200">
        <v>332</v>
      </c>
      <c r="M55" s="198">
        <v>395</v>
      </c>
      <c r="N55" s="198">
        <v>166</v>
      </c>
      <c r="O55" s="200">
        <v>50</v>
      </c>
      <c r="P55" s="226">
        <v>4466</v>
      </c>
      <c r="Q55" s="227">
        <v>21638</v>
      </c>
      <c r="R55" s="228">
        <v>28463</v>
      </c>
      <c r="S55" s="200">
        <v>2283</v>
      </c>
      <c r="T55" s="200">
        <v>4061</v>
      </c>
      <c r="U55" s="228">
        <v>34677</v>
      </c>
      <c r="V55" s="200">
        <v>2354</v>
      </c>
      <c r="W55" s="200">
        <v>1269</v>
      </c>
      <c r="X55" s="200">
        <v>1242</v>
      </c>
      <c r="Y55" s="200">
        <v>936</v>
      </c>
      <c r="Z55" s="227">
        <v>42141</v>
      </c>
      <c r="AA55" s="200">
        <v>1592</v>
      </c>
      <c r="AB55" s="200">
        <v>346</v>
      </c>
      <c r="AC55" s="200">
        <v>243</v>
      </c>
      <c r="AE55" s="228">
        <f t="shared" si="94"/>
        <v>63140</v>
      </c>
      <c r="AF55" s="227">
        <f t="shared" si="95"/>
        <v>63779</v>
      </c>
      <c r="AG55" s="226">
        <f t="shared" si="96"/>
        <v>10627</v>
      </c>
    </row>
    <row r="56" s="1" customFormat="1" ht="15">
      <c r="A56" s="197" t="s">
        <v>675</v>
      </c>
      <c r="B56" s="226">
        <v>5272</v>
      </c>
      <c r="C56" s="198">
        <v>562</v>
      </c>
      <c r="D56" s="198">
        <v>677</v>
      </c>
      <c r="E56" s="198">
        <v>551</v>
      </c>
      <c r="F56" s="198">
        <v>585</v>
      </c>
      <c r="G56" s="198">
        <v>571</v>
      </c>
      <c r="H56" s="198">
        <v>5757</v>
      </c>
      <c r="I56" s="200">
        <v>115</v>
      </c>
      <c r="J56" s="200">
        <v>408</v>
      </c>
      <c r="K56" s="200">
        <v>149</v>
      </c>
      <c r="L56" s="200">
        <v>360</v>
      </c>
      <c r="M56" s="198">
        <v>518</v>
      </c>
      <c r="N56" s="198">
        <v>286</v>
      </c>
      <c r="O56" s="200">
        <v>67</v>
      </c>
      <c r="P56" s="226">
        <v>6271</v>
      </c>
      <c r="Q56" s="227">
        <v>27781</v>
      </c>
      <c r="R56" s="228">
        <v>34159</v>
      </c>
      <c r="S56" s="200">
        <v>3441</v>
      </c>
      <c r="T56" s="200">
        <v>5056</v>
      </c>
      <c r="U56" s="228">
        <v>37424</v>
      </c>
      <c r="V56" s="200">
        <v>3627</v>
      </c>
      <c r="W56" s="200">
        <v>1542</v>
      </c>
      <c r="X56" s="200">
        <v>1526</v>
      </c>
      <c r="Y56" s="200">
        <v>1086</v>
      </c>
      <c r="Z56" s="227">
        <v>47074</v>
      </c>
      <c r="AA56" s="200">
        <v>1925</v>
      </c>
      <c r="AB56" s="200">
        <v>393</v>
      </c>
      <c r="AC56" s="200">
        <v>255</v>
      </c>
      <c r="AE56" s="228">
        <f t="shared" si="94"/>
        <v>71583</v>
      </c>
      <c r="AF56" s="227">
        <f t="shared" si="95"/>
        <v>74855</v>
      </c>
      <c r="AG56" s="226">
        <f t="shared" si="96"/>
        <v>11543</v>
      </c>
    </row>
    <row r="57" s="1" customFormat="1" ht="31.5">
      <c r="A57" s="229" t="s">
        <v>676</v>
      </c>
      <c r="B57" s="226">
        <f>SUM(B32:B56)</f>
        <v>256484</v>
      </c>
      <c r="C57" s="198">
        <f>SUM(C32:C56)</f>
        <v>25244</v>
      </c>
      <c r="D57" s="198">
        <f>SUM(D32:D56)</f>
        <v>23703</v>
      </c>
      <c r="E57" s="198">
        <f>SUM(E32:E56)</f>
        <v>19269</v>
      </c>
      <c r="F57" s="198">
        <f>SUM(F32:F56)</f>
        <v>25423</v>
      </c>
      <c r="G57" s="198">
        <f>SUM(G32:G56)</f>
        <v>16902</v>
      </c>
      <c r="H57" s="198">
        <f>SUM(H32:H56)</f>
        <v>182597</v>
      </c>
      <c r="I57" s="200">
        <f>SUM(I32:I56)</f>
        <v>5723</v>
      </c>
      <c r="J57" s="200">
        <f>SUM(J32:J56)</f>
        <v>5762</v>
      </c>
      <c r="K57" s="200">
        <f>SUM(K32:K56)</f>
        <v>1415</v>
      </c>
      <c r="L57" s="200">
        <f>SUM(L32:L56)</f>
        <v>13405</v>
      </c>
      <c r="M57" s="198">
        <f>SUM(M32:M56)</f>
        <v>24168</v>
      </c>
      <c r="N57" s="198">
        <f>SUM(N32:N56)</f>
        <v>19049</v>
      </c>
      <c r="O57" s="200">
        <f>SUM(O32:O56)</f>
        <v>2117</v>
      </c>
      <c r="P57" s="226">
        <f>SUM(P32:P56)</f>
        <v>331844</v>
      </c>
      <c r="Q57" s="227">
        <f>SUM(Q45:Q56)</f>
        <v>270997</v>
      </c>
      <c r="R57" s="228">
        <f>SUM(R45:R56)</f>
        <v>430214</v>
      </c>
      <c r="S57" s="200">
        <f>SUM(S45:S56)</f>
        <v>33062</v>
      </c>
      <c r="T57" s="200">
        <f>SUM(T45:T56)</f>
        <v>52255</v>
      </c>
      <c r="U57" s="228">
        <f>SUM(U45:U56)</f>
        <v>496634</v>
      </c>
      <c r="V57" s="200">
        <f>SUM(V45:V56)</f>
        <v>32066</v>
      </c>
      <c r="W57" s="200">
        <f>SUM(W45:W56)</f>
        <v>14063</v>
      </c>
      <c r="X57" s="200">
        <f>SUM(X45:X56)</f>
        <v>14966</v>
      </c>
      <c r="Y57" s="200">
        <f>SUM(Y45:Y56)</f>
        <v>10611</v>
      </c>
      <c r="Z57" s="227">
        <f>SUM(Z45:Z56)</f>
        <v>483739</v>
      </c>
      <c r="AA57" s="200">
        <f>SUM(AA45:AA56)</f>
        <v>19607</v>
      </c>
      <c r="AB57" s="211">
        <f>SUM(AB45:AB56)</f>
        <v>4620</v>
      </c>
      <c r="AC57" s="211">
        <f>SUM(AC45:AC56)</f>
        <v>3079</v>
      </c>
      <c r="AE57" s="228">
        <f t="shared" si="94"/>
        <v>926848</v>
      </c>
      <c r="AF57" s="227">
        <f t="shared" si="95"/>
        <v>754736</v>
      </c>
      <c r="AG57" s="226">
        <f t="shared" si="96"/>
        <v>588328</v>
      </c>
    </row>
    <row r="58" s="121" customFormat="1" ht="15">
      <c r="A58" s="215" t="s">
        <v>677</v>
      </c>
      <c r="B58" s="231">
        <f>((B57-B44)/B44)*100</f>
        <v>203.19407995838947</v>
      </c>
      <c r="C58" s="216">
        <f>((C57-C44)/C44)*100</f>
        <v>217.21538074893186</v>
      </c>
      <c r="D58" s="216">
        <f>((D57-D44)/D44)*100</f>
        <v>219.79222881813274</v>
      </c>
      <c r="E58" s="216">
        <f>((E57-E44)/E44)*100</f>
        <v>242.9868280526878</v>
      </c>
      <c r="F58" s="216">
        <f>((F57-F44)/F44)*100</f>
        <v>222.5859662479381</v>
      </c>
      <c r="G58" s="216">
        <f>((G57-G44)/G44)*100</f>
        <v>235.4236951776146</v>
      </c>
      <c r="H58" s="232">
        <f>((H57-H44)/H44)*100</f>
        <v>227.55175259211424</v>
      </c>
      <c r="I58" s="216">
        <f>((I57-I44)/I44)*100</f>
        <v>204.41489361702128</v>
      </c>
      <c r="J58" s="216">
        <f>((J57-J44)/J44)*100</f>
        <v>242.77215942891135</v>
      </c>
      <c r="K58" s="216">
        <f>((K57-K44)/K44)*100</f>
        <v>234.51536643026003</v>
      </c>
      <c r="L58" s="216">
        <f>((L57-L44)/L44)*100</f>
        <v>224.49770031469379</v>
      </c>
      <c r="M58" s="216">
        <f>((M57-M44)/M44)*100</f>
        <v>207.71581359816653</v>
      </c>
      <c r="N58" s="216">
        <f>((N57-N44)/N44)*100</f>
        <v>186.49420965558733</v>
      </c>
      <c r="O58" s="216">
        <f>((O57-O44)/O44)*100</f>
        <v>193.61997226074897</v>
      </c>
      <c r="P58" s="231">
        <f>((P57-P44)/P44)*100</f>
        <v>216.86878139144051</v>
      </c>
      <c r="Q58" s="233">
        <f>((Q57-Q44)/Q44)*100</f>
        <v>36.267046140230903</v>
      </c>
      <c r="R58" s="234">
        <f>((R57-R44)/R44)*100</f>
        <v>23.185774825335013</v>
      </c>
      <c r="S58" s="216">
        <f>((S57-S44)/S44)*100</f>
        <v>15.327194083996092</v>
      </c>
      <c r="T58" s="216">
        <f>((T57-T44)/T44)*100</f>
        <v>15.764638117813865</v>
      </c>
      <c r="U58" s="234">
        <f>((U57-U44)/U44)*100</f>
        <v>29.016620858423952</v>
      </c>
      <c r="V58" s="216">
        <f>((V57-V44)/V44)*100</f>
        <v>27.185467237823257</v>
      </c>
      <c r="W58" s="216">
        <f>((W57-W44)/W44)*100</f>
        <v>58.993781797625779</v>
      </c>
      <c r="X58" s="216">
        <f>((X57-X44)/X44)*100</f>
        <v>72.917388792605436</v>
      </c>
      <c r="Y58" s="216">
        <f>((Y57-Y44)/Y44)*100</f>
        <v>55.700660308143803</v>
      </c>
      <c r="Z58" s="233">
        <f>((Z57-Z44)/Z44)*100</f>
        <v>40.631613833523268</v>
      </c>
      <c r="AA58" s="216">
        <f>((AA57-AA44)/AA44)*100</f>
        <v>51.428792091442702</v>
      </c>
      <c r="AB58" s="216">
        <f>((AB57-AB44)/AB44)*100</f>
        <v>11.783208323251875</v>
      </c>
      <c r="AC58" s="216">
        <f>((AC57-AC44)/AC44)*100</f>
        <v>1.8524644392987097</v>
      </c>
      <c r="AD58" s="121"/>
      <c r="AE58" s="234">
        <f>((AE57-AE44)/AE44)*100</f>
        <v>26.242954705807037</v>
      </c>
      <c r="AF58" s="233">
        <f>((AF57-AF44)/AF44)*100</f>
        <v>39.032657392124499</v>
      </c>
      <c r="AG58" s="231">
        <f>((AG57-AG44)/AG44)*100</f>
        <v>210.75850412000844</v>
      </c>
    </row>
    <row r="59" ht="15">
      <c r="A59" s="235"/>
      <c r="B59" s="3"/>
      <c r="C59" s="3"/>
      <c r="D59" s="3"/>
      <c r="E59" s="188"/>
      <c r="F59" s="3"/>
      <c r="G59" s="236"/>
      <c r="H59" s="237"/>
      <c r="I59" s="238"/>
      <c r="J59" s="239"/>
      <c r="K59" s="239"/>
      <c r="L59" s="239"/>
      <c r="M59" s="239"/>
      <c r="N59" s="187"/>
      <c r="O59" s="208"/>
      <c r="P59" s="208"/>
      <c r="Q59" s="208"/>
      <c r="R59" s="208"/>
      <c r="S59" s="208"/>
      <c r="T59" s="208"/>
      <c r="U59" s="208"/>
      <c r="V59" s="208"/>
      <c r="W59" s="208"/>
      <c r="X59" s="1"/>
      <c r="Y59" s="1"/>
      <c r="Z59" s="1"/>
      <c r="AA59" s="1"/>
      <c r="AB59" s="1"/>
      <c r="AC59" s="1"/>
      <c r="AE59" s="1"/>
      <c r="AF59" s="1"/>
      <c r="AG59" s="1"/>
    </row>
    <row r="60" ht="74.25" customHeight="1">
      <c r="A60" s="240" t="s">
        <v>29</v>
      </c>
      <c r="B60" s="241" t="s">
        <v>709</v>
      </c>
      <c r="C60" s="242"/>
      <c r="D60" s="242"/>
      <c r="E60" s="242"/>
      <c r="F60" s="242"/>
      <c r="G60" s="242"/>
      <c r="H60" s="242"/>
      <c r="I60" s="242"/>
      <c r="J60" s="242"/>
      <c r="K60" s="242"/>
      <c r="L60" s="242"/>
      <c r="M60" s="242"/>
      <c r="N60" s="242"/>
      <c r="O60" s="242"/>
      <c r="P60" s="242"/>
      <c r="Q60" s="208"/>
      <c r="R60" s="208"/>
      <c r="S60" s="208"/>
      <c r="T60" s="208"/>
      <c r="U60" s="208"/>
      <c r="V60" s="208"/>
      <c r="W60" s="208"/>
      <c r="X60" s="1"/>
      <c r="Y60" s="1"/>
      <c r="Z60" s="1"/>
      <c r="AA60" s="1"/>
    </row>
    <row r="61" ht="15">
      <c r="B61" s="3"/>
      <c r="C61" s="3"/>
      <c r="D61" s="3"/>
      <c r="E61" s="3"/>
      <c r="F61" s="3"/>
      <c r="G61" s="3"/>
      <c r="H61" s="3"/>
      <c r="I61" s="3"/>
      <c r="J61" s="3"/>
      <c r="K61" s="3"/>
      <c r="L61" s="3"/>
      <c r="O61" s="208"/>
      <c r="P61" s="208"/>
      <c r="Q61" s="208"/>
      <c r="R61" s="208"/>
      <c r="S61" s="208"/>
      <c r="T61" s="208"/>
      <c r="U61" s="208"/>
      <c r="V61" s="208"/>
      <c r="W61" s="208"/>
      <c r="X61" s="1"/>
      <c r="Y61" s="1"/>
      <c r="Z61" s="1"/>
      <c r="AA61" s="1"/>
    </row>
    <row r="62" ht="15">
      <c r="O62" s="208"/>
      <c r="P62" s="208"/>
      <c r="Q62" s="208"/>
      <c r="R62" s="208"/>
      <c r="S62" s="208"/>
      <c r="T62" s="208"/>
      <c r="U62" s="208"/>
      <c r="V62" s="208"/>
      <c r="W62" s="208"/>
    </row>
    <row r="63" ht="15">
      <c r="O63" s="208"/>
      <c r="P63" s="208"/>
      <c r="Q63" s="208"/>
      <c r="R63" s="208"/>
      <c r="S63" s="208"/>
      <c r="T63" s="208"/>
      <c r="U63" s="208"/>
      <c r="V63" s="208"/>
      <c r="W63" s="208"/>
    </row>
  </sheetData>
  <mergeCells count="1">
    <mergeCell ref="B60:P60"/>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GridLines="1" topLeftCell="A71" zoomScale="100" workbookViewId="0">
      <selection activeCell="A1" activeCellId="0" sqref="A1"/>
    </sheetView>
  </sheetViews>
  <sheetFormatPr defaultRowHeight="14.25"/>
  <cols>
    <col customWidth="1" min="1" max="3" style="243" width="26.28125"/>
    <col customWidth="1" min="4" max="9" style="243" width="27.8515625"/>
    <col min="10" max="16384" style="243" width="9.140625"/>
  </cols>
  <sheetData>
    <row r="2" ht="30" customHeight="1">
      <c r="A2" s="244" t="s">
        <v>710</v>
      </c>
      <c r="B2" s="244"/>
    </row>
    <row r="4" s="11" customFormat="1" ht="33.75" customHeight="1">
      <c r="A4" s="245" t="s">
        <v>711</v>
      </c>
      <c r="B4" s="245" t="s">
        <v>712</v>
      </c>
      <c r="C4" s="245" t="s">
        <v>713</v>
      </c>
      <c r="D4" s="246" t="s">
        <v>714</v>
      </c>
      <c r="E4" s="245" t="s">
        <v>715</v>
      </c>
      <c r="F4" s="247" t="s">
        <v>716</v>
      </c>
    </row>
    <row r="5" s="11" customFormat="1" ht="342" customHeight="1">
      <c r="A5" s="248" t="s">
        <v>717</v>
      </c>
      <c r="B5" s="249" t="s">
        <v>718</v>
      </c>
      <c r="C5" s="248" t="s">
        <v>719</v>
      </c>
      <c r="D5" s="250" t="s">
        <v>720</v>
      </c>
      <c r="E5" s="248" t="s">
        <v>721</v>
      </c>
      <c r="F5" s="249" t="s">
        <v>722</v>
      </c>
    </row>
    <row r="6" s="11" customFormat="1" ht="33.75" customHeight="1">
      <c r="A6" s="247" t="s">
        <v>723</v>
      </c>
      <c r="B6" s="249" t="s">
        <v>724</v>
      </c>
      <c r="C6" s="247" t="s">
        <v>725</v>
      </c>
      <c r="D6" s="251" t="s">
        <v>726</v>
      </c>
      <c r="E6" s="247" t="s">
        <v>727</v>
      </c>
      <c r="F6" s="252" t="s">
        <v>728</v>
      </c>
    </row>
    <row r="7" s="11" customFormat="1" ht="129" customHeight="1">
      <c r="A7" s="248" t="s">
        <v>729</v>
      </c>
      <c r="B7" s="249" t="s">
        <v>730</v>
      </c>
      <c r="C7" s="247" t="s">
        <v>731</v>
      </c>
      <c r="D7" s="253" t="s">
        <v>732</v>
      </c>
      <c r="E7" s="248" t="s">
        <v>733</v>
      </c>
      <c r="F7" s="249" t="s">
        <v>734</v>
      </c>
    </row>
    <row r="9" ht="30" customHeight="1">
      <c r="A9" s="244" t="s">
        <v>735</v>
      </c>
      <c r="B9" s="244"/>
      <c r="D9" s="254"/>
    </row>
    <row r="10" s="255" customFormat="1" ht="59.25" customHeight="1">
      <c r="A10" s="256" t="s">
        <v>736</v>
      </c>
      <c r="B10" s="188"/>
      <c r="C10" s="188"/>
      <c r="D10" s="257"/>
      <c r="E10" s="255"/>
      <c r="F10" s="255"/>
      <c r="G10" s="255"/>
    </row>
    <row r="11" s="255" customFormat="1" ht="224.25" customHeight="1">
      <c r="A11" s="258" t="s">
        <v>737</v>
      </c>
      <c r="B11" s="258"/>
      <c r="C11" s="259" t="s">
        <v>738</v>
      </c>
      <c r="D11" s="260" t="s">
        <v>739</v>
      </c>
      <c r="E11" s="260" t="s">
        <v>740</v>
      </c>
      <c r="F11" s="260" t="s">
        <v>741</v>
      </c>
      <c r="G11" s="260" t="s">
        <v>742</v>
      </c>
      <c r="H11" s="260" t="s">
        <v>743</v>
      </c>
      <c r="I11" s="260" t="s">
        <v>744</v>
      </c>
    </row>
    <row r="12" s="255" customFormat="1" ht="31.5">
      <c r="A12" s="258" t="s">
        <v>745</v>
      </c>
      <c r="B12" s="258" t="s">
        <v>746</v>
      </c>
      <c r="C12" s="259" t="s">
        <v>747</v>
      </c>
      <c r="D12" s="261"/>
      <c r="E12" s="262"/>
      <c r="F12" s="262"/>
      <c r="G12" s="262"/>
      <c r="H12" s="262"/>
      <c r="I12" s="262"/>
    </row>
    <row r="13" s="255" customFormat="1" ht="21">
      <c r="A13" s="258"/>
      <c r="B13" s="258" t="s">
        <v>748</v>
      </c>
      <c r="C13" s="258" t="s">
        <v>749</v>
      </c>
      <c r="D13" s="261"/>
      <c r="E13" s="262"/>
      <c r="F13" s="262"/>
      <c r="G13" s="262"/>
      <c r="H13" s="262"/>
      <c r="I13" s="262"/>
    </row>
    <row r="14" s="255" customFormat="1" ht="31.5">
      <c r="A14" s="258"/>
      <c r="B14" s="258" t="s">
        <v>750</v>
      </c>
      <c r="C14" s="258"/>
      <c r="D14" s="261"/>
      <c r="E14" s="262"/>
      <c r="F14" s="262"/>
      <c r="G14" s="262"/>
      <c r="H14" s="262"/>
      <c r="I14" s="262"/>
    </row>
    <row r="15" s="255" customFormat="1" ht="21">
      <c r="A15" s="258"/>
      <c r="B15" s="258" t="s">
        <v>751</v>
      </c>
      <c r="C15" s="258"/>
      <c r="D15" s="261"/>
      <c r="E15" s="262"/>
      <c r="F15" s="262"/>
      <c r="G15" s="262"/>
      <c r="H15" s="262"/>
      <c r="I15" s="262"/>
    </row>
    <row r="16" s="255" customFormat="1" ht="33.75">
      <c r="A16" s="258"/>
      <c r="B16" s="258"/>
      <c r="C16" s="258"/>
      <c r="D16" s="261"/>
      <c r="E16" s="262"/>
      <c r="F16" s="262"/>
      <c r="G16" s="262"/>
      <c r="H16" s="262"/>
      <c r="I16" s="262"/>
    </row>
    <row r="17" s="255" customFormat="1" ht="42">
      <c r="A17" s="258"/>
      <c r="B17" s="263" t="s">
        <v>752</v>
      </c>
      <c r="C17" s="258" t="s">
        <v>753</v>
      </c>
      <c r="D17" s="261" t="s">
        <v>754</v>
      </c>
      <c r="E17" s="262" t="s">
        <v>755</v>
      </c>
      <c r="F17" s="262" t="s">
        <v>756</v>
      </c>
      <c r="G17" s="262" t="s">
        <v>757</v>
      </c>
      <c r="H17" s="262" t="s">
        <v>758</v>
      </c>
      <c r="I17" s="262" t="s">
        <v>759</v>
      </c>
    </row>
    <row r="18" s="255" customFormat="1" ht="21">
      <c r="A18" s="258"/>
      <c r="B18" s="263" t="s">
        <v>760</v>
      </c>
      <c r="C18" s="258"/>
      <c r="D18" s="261" t="s">
        <v>761</v>
      </c>
      <c r="E18" s="262"/>
      <c r="F18" s="262" t="s">
        <v>762</v>
      </c>
      <c r="G18" s="262" t="s">
        <v>763</v>
      </c>
      <c r="H18" s="262"/>
      <c r="I18" s="262"/>
    </row>
    <row r="19" s="255" customFormat="1" ht="21">
      <c r="A19" s="258"/>
      <c r="B19" s="263" t="s">
        <v>764</v>
      </c>
      <c r="C19" s="258"/>
      <c r="D19" s="261" t="s">
        <v>765</v>
      </c>
      <c r="E19" s="262"/>
      <c r="F19" s="262" t="s">
        <v>766</v>
      </c>
      <c r="G19" s="262" t="s">
        <v>767</v>
      </c>
      <c r="H19" s="262"/>
      <c r="I19" s="262"/>
    </row>
    <row r="20" s="255" customFormat="1" ht="31.5">
      <c r="A20" s="258"/>
      <c r="B20" s="263" t="s">
        <v>768</v>
      </c>
      <c r="C20" s="258"/>
      <c r="D20" s="261" t="s">
        <v>769</v>
      </c>
      <c r="E20" s="262" t="s">
        <v>770</v>
      </c>
      <c r="F20" s="262" t="s">
        <v>771</v>
      </c>
      <c r="G20" s="262" t="s">
        <v>772</v>
      </c>
      <c r="H20" s="262"/>
      <c r="I20" s="262"/>
    </row>
    <row r="21" s="255" customFormat="1" ht="31.5">
      <c r="A21" s="258"/>
      <c r="B21" s="263" t="s">
        <v>773</v>
      </c>
      <c r="C21" s="258"/>
      <c r="D21" s="261" t="s">
        <v>774</v>
      </c>
      <c r="E21" s="262" t="s">
        <v>775</v>
      </c>
      <c r="F21" s="262" t="s">
        <v>776</v>
      </c>
      <c r="G21" s="262"/>
      <c r="H21" s="262" t="s">
        <v>777</v>
      </c>
      <c r="I21" s="262" t="s">
        <v>774</v>
      </c>
    </row>
    <row r="22" s="255" customFormat="1" ht="42">
      <c r="A22" s="258"/>
      <c r="B22" s="264" t="s">
        <v>778</v>
      </c>
      <c r="C22" s="258"/>
      <c r="D22" s="265"/>
      <c r="E22" s="262"/>
      <c r="F22" s="265"/>
      <c r="G22" s="265"/>
      <c r="H22" s="262"/>
      <c r="I22" s="262"/>
    </row>
    <row r="23" s="255" customFormat="1" ht="31.5">
      <c r="A23" s="258"/>
      <c r="B23" s="263" t="s">
        <v>779</v>
      </c>
      <c r="C23" s="258"/>
      <c r="D23" s="261" t="s">
        <v>780</v>
      </c>
      <c r="E23" s="262" t="s">
        <v>781</v>
      </c>
      <c r="F23" s="262" t="s">
        <v>767</v>
      </c>
      <c r="G23" s="262" t="s">
        <v>782</v>
      </c>
      <c r="H23" s="262" t="s">
        <v>783</v>
      </c>
      <c r="I23" s="262" t="s">
        <v>783</v>
      </c>
    </row>
    <row r="24" s="255" customFormat="1" ht="31.5">
      <c r="A24" s="258"/>
      <c r="B24" s="248" t="s">
        <v>784</v>
      </c>
      <c r="C24" s="258" t="s">
        <v>785</v>
      </c>
      <c r="D24" s="261"/>
      <c r="E24" s="262"/>
      <c r="F24" s="262"/>
      <c r="G24" s="262"/>
      <c r="H24" s="262"/>
      <c r="I24" s="262"/>
    </row>
    <row r="25" s="255" customFormat="1" ht="14.25">
      <c r="A25" s="258"/>
      <c r="B25" s="248" t="s">
        <v>786</v>
      </c>
      <c r="C25" s="258"/>
      <c r="D25" s="261"/>
      <c r="E25" s="262"/>
      <c r="F25" s="262"/>
      <c r="G25" s="262"/>
      <c r="H25" s="262"/>
      <c r="I25" s="262"/>
    </row>
    <row r="26" s="255" customFormat="1" ht="31.5">
      <c r="A26" s="258"/>
      <c r="B26" s="248" t="s">
        <v>787</v>
      </c>
      <c r="C26" s="258"/>
      <c r="D26" s="261"/>
      <c r="E26" s="262"/>
      <c r="F26" s="262"/>
      <c r="G26" s="262"/>
      <c r="H26" s="262"/>
      <c r="I26" s="262"/>
    </row>
    <row r="27" s="255" customFormat="1" ht="21">
      <c r="A27" s="258"/>
      <c r="B27" s="248" t="s">
        <v>788</v>
      </c>
      <c r="C27" s="258"/>
      <c r="D27" s="261"/>
      <c r="E27" s="262"/>
      <c r="F27" s="262"/>
      <c r="G27" s="262"/>
      <c r="H27" s="262"/>
      <c r="I27" s="262"/>
    </row>
    <row r="28" s="255" customFormat="1" ht="14.25">
      <c r="A28" s="258"/>
      <c r="B28" s="248"/>
      <c r="C28" s="258"/>
      <c r="D28" s="261"/>
      <c r="E28" s="262"/>
      <c r="F28" s="262"/>
      <c r="G28" s="262"/>
      <c r="H28" s="262"/>
      <c r="I28" s="262"/>
    </row>
    <row r="29" s="255" customFormat="1" ht="14.25">
      <c r="A29" s="258" t="s">
        <v>789</v>
      </c>
      <c r="B29" s="258" t="s">
        <v>790</v>
      </c>
      <c r="C29" s="258" t="s">
        <v>791</v>
      </c>
      <c r="D29" s="261" t="s">
        <v>792</v>
      </c>
      <c r="E29" s="262" t="s">
        <v>793</v>
      </c>
      <c r="F29" s="262" t="s">
        <v>794</v>
      </c>
      <c r="G29" s="262" t="s">
        <v>795</v>
      </c>
      <c r="H29" s="262" t="s">
        <v>796</v>
      </c>
      <c r="I29" s="262" t="s">
        <v>793</v>
      </c>
    </row>
    <row r="30" s="255" customFormat="1" ht="21">
      <c r="A30" s="258"/>
      <c r="B30" s="258" t="s">
        <v>797</v>
      </c>
      <c r="C30" s="258"/>
      <c r="D30" s="261" t="s">
        <v>798</v>
      </c>
      <c r="E30" s="262" t="s">
        <v>799</v>
      </c>
      <c r="F30" s="262" t="s">
        <v>800</v>
      </c>
      <c r="G30" s="262" t="s">
        <v>801</v>
      </c>
      <c r="H30" s="262" t="s">
        <v>802</v>
      </c>
      <c r="I30" s="262" t="s">
        <v>803</v>
      </c>
    </row>
    <row r="31" s="255" customFormat="1" ht="21">
      <c r="A31" s="258"/>
      <c r="B31" s="258" t="s">
        <v>804</v>
      </c>
      <c r="C31" s="258"/>
      <c r="D31" s="261" t="s">
        <v>805</v>
      </c>
      <c r="E31" s="262" t="s">
        <v>806</v>
      </c>
      <c r="F31" s="262" t="s">
        <v>807</v>
      </c>
      <c r="G31" s="262" t="s">
        <v>807</v>
      </c>
      <c r="H31" s="262" t="s">
        <v>808</v>
      </c>
      <c r="I31" s="262" t="s">
        <v>808</v>
      </c>
    </row>
    <row r="32" s="255" customFormat="1" ht="42">
      <c r="A32" s="258" t="s">
        <v>809</v>
      </c>
      <c r="B32" s="248" t="s">
        <v>810</v>
      </c>
      <c r="C32" s="258" t="s">
        <v>811</v>
      </c>
      <c r="D32" s="261"/>
      <c r="E32" s="262"/>
      <c r="F32" s="262"/>
      <c r="G32" s="262"/>
      <c r="H32" s="262"/>
      <c r="I32" s="262"/>
    </row>
    <row r="33" s="266" customFormat="1" ht="31.5">
      <c r="A33" s="258"/>
      <c r="B33" s="248" t="s">
        <v>812</v>
      </c>
      <c r="C33" s="258"/>
      <c r="D33" s="261"/>
      <c r="E33" s="262"/>
      <c r="F33" s="262"/>
      <c r="G33" s="262"/>
      <c r="H33" s="262"/>
      <c r="I33" s="262"/>
    </row>
    <row r="34" s="266" customFormat="1" ht="21">
      <c r="A34" s="258"/>
      <c r="B34" s="259" t="s">
        <v>813</v>
      </c>
      <c r="C34" s="258"/>
      <c r="D34" s="261"/>
      <c r="E34" s="262"/>
      <c r="F34" s="262"/>
      <c r="G34" s="262"/>
      <c r="H34" s="262"/>
      <c r="I34" s="262"/>
    </row>
    <row r="35" ht="14.25">
      <c r="A35" s="258"/>
      <c r="B35" s="267"/>
      <c r="C35" s="258"/>
      <c r="D35" s="261"/>
      <c r="E35" s="262"/>
      <c r="F35" s="262"/>
      <c r="G35" s="262"/>
      <c r="H35" s="262"/>
      <c r="I35" s="262"/>
    </row>
    <row r="36" ht="31.5">
      <c r="A36" s="258" t="s">
        <v>814</v>
      </c>
      <c r="B36" s="263" t="s">
        <v>815</v>
      </c>
      <c r="C36" s="258" t="s">
        <v>816</v>
      </c>
      <c r="D36" s="261" t="s">
        <v>817</v>
      </c>
      <c r="E36" s="262" t="s">
        <v>817</v>
      </c>
      <c r="F36" s="262" t="s">
        <v>818</v>
      </c>
      <c r="G36" s="262" t="s">
        <v>817</v>
      </c>
      <c r="H36" s="262" t="s">
        <v>819</v>
      </c>
      <c r="I36" s="262" t="s">
        <v>817</v>
      </c>
    </row>
    <row r="37" ht="52.5">
      <c r="A37" s="258"/>
      <c r="B37" s="263" t="s">
        <v>820</v>
      </c>
      <c r="C37" s="258" t="s">
        <v>821</v>
      </c>
      <c r="D37" s="261"/>
      <c r="E37" s="262"/>
      <c r="F37" s="262"/>
      <c r="G37" s="262"/>
      <c r="H37" s="262"/>
      <c r="I37" s="262"/>
    </row>
    <row r="38" ht="56.25" customHeight="1">
      <c r="A38" s="258"/>
      <c r="B38" s="263"/>
      <c r="C38" s="258"/>
      <c r="D38" s="268"/>
      <c r="E38" s="268"/>
      <c r="F38" s="268"/>
      <c r="G38" s="268"/>
      <c r="H38" s="268"/>
      <c r="I38" s="268"/>
    </row>
    <row r="39" ht="31.5">
      <c r="A39" s="258"/>
      <c r="B39" s="268"/>
      <c r="C39" s="258"/>
      <c r="D39" s="268"/>
      <c r="E39" s="268"/>
      <c r="F39" s="268"/>
      <c r="G39" s="268"/>
      <c r="H39" s="268"/>
      <c r="I39" s="268"/>
    </row>
    <row r="40" ht="31.5">
      <c r="A40" s="258" t="s">
        <v>822</v>
      </c>
      <c r="B40" s="258" t="s">
        <v>823</v>
      </c>
      <c r="C40" s="258" t="s">
        <v>824</v>
      </c>
      <c r="D40" s="261"/>
      <c r="E40" s="262"/>
      <c r="F40" s="262"/>
      <c r="G40" s="262"/>
      <c r="H40" s="262"/>
      <c r="I40" s="262"/>
    </row>
    <row r="41" ht="52.5">
      <c r="A41" s="258"/>
      <c r="B41" s="263" t="s">
        <v>825</v>
      </c>
      <c r="C41" s="258" t="s">
        <v>826</v>
      </c>
      <c r="D41" s="261" t="s">
        <v>767</v>
      </c>
      <c r="E41" s="262" t="s">
        <v>827</v>
      </c>
      <c r="F41" s="262" t="s">
        <v>828</v>
      </c>
      <c r="G41" s="262" t="s">
        <v>829</v>
      </c>
      <c r="H41" s="262" t="s">
        <v>830</v>
      </c>
      <c r="I41" s="262" t="s">
        <v>831</v>
      </c>
    </row>
    <row r="42" ht="52.5">
      <c r="A42" s="258"/>
      <c r="B42" s="258" t="s">
        <v>832</v>
      </c>
      <c r="C42" s="258"/>
      <c r="D42" s="261"/>
      <c r="E42" s="262"/>
      <c r="F42" s="262"/>
      <c r="G42" s="262"/>
      <c r="H42" s="262"/>
      <c r="I42" s="262"/>
    </row>
    <row r="43" s="269" customFormat="1" ht="42">
      <c r="A43" s="258"/>
      <c r="B43" s="263" t="s">
        <v>833</v>
      </c>
      <c r="C43" s="258" t="s">
        <v>834</v>
      </c>
      <c r="D43" s="261" t="s">
        <v>835</v>
      </c>
      <c r="E43" s="262" t="s">
        <v>836</v>
      </c>
      <c r="F43" s="262" t="s">
        <v>837</v>
      </c>
      <c r="G43" s="262" t="s">
        <v>838</v>
      </c>
      <c r="H43" s="262" t="s">
        <v>838</v>
      </c>
      <c r="I43" s="262" t="s">
        <v>836</v>
      </c>
    </row>
    <row r="44" ht="63">
      <c r="A44" s="258"/>
      <c r="B44" s="263" t="s">
        <v>839</v>
      </c>
      <c r="C44" s="258"/>
      <c r="D44" s="261" t="s">
        <v>767</v>
      </c>
      <c r="E44" s="262" t="s">
        <v>840</v>
      </c>
      <c r="F44" s="262" t="s">
        <v>841</v>
      </c>
      <c r="G44" s="262" t="s">
        <v>767</v>
      </c>
      <c r="H44" s="262" t="s">
        <v>767</v>
      </c>
      <c r="I44" s="262" t="s">
        <v>767</v>
      </c>
    </row>
    <row r="45" ht="21">
      <c r="A45" s="258" t="s">
        <v>842</v>
      </c>
      <c r="B45" s="258" t="s">
        <v>843</v>
      </c>
      <c r="C45" s="258"/>
      <c r="D45" s="261"/>
      <c r="E45" s="262"/>
      <c r="F45" s="262"/>
      <c r="G45" s="262"/>
      <c r="H45" s="262"/>
      <c r="I45" s="262"/>
    </row>
    <row r="46" ht="42">
      <c r="A46" s="259"/>
      <c r="B46" s="263" t="s">
        <v>844</v>
      </c>
      <c r="C46" s="258"/>
      <c r="D46" s="261" t="s">
        <v>767</v>
      </c>
      <c r="E46" s="261" t="s">
        <v>767</v>
      </c>
      <c r="F46" s="261" t="s">
        <v>767</v>
      </c>
      <c r="G46" s="261" t="s">
        <v>767</v>
      </c>
      <c r="H46" s="261" t="s">
        <v>767</v>
      </c>
      <c r="I46" s="261" t="s">
        <v>767</v>
      </c>
    </row>
    <row r="47" ht="14.25">
      <c r="A47" s="258"/>
      <c r="B47" s="263" t="s">
        <v>845</v>
      </c>
      <c r="C47" s="258"/>
      <c r="D47" s="261" t="s">
        <v>846</v>
      </c>
      <c r="E47" s="262" t="s">
        <v>846</v>
      </c>
      <c r="F47" s="262" t="s">
        <v>847</v>
      </c>
      <c r="G47" s="262" t="s">
        <v>846</v>
      </c>
      <c r="H47" s="262" t="s">
        <v>847</v>
      </c>
      <c r="I47" s="262" t="s">
        <v>847</v>
      </c>
    </row>
    <row r="48" ht="14.25">
      <c r="A48" s="270"/>
      <c r="B48" s="270"/>
      <c r="C48" s="270"/>
      <c r="D48" s="270"/>
      <c r="E48" s="270"/>
    </row>
    <row r="49" ht="14.25">
      <c r="A49" s="270"/>
      <c r="B49" s="270"/>
      <c r="C49" s="270"/>
      <c r="D49" s="270"/>
      <c r="E49" s="270"/>
    </row>
    <row r="50" ht="14.25">
      <c r="A50" s="270"/>
      <c r="B50" s="270"/>
      <c r="C50" s="270"/>
      <c r="D50" s="270"/>
      <c r="E50" s="270"/>
    </row>
    <row r="51" ht="52.5">
      <c r="A51" s="263" t="s">
        <v>848</v>
      </c>
      <c r="B51" s="262" t="s">
        <v>849</v>
      </c>
      <c r="C51" s="262" t="s">
        <v>850</v>
      </c>
      <c r="D51" s="262" t="s">
        <v>851</v>
      </c>
      <c r="E51" s="262" t="s">
        <v>852</v>
      </c>
    </row>
    <row r="52" ht="28.5" customHeight="1">
      <c r="A52" s="271" t="s">
        <v>853</v>
      </c>
      <c r="B52" s="272"/>
      <c r="C52" s="272"/>
      <c r="D52" s="272"/>
      <c r="E52" s="273"/>
    </row>
    <row r="53" ht="79.5" customHeight="1">
      <c r="A53" s="263" t="s">
        <v>854</v>
      </c>
      <c r="B53" s="262" t="s">
        <v>855</v>
      </c>
      <c r="C53" s="262" t="s">
        <v>856</v>
      </c>
      <c r="D53" s="262" t="s">
        <v>857</v>
      </c>
      <c r="E53" s="262" t="s">
        <v>858</v>
      </c>
    </row>
    <row r="54" ht="21">
      <c r="A54" s="263" t="s">
        <v>760</v>
      </c>
      <c r="B54" s="262" t="s">
        <v>859</v>
      </c>
      <c r="C54" s="262" t="s">
        <v>860</v>
      </c>
      <c r="D54" s="262" t="s">
        <v>861</v>
      </c>
      <c r="E54" s="262" t="s">
        <v>862</v>
      </c>
    </row>
    <row r="55" ht="14.25">
      <c r="A55" s="263" t="s">
        <v>764</v>
      </c>
      <c r="B55" s="262" t="s">
        <v>863</v>
      </c>
      <c r="C55" s="262" t="s">
        <v>864</v>
      </c>
      <c r="D55" s="262" t="s">
        <v>865</v>
      </c>
      <c r="E55" s="262" t="s">
        <v>767</v>
      </c>
    </row>
    <row r="56" ht="31.5">
      <c r="A56" s="263" t="s">
        <v>768</v>
      </c>
      <c r="B56" s="262" t="s">
        <v>866</v>
      </c>
      <c r="C56" s="262" t="s">
        <v>867</v>
      </c>
      <c r="D56" s="262" t="s">
        <v>868</v>
      </c>
      <c r="E56" s="262" t="s">
        <v>869</v>
      </c>
    </row>
    <row r="57" ht="31.5">
      <c r="A57" s="263" t="s">
        <v>773</v>
      </c>
      <c r="B57" s="258" t="s">
        <v>870</v>
      </c>
      <c r="C57" s="262" t="s">
        <v>871</v>
      </c>
      <c r="D57" s="262" t="s">
        <v>872</v>
      </c>
      <c r="E57" s="262" t="s">
        <v>873</v>
      </c>
    </row>
    <row r="58" ht="84">
      <c r="A58" s="263" t="s">
        <v>874</v>
      </c>
      <c r="B58" s="262" t="s">
        <v>875</v>
      </c>
      <c r="C58" s="262" t="s">
        <v>876</v>
      </c>
      <c r="D58" s="262" t="s">
        <v>877</v>
      </c>
      <c r="E58" s="262" t="s">
        <v>878</v>
      </c>
    </row>
    <row r="59" ht="31.5">
      <c r="A59" s="263" t="s">
        <v>779</v>
      </c>
      <c r="B59" s="262" t="s">
        <v>767</v>
      </c>
      <c r="C59" s="262" t="s">
        <v>879</v>
      </c>
      <c r="D59" s="262" t="s">
        <v>767</v>
      </c>
      <c r="E59" s="262" t="s">
        <v>880</v>
      </c>
    </row>
    <row r="60" ht="42">
      <c r="A60" s="263" t="s">
        <v>815</v>
      </c>
      <c r="B60" s="262" t="s">
        <v>881</v>
      </c>
      <c r="C60" s="262" t="s">
        <v>882</v>
      </c>
      <c r="D60" s="262" t="s">
        <v>883</v>
      </c>
      <c r="E60" s="262" t="s">
        <v>884</v>
      </c>
    </row>
    <row r="61" ht="14.25">
      <c r="A61" s="263" t="s">
        <v>820</v>
      </c>
      <c r="B61" s="262"/>
      <c r="C61" s="262"/>
      <c r="D61" s="262"/>
      <c r="E61" s="262"/>
    </row>
    <row r="62" ht="52.5">
      <c r="A62" s="263" t="s">
        <v>825</v>
      </c>
      <c r="B62" s="262" t="s">
        <v>885</v>
      </c>
      <c r="C62" s="262" t="s">
        <v>767</v>
      </c>
      <c r="D62" s="262" t="s">
        <v>886</v>
      </c>
      <c r="E62" s="262" t="s">
        <v>887</v>
      </c>
    </row>
    <row r="63" ht="42">
      <c r="A63" s="263" t="s">
        <v>833</v>
      </c>
      <c r="B63" s="262" t="s">
        <v>888</v>
      </c>
      <c r="C63" s="262" t="s">
        <v>889</v>
      </c>
      <c r="D63" s="262" t="s">
        <v>890</v>
      </c>
      <c r="E63" s="262" t="s">
        <v>890</v>
      </c>
    </row>
    <row r="64" ht="73.5">
      <c r="A64" s="263" t="s">
        <v>891</v>
      </c>
      <c r="B64" s="262" t="s">
        <v>892</v>
      </c>
      <c r="C64" s="262" t="s">
        <v>893</v>
      </c>
      <c r="D64" s="262" t="s">
        <v>767</v>
      </c>
      <c r="E64" s="262" t="s">
        <v>894</v>
      </c>
    </row>
    <row r="65" ht="42">
      <c r="A65" s="263" t="s">
        <v>844</v>
      </c>
      <c r="B65" s="262"/>
      <c r="C65" s="262"/>
      <c r="D65" s="262"/>
      <c r="E65" s="262"/>
    </row>
    <row r="66" ht="14.25">
      <c r="A66" s="263" t="s">
        <v>845</v>
      </c>
      <c r="B66" s="262" t="s">
        <v>895</v>
      </c>
      <c r="C66" s="262" t="s">
        <v>895</v>
      </c>
      <c r="D66" s="262" t="s">
        <v>896</v>
      </c>
      <c r="E66" s="262" t="s">
        <v>897</v>
      </c>
    </row>
    <row r="67" s="188" customFormat="1" ht="168">
      <c r="A67" s="262" t="s">
        <v>898</v>
      </c>
      <c r="B67" s="262" t="s">
        <v>899</v>
      </c>
      <c r="C67" s="262" t="s">
        <v>900</v>
      </c>
      <c r="D67" s="262" t="s">
        <v>901</v>
      </c>
      <c r="E67" s="262" t="s">
        <v>902</v>
      </c>
      <c r="F67" s="188"/>
      <c r="G67" s="188"/>
      <c r="H67" s="188"/>
      <c r="I67" s="188"/>
    </row>
    <row r="68" ht="14.25">
      <c r="A68" s="274" t="s">
        <v>903</v>
      </c>
      <c r="B68" s="275"/>
      <c r="C68" s="243"/>
      <c r="D68" s="243"/>
      <c r="E68" s="243"/>
      <c r="F68" s="243"/>
      <c r="G68" s="243"/>
      <c r="H68" s="243"/>
      <c r="I68" s="243"/>
    </row>
    <row r="69" ht="14.25">
      <c r="A69" s="243"/>
      <c r="B69" s="243"/>
      <c r="C69" s="243"/>
      <c r="D69" s="243"/>
      <c r="E69" s="243"/>
      <c r="F69" s="243"/>
      <c r="G69" s="243"/>
      <c r="H69" s="243"/>
      <c r="I69" s="243"/>
    </row>
    <row r="70" ht="33" customHeight="1">
      <c r="A70" s="276" t="s">
        <v>904</v>
      </c>
      <c r="B70" s="277"/>
      <c r="C70" s="277"/>
      <c r="D70" s="278"/>
      <c r="E70" s="279" t="s">
        <v>905</v>
      </c>
      <c r="F70" s="279"/>
      <c r="G70" s="279" t="s">
        <v>906</v>
      </c>
      <c r="H70" s="279"/>
    </row>
    <row r="71" s="11" customFormat="1" ht="84">
      <c r="A71" s="249" t="s">
        <v>907</v>
      </c>
      <c r="B71" s="280" t="s">
        <v>908</v>
      </c>
      <c r="C71" s="249" t="s">
        <v>909</v>
      </c>
      <c r="D71" s="280" t="s">
        <v>910</v>
      </c>
      <c r="E71" s="249" t="s">
        <v>911</v>
      </c>
      <c r="F71" s="249" t="s">
        <v>912</v>
      </c>
      <c r="G71" s="249" t="s">
        <v>913</v>
      </c>
      <c r="H71" s="249" t="s">
        <v>914</v>
      </c>
      <c r="I71" s="11"/>
    </row>
    <row r="72" s="11" customFormat="1" ht="52.5">
      <c r="A72" s="281" t="s">
        <v>915</v>
      </c>
      <c r="B72" s="281"/>
      <c r="C72" s="281"/>
      <c r="D72" s="281"/>
      <c r="E72" s="249" t="s">
        <v>916</v>
      </c>
      <c r="F72" s="249" t="s">
        <v>917</v>
      </c>
      <c r="G72" s="249" t="s">
        <v>918</v>
      </c>
      <c r="H72" s="249" t="s">
        <v>919</v>
      </c>
      <c r="I72" s="11"/>
    </row>
    <row r="73" s="11" customFormat="1" ht="21">
      <c r="A73" s="188"/>
      <c r="B73" s="282"/>
      <c r="C73" s="188"/>
      <c r="D73" s="282"/>
      <c r="E73" s="249" t="s">
        <v>920</v>
      </c>
      <c r="F73" s="249" t="s">
        <v>921</v>
      </c>
      <c r="G73" s="249" t="s">
        <v>922</v>
      </c>
      <c r="H73" s="249" t="s">
        <v>923</v>
      </c>
      <c r="I73" s="11"/>
    </row>
    <row r="74" s="11" customFormat="1" ht="73.5">
      <c r="A74" s="188"/>
      <c r="B74" s="282"/>
      <c r="C74" s="188"/>
      <c r="D74" s="282"/>
      <c r="E74" s="249" t="s">
        <v>924</v>
      </c>
      <c r="F74" s="249" t="s">
        <v>925</v>
      </c>
      <c r="G74" s="249" t="s">
        <v>926</v>
      </c>
      <c r="H74" s="249" t="s">
        <v>927</v>
      </c>
      <c r="I74" s="11"/>
    </row>
    <row r="75" s="11" customFormat="1" ht="21">
      <c r="A75" s="188"/>
      <c r="B75" s="282"/>
      <c r="C75" s="188"/>
      <c r="D75" s="282"/>
      <c r="E75" s="249" t="s">
        <v>928</v>
      </c>
      <c r="F75" s="249" t="s">
        <v>929</v>
      </c>
      <c r="G75" s="249" t="s">
        <v>930</v>
      </c>
      <c r="H75" s="249" t="s">
        <v>931</v>
      </c>
      <c r="I75" s="11"/>
    </row>
    <row r="76" s="11" customFormat="1" ht="52.5">
      <c r="A76" s="188"/>
      <c r="B76" s="282"/>
      <c r="C76" s="188"/>
      <c r="D76" s="282"/>
      <c r="E76" s="249" t="s">
        <v>932</v>
      </c>
      <c r="F76" s="249" t="s">
        <v>933</v>
      </c>
      <c r="G76" s="249" t="s">
        <v>934</v>
      </c>
      <c r="H76" s="249" t="s">
        <v>935</v>
      </c>
      <c r="I76" s="11"/>
    </row>
    <row r="77" s="11" customFormat="1" ht="21">
      <c r="A77" s="188"/>
      <c r="B77" s="282"/>
      <c r="C77" s="188"/>
      <c r="D77" s="282"/>
      <c r="E77" s="249" t="s">
        <v>936</v>
      </c>
      <c r="F77" s="249" t="s">
        <v>937</v>
      </c>
      <c r="G77" s="249" t="s">
        <v>938</v>
      </c>
      <c r="H77" s="249" t="s">
        <v>939</v>
      </c>
      <c r="I77" s="11"/>
    </row>
    <row r="78" s="11" customFormat="1" ht="31.5">
      <c r="A78" s="188"/>
      <c r="B78" s="282"/>
      <c r="C78" s="188"/>
      <c r="D78" s="282"/>
      <c r="E78" s="249" t="s">
        <v>940</v>
      </c>
      <c r="F78" s="249" t="s">
        <v>941</v>
      </c>
      <c r="G78" s="249" t="s">
        <v>942</v>
      </c>
      <c r="H78" s="249" t="s">
        <v>943</v>
      </c>
      <c r="I78" s="11"/>
    </row>
    <row r="79" s="11" customFormat="1" ht="21">
      <c r="A79" s="188"/>
      <c r="B79" s="282"/>
      <c r="C79" s="188"/>
      <c r="D79" s="282"/>
      <c r="E79" s="249" t="s">
        <v>944</v>
      </c>
      <c r="F79" s="249" t="s">
        <v>945</v>
      </c>
      <c r="G79" s="249" t="s">
        <v>946</v>
      </c>
      <c r="H79" s="249" t="s">
        <v>947</v>
      </c>
      <c r="I79" s="11"/>
    </row>
    <row r="80" ht="21">
      <c r="B80" s="243"/>
      <c r="C80" s="243"/>
      <c r="E80" s="249" t="s">
        <v>948</v>
      </c>
      <c r="F80" s="249" t="s">
        <v>949</v>
      </c>
      <c r="G80" s="249" t="s">
        <v>950</v>
      </c>
      <c r="H80" s="249" t="s">
        <v>951</v>
      </c>
    </row>
    <row r="81" s="266" customFormat="1" ht="33" customHeight="1">
      <c r="E81" s="276" t="s">
        <v>952</v>
      </c>
      <c r="F81" s="278"/>
      <c r="G81" s="249" t="s">
        <v>953</v>
      </c>
      <c r="H81" s="249" t="s">
        <v>954</v>
      </c>
      <c r="I81" s="266"/>
    </row>
    <row r="82" s="188" customFormat="1" ht="21">
      <c r="E82" s="249" t="s">
        <v>955</v>
      </c>
      <c r="F82" s="249"/>
      <c r="G82" s="249" t="s">
        <v>956</v>
      </c>
      <c r="H82" s="249" t="s">
        <v>957</v>
      </c>
      <c r="I82" s="188"/>
    </row>
    <row r="83" ht="21">
      <c r="E83" s="249"/>
      <c r="F83" s="249"/>
      <c r="G83" s="249" t="s">
        <v>958</v>
      </c>
      <c r="H83" s="249" t="s">
        <v>959</v>
      </c>
    </row>
    <row r="84" ht="31.5">
      <c r="E84" s="249"/>
      <c r="F84" s="249"/>
      <c r="G84" s="247" t="s">
        <v>960</v>
      </c>
      <c r="H84" s="247"/>
    </row>
    <row r="85" ht="84">
      <c r="E85" s="249"/>
      <c r="F85" s="249"/>
      <c r="G85" s="249" t="s">
        <v>961</v>
      </c>
      <c r="H85" s="249" t="s">
        <v>962</v>
      </c>
    </row>
    <row r="86" ht="21">
      <c r="E86" s="249"/>
      <c r="F86" s="249"/>
      <c r="G86" s="249" t="s">
        <v>963</v>
      </c>
      <c r="H86" s="249" t="s">
        <v>964</v>
      </c>
    </row>
    <row r="87" ht="21">
      <c r="E87" s="249"/>
      <c r="F87" s="249"/>
      <c r="G87" s="249" t="s">
        <v>965</v>
      </c>
      <c r="H87" s="249" t="s">
        <v>966</v>
      </c>
    </row>
    <row r="88" ht="31.5">
      <c r="E88" s="249" t="s">
        <v>967</v>
      </c>
      <c r="F88" s="249"/>
      <c r="G88" s="249" t="s">
        <v>968</v>
      </c>
      <c r="H88" s="249" t="s">
        <v>969</v>
      </c>
    </row>
    <row r="89" ht="31.5">
      <c r="E89" s="249"/>
      <c r="F89" s="249"/>
      <c r="G89" s="249" t="s">
        <v>970</v>
      </c>
      <c r="H89" s="249" t="s">
        <v>971</v>
      </c>
    </row>
    <row r="90" ht="15.75" customHeight="1">
      <c r="E90" s="249"/>
      <c r="F90" s="249"/>
      <c r="G90" s="249" t="s">
        <v>972</v>
      </c>
      <c r="H90" s="249" t="s">
        <v>973</v>
      </c>
    </row>
    <row r="91" ht="49.5" customHeight="1">
      <c r="E91" s="249"/>
      <c r="F91" s="249"/>
      <c r="G91" s="247" t="s">
        <v>974</v>
      </c>
      <c r="H91" s="247"/>
    </row>
    <row r="92" ht="21">
      <c r="E92" s="3"/>
      <c r="F92" s="3"/>
    </row>
    <row r="93" ht="21">
      <c r="E93" s="243"/>
      <c r="F93" s="243"/>
      <c r="G93" s="243"/>
    </row>
    <row r="94" ht="21"/>
    <row r="95" ht="14.25"/>
    <row r="96" ht="14.25"/>
    <row r="97" ht="21"/>
    <row r="98" ht="21"/>
    <row r="99" ht="31.5"/>
    <row r="100" ht="14.25"/>
    <row r="101" ht="14.25"/>
    <row r="109" ht="14.25">
      <c r="A109" s="254"/>
    </row>
    <row r="110" ht="14.25">
      <c r="A110" s="243"/>
    </row>
    <row r="129" ht="14.25">
      <c r="A129" s="254"/>
    </row>
    <row r="131" ht="14.25">
      <c r="A131" s="243"/>
    </row>
    <row r="148" ht="14.25">
      <c r="A148" s="254"/>
    </row>
    <row r="150" ht="14.25">
      <c r="A150" s="243"/>
    </row>
    <row r="167" ht="14.25">
      <c r="A167" s="254"/>
    </row>
    <row r="169" ht="14.25">
      <c r="A169" s="243"/>
    </row>
    <row r="170" ht="14.25">
      <c r="A170" s="254"/>
    </row>
    <row r="172" ht="14.25">
      <c r="A172" s="243"/>
    </row>
    <row r="190" ht="14.25">
      <c r="A190" s="254"/>
    </row>
    <row r="192" ht="14.25">
      <c r="A192" s="243"/>
    </row>
    <row r="193" ht="14.25">
      <c r="E193" s="257"/>
      <c r="F193" s="257"/>
      <c r="G193" s="257"/>
      <c r="H193" s="257"/>
    </row>
    <row r="194" ht="14.25">
      <c r="E194" s="257"/>
      <c r="F194" s="257"/>
      <c r="G194" s="257"/>
      <c r="H194" s="257"/>
    </row>
    <row r="195" ht="14.25">
      <c r="E195" s="257"/>
      <c r="F195" s="257"/>
      <c r="G195" s="257"/>
      <c r="H195" s="257"/>
    </row>
    <row r="196" ht="14.25">
      <c r="F196" s="257"/>
    </row>
    <row r="203" ht="14.25">
      <c r="B203" s="283"/>
    </row>
    <row r="204" ht="14.25">
      <c r="B204" s="283"/>
    </row>
    <row r="205" ht="14.25">
      <c r="B205" s="283"/>
    </row>
    <row r="206" ht="14.25">
      <c r="B206" s="283"/>
    </row>
    <row r="208" ht="14.25">
      <c r="A208" s="254"/>
    </row>
    <row r="209" ht="14.25"/>
    <row r="210" ht="14.25">
      <c r="A210" s="243"/>
    </row>
    <row r="211" ht="14.25">
      <c r="E211" s="243"/>
    </row>
    <row r="212" ht="14.25">
      <c r="E212" s="243"/>
    </row>
  </sheetData>
  <mergeCells count="26">
    <mergeCell ref="A2:B2"/>
    <mergeCell ref="A9:B9"/>
    <mergeCell ref="A10:C10"/>
    <mergeCell ref="A11:B11"/>
    <mergeCell ref="A12:A28"/>
    <mergeCell ref="C13:C16"/>
    <mergeCell ref="C17:C23"/>
    <mergeCell ref="C24:C28"/>
    <mergeCell ref="A29:A31"/>
    <mergeCell ref="C29:C31"/>
    <mergeCell ref="A32:A35"/>
    <mergeCell ref="C32:C35"/>
    <mergeCell ref="A36:A38"/>
    <mergeCell ref="C41:C42"/>
    <mergeCell ref="C45:C46"/>
    <mergeCell ref="A52:E52"/>
    <mergeCell ref="A68:B68"/>
    <mergeCell ref="A70:D70"/>
    <mergeCell ref="E70:F70"/>
    <mergeCell ref="G70:H70"/>
    <mergeCell ref="A72:D72"/>
    <mergeCell ref="E81:F81"/>
    <mergeCell ref="E82:F87"/>
    <mergeCell ref="G84:H84"/>
    <mergeCell ref="E88:F91"/>
    <mergeCell ref="G91:H91"/>
  </mergeCells>
  <hyperlinks>
    <hyperlink r:id="rId1" ref="B71"/>
    <hyperlink r:id="rId2" ref="D71"/>
    <hyperlink r:id="rId3" ref="F71"/>
    <hyperlink r:id="rId4" ref="H71"/>
    <hyperlink r:id="rId5" ref="F72"/>
    <hyperlink r:id="rId6" ref="H72"/>
    <hyperlink r:id="rId7" ref="F73"/>
    <hyperlink r:id="rId8" ref="H73"/>
    <hyperlink r:id="rId9" ref="F74"/>
    <hyperlink r:id="rId10" ref="H74"/>
    <hyperlink r:id="rId11" ref="F75"/>
    <hyperlink r:id="rId12" ref="H75"/>
    <hyperlink r:id="rId13" ref="F76"/>
    <hyperlink r:id="rId14" ref="H76"/>
    <hyperlink r:id="rId15" ref="F77"/>
    <hyperlink r:id="rId16" ref="H77"/>
    <hyperlink r:id="rId17" ref="F78"/>
    <hyperlink r:id="rId18" ref="H78"/>
    <hyperlink r:id="rId19" ref="F79"/>
    <hyperlink r:id="rId20" ref="H79"/>
    <hyperlink r:id="rId21" ref="F80"/>
    <hyperlink r:id="rId22" ref="H80"/>
    <hyperlink r:id="rId23" ref="H81"/>
    <hyperlink r:id="rId24" ref="H82"/>
    <hyperlink r:id="rId25" ref="H83"/>
    <hyperlink r:id="rId26" ref="H85"/>
    <hyperlink r:id="rId27" ref="H86"/>
    <hyperlink r:id="rId28" ref="H87"/>
    <hyperlink r:id="rId29" ref="H88"/>
    <hyperlink r:id="rId30" ref="H89"/>
    <hyperlink r:id="rId31" ref="H90"/>
  </hyperlinks>
  <printOptions headings="0" gridLines="0"/>
  <pageMargins left="0.19685039370078738" right="0.19685039370078738" top="0.19685039370078738" bottom="0.19685039370078738" header="0.29999999999999999" footer="0.29999999999999999"/>
  <pageSetup paperSize="9" scale="100" firstPageNumber="2147483648" fitToWidth="0" fitToHeight="0" pageOrder="downThenOver" orientation="portrait" usePrinterDefaults="1" blackAndWhite="0" draft="0" cellComments="none" useFirstPageNumber="0" errors="displayed" horizontalDpi="600" verticalDpi="600" copies="1"/>
  <headerFooter/>
  <drawing r:id="rId3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5" zoomScale="100" workbookViewId="0">
      <selection activeCell="A1" activeCellId="0" sqref="A1"/>
    </sheetView>
  </sheetViews>
  <sheetFormatPr defaultRowHeight="14.25"/>
  <cols>
    <col min="1" max="10" style="284" width="9.140625"/>
    <col customWidth="1" min="11" max="11" style="285" width="28.28125"/>
    <col customWidth="1" min="12" max="17" width="28.28125"/>
    <col customWidth="1" min="18" max="18" style="255" width="28.28125"/>
    <col customWidth="1" min="19" max="22" width="28.28125"/>
    <col customWidth="1" min="23" max="24" style="255" width="28.28125"/>
    <col customWidth="1" min="25" max="28" width="28.28125"/>
    <col customWidth="1" min="29" max="29" style="284" width="28.28125"/>
    <col customWidth="1" min="30" max="30" width="28.28125"/>
    <col customWidth="1" min="31" max="41" style="284" width="28.28125"/>
    <col min="42" max="16384" style="284" width="9.140625"/>
  </cols>
  <sheetData>
    <row r="1" ht="28.5" customHeight="1">
      <c r="A1" s="244" t="s">
        <v>975</v>
      </c>
      <c r="B1" s="244"/>
      <c r="C1" s="244"/>
      <c r="D1" s="244"/>
      <c r="E1" s="244"/>
      <c r="F1" s="244"/>
      <c r="G1" s="244"/>
      <c r="H1" s="244"/>
      <c r="I1" s="244"/>
      <c r="J1" s="244"/>
    </row>
    <row r="2" s="286" customFormat="1" ht="14.25">
      <c r="A2" s="287" t="s">
        <v>976</v>
      </c>
      <c r="B2" s="288"/>
      <c r="C2" s="288"/>
      <c r="D2" s="288"/>
      <c r="E2" s="288"/>
      <c r="F2" s="288"/>
      <c r="G2" s="288"/>
      <c r="H2" s="288"/>
      <c r="I2" s="288"/>
      <c r="J2" s="288"/>
      <c r="K2" s="288"/>
      <c r="L2" s="288"/>
      <c r="M2" s="288"/>
      <c r="N2" s="288"/>
      <c r="O2" s="288"/>
      <c r="P2" s="288"/>
      <c r="Q2" s="286"/>
      <c r="R2" s="288"/>
      <c r="S2" s="288"/>
      <c r="T2" s="288"/>
      <c r="U2" s="288"/>
      <c r="V2" s="288"/>
      <c r="W2" s="288"/>
      <c r="X2" s="288"/>
      <c r="Y2" s="288"/>
      <c r="Z2" s="288"/>
      <c r="AA2" s="288"/>
    </row>
    <row r="3" ht="14.25">
      <c r="A3" s="287"/>
      <c r="B3" s="288"/>
      <c r="C3" s="288"/>
      <c r="D3" s="288"/>
      <c r="E3" s="288"/>
      <c r="F3" s="288"/>
      <c r="G3" s="288"/>
      <c r="H3" s="288"/>
      <c r="I3" s="288"/>
      <c r="J3" s="288"/>
      <c r="K3" s="288"/>
      <c r="L3" s="288"/>
      <c r="M3" s="288"/>
      <c r="N3" s="288"/>
      <c r="O3" s="288"/>
      <c r="R3" s="288"/>
      <c r="W3" s="288"/>
      <c r="X3" s="288"/>
    </row>
    <row r="4" ht="14.25">
      <c r="A4" s="287"/>
      <c r="B4" s="288"/>
      <c r="C4" s="288"/>
      <c r="D4" s="288"/>
      <c r="E4" s="288"/>
      <c r="F4" s="288"/>
      <c r="G4" s="288"/>
      <c r="H4" s="288"/>
      <c r="I4" s="288"/>
      <c r="J4" s="288"/>
      <c r="K4" s="288"/>
      <c r="L4" s="288"/>
      <c r="M4" s="288"/>
      <c r="N4" s="288"/>
      <c r="O4" s="288"/>
      <c r="R4" s="288"/>
      <c r="W4" s="288"/>
      <c r="X4" s="288"/>
    </row>
    <row r="5" ht="14.25">
      <c r="A5" s="287"/>
      <c r="B5" s="288"/>
      <c r="C5" s="288"/>
      <c r="D5" s="288"/>
      <c r="E5" s="288"/>
      <c r="F5" s="288"/>
      <c r="G5" s="288"/>
      <c r="H5" s="288"/>
      <c r="I5" s="288"/>
      <c r="J5" s="288"/>
      <c r="K5" s="288"/>
      <c r="L5" s="288"/>
      <c r="M5" s="288"/>
      <c r="N5" s="288"/>
      <c r="O5" s="288"/>
      <c r="R5" s="288"/>
      <c r="W5" s="288"/>
      <c r="X5" s="288"/>
    </row>
    <row r="6" s="1" customFormat="1" ht="52.5">
      <c r="A6" s="289"/>
      <c r="B6" s="289"/>
      <c r="C6" s="289"/>
      <c r="D6" s="289"/>
      <c r="E6" s="289"/>
      <c r="F6" s="289"/>
      <c r="G6" s="289"/>
      <c r="H6" s="289"/>
      <c r="I6" s="289"/>
      <c r="J6" s="289"/>
      <c r="K6" s="290"/>
      <c r="L6" s="1"/>
      <c r="M6" s="291"/>
      <c r="N6" s="291"/>
      <c r="O6" s="291"/>
      <c r="P6" s="291"/>
      <c r="Q6" s="291"/>
      <c r="R6" s="188"/>
      <c r="T6" s="188"/>
      <c r="U6" s="188"/>
      <c r="V6" s="291" t="s">
        <v>977</v>
      </c>
      <c r="W6" s="188"/>
      <c r="X6" s="188"/>
      <c r="Y6" s="291"/>
      <c r="Z6" s="291"/>
      <c r="AA6" s="291"/>
      <c r="AB6" s="291"/>
      <c r="AC6" s="292"/>
      <c r="AE6" s="291" t="s">
        <v>978</v>
      </c>
      <c r="AF6" s="293" t="s">
        <v>979</v>
      </c>
      <c r="AG6" s="291" t="s">
        <v>979</v>
      </c>
      <c r="AH6" s="291" t="s">
        <v>980</v>
      </c>
      <c r="AI6" s="291" t="s">
        <v>981</v>
      </c>
      <c r="AJ6" s="291" t="s">
        <v>982</v>
      </c>
      <c r="AK6" s="291" t="s">
        <v>983</v>
      </c>
      <c r="AL6" s="1"/>
      <c r="AM6" s="1"/>
      <c r="AN6" s="1"/>
      <c r="AO6" s="1"/>
    </row>
    <row r="7" ht="14.25">
      <c r="A7" s="294" t="s">
        <v>984</v>
      </c>
      <c r="B7" s="294"/>
      <c r="C7" s="294"/>
      <c r="D7" s="294"/>
      <c r="E7" s="294"/>
      <c r="F7" s="294"/>
      <c r="G7" s="294"/>
      <c r="H7" s="294"/>
      <c r="I7" s="294"/>
      <c r="J7" s="294"/>
      <c r="K7" s="262" t="s">
        <v>985</v>
      </c>
      <c r="L7" s="262" t="s">
        <v>986</v>
      </c>
      <c r="M7" s="262" t="s">
        <v>987</v>
      </c>
      <c r="N7" s="258" t="s">
        <v>988</v>
      </c>
      <c r="O7" s="258" t="s">
        <v>989</v>
      </c>
      <c r="P7" s="262" t="s">
        <v>990</v>
      </c>
      <c r="Q7" s="295" t="s">
        <v>991</v>
      </c>
      <c r="R7" s="262" t="s">
        <v>992</v>
      </c>
      <c r="S7" s="262" t="s">
        <v>993</v>
      </c>
      <c r="T7" s="258" t="s">
        <v>994</v>
      </c>
      <c r="U7" s="258" t="s">
        <v>995</v>
      </c>
      <c r="V7" s="262" t="s">
        <v>996</v>
      </c>
      <c r="W7" s="262" t="s">
        <v>997</v>
      </c>
      <c r="X7" s="262" t="s">
        <v>998</v>
      </c>
      <c r="Y7" s="258" t="s">
        <v>999</v>
      </c>
      <c r="Z7" s="262" t="s">
        <v>1000</v>
      </c>
      <c r="AA7" s="258" t="s">
        <v>1001</v>
      </c>
      <c r="AB7" s="258" t="s">
        <v>1002</v>
      </c>
      <c r="AC7" s="258" t="s">
        <v>1003</v>
      </c>
      <c r="AD7" s="258" t="s">
        <v>1004</v>
      </c>
      <c r="AE7" s="262" t="s">
        <v>1005</v>
      </c>
      <c r="AF7" s="296" t="s">
        <v>1006</v>
      </c>
      <c r="AG7" s="258" t="s">
        <v>1007</v>
      </c>
      <c r="AH7" s="262" t="s">
        <v>1008</v>
      </c>
      <c r="AI7" s="262" t="s">
        <v>1009</v>
      </c>
      <c r="AJ7" s="262" t="s">
        <v>1010</v>
      </c>
      <c r="AK7" s="262" t="s">
        <v>1011</v>
      </c>
      <c r="AM7" s="284"/>
    </row>
    <row r="8" ht="14.25">
      <c r="A8" s="294"/>
      <c r="B8" s="294"/>
      <c r="C8" s="294"/>
      <c r="D8" s="294"/>
      <c r="E8" s="294"/>
      <c r="F8" s="294"/>
      <c r="G8" s="294"/>
      <c r="H8" s="294"/>
      <c r="I8" s="294"/>
      <c r="J8" s="294"/>
      <c r="K8" s="262"/>
      <c r="L8" s="262"/>
      <c r="M8" s="262"/>
      <c r="N8" s="258"/>
      <c r="O8" s="258"/>
      <c r="P8" s="262"/>
      <c r="Q8" s="295"/>
      <c r="R8" s="262"/>
      <c r="S8" s="262"/>
      <c r="T8" s="258"/>
      <c r="U8" s="258"/>
      <c r="V8" s="262"/>
      <c r="W8" s="262"/>
      <c r="X8" s="262"/>
      <c r="Y8" s="258"/>
      <c r="Z8" s="262"/>
      <c r="AA8" s="258"/>
      <c r="AB8" s="258"/>
      <c r="AC8" s="258"/>
      <c r="AD8" s="258"/>
      <c r="AE8" s="262"/>
      <c r="AF8" s="258"/>
      <c r="AG8" s="258"/>
      <c r="AH8" s="262"/>
      <c r="AI8" s="262"/>
      <c r="AJ8" s="262"/>
      <c r="AK8" s="262"/>
    </row>
    <row r="9" ht="14.25">
      <c r="A9" s="294"/>
      <c r="B9" s="294"/>
      <c r="C9" s="294"/>
      <c r="D9" s="294"/>
      <c r="E9" s="294"/>
      <c r="F9" s="294"/>
      <c r="G9" s="294"/>
      <c r="H9" s="294"/>
      <c r="I9" s="294"/>
      <c r="J9" s="294"/>
      <c r="K9" s="262"/>
      <c r="L9" s="262"/>
      <c r="M9" s="262"/>
      <c r="N9" s="258"/>
      <c r="O9" s="258"/>
      <c r="P9" s="262"/>
      <c r="Q9" s="295"/>
      <c r="R9" s="262"/>
      <c r="S9" s="262"/>
      <c r="T9" s="258"/>
      <c r="U9" s="258"/>
      <c r="V9" s="262"/>
      <c r="W9" s="262"/>
      <c r="X9" s="262"/>
      <c r="Y9" s="258"/>
      <c r="Z9" s="262"/>
      <c r="AA9" s="258"/>
      <c r="AB9" s="258"/>
      <c r="AC9" s="258"/>
      <c r="AD9" s="258"/>
      <c r="AE9" s="262"/>
      <c r="AF9" s="258"/>
      <c r="AG9" s="258"/>
      <c r="AH9" s="262"/>
      <c r="AI9" s="262"/>
      <c r="AJ9" s="262"/>
      <c r="AK9" s="262"/>
    </row>
    <row r="10" ht="14.25">
      <c r="A10" s="294"/>
      <c r="B10" s="294"/>
      <c r="C10" s="294"/>
      <c r="D10" s="294"/>
      <c r="E10" s="294"/>
      <c r="F10" s="294"/>
      <c r="G10" s="294"/>
      <c r="H10" s="294"/>
      <c r="I10" s="294"/>
      <c r="J10" s="294"/>
      <c r="K10" s="297" t="s">
        <v>1012</v>
      </c>
      <c r="L10" s="297" t="s">
        <v>1012</v>
      </c>
      <c r="M10" s="297" t="s">
        <v>1012</v>
      </c>
      <c r="N10" s="298" t="s">
        <v>1012</v>
      </c>
      <c r="O10" s="298" t="s">
        <v>1012</v>
      </c>
      <c r="P10" s="297" t="s">
        <v>1012</v>
      </c>
      <c r="Q10" s="298" t="s">
        <v>1012</v>
      </c>
      <c r="R10" s="297" t="s">
        <v>1013</v>
      </c>
      <c r="S10" s="297" t="s">
        <v>1013</v>
      </c>
      <c r="T10" s="298" t="s">
        <v>1013</v>
      </c>
      <c r="U10" s="298" t="s">
        <v>1013</v>
      </c>
      <c r="V10" s="297" t="s">
        <v>1013</v>
      </c>
      <c r="W10" s="297" t="s">
        <v>1014</v>
      </c>
      <c r="X10" s="297" t="s">
        <v>1014</v>
      </c>
      <c r="Y10" s="298" t="s">
        <v>1014</v>
      </c>
      <c r="Z10" s="297" t="s">
        <v>1014</v>
      </c>
      <c r="AA10" s="298" t="s">
        <v>1014</v>
      </c>
      <c r="AB10" s="298" t="s">
        <v>1014</v>
      </c>
      <c r="AC10" s="298" t="s">
        <v>1014</v>
      </c>
      <c r="AD10" s="298" t="s">
        <v>1014</v>
      </c>
      <c r="AE10" s="297" t="s">
        <v>1014</v>
      </c>
      <c r="AF10" s="298" t="s">
        <v>1014</v>
      </c>
      <c r="AG10" s="298" t="s">
        <v>1013</v>
      </c>
      <c r="AH10" s="297" t="s">
        <v>1015</v>
      </c>
      <c r="AI10" s="297" t="s">
        <v>1012</v>
      </c>
      <c r="AJ10" s="297" t="s">
        <v>1012</v>
      </c>
      <c r="AK10" s="297" t="s">
        <v>1012</v>
      </c>
      <c r="AM10" s="284"/>
    </row>
    <row r="11" s="299" customFormat="1" ht="14.25">
      <c r="A11" s="294" t="s">
        <v>1016</v>
      </c>
      <c r="B11" s="294"/>
      <c r="C11" s="294"/>
      <c r="D11" s="294"/>
      <c r="E11" s="294"/>
      <c r="F11" s="294"/>
      <c r="G11" s="294"/>
      <c r="H11" s="294"/>
      <c r="I11" s="294"/>
      <c r="J11" s="294"/>
      <c r="K11" s="299"/>
      <c r="L11" s="297"/>
      <c r="M11" s="297"/>
      <c r="N11" s="297"/>
      <c r="O11" s="297"/>
      <c r="P11" s="297"/>
      <c r="Q11" s="297"/>
      <c r="R11" s="265"/>
      <c r="S11" s="297"/>
      <c r="T11" s="298"/>
      <c r="U11" s="297"/>
      <c r="V11" s="297"/>
      <c r="W11" s="265"/>
      <c r="X11" s="297"/>
      <c r="Y11" s="297"/>
      <c r="Z11" s="258"/>
      <c r="AA11" s="258"/>
      <c r="AB11" s="297"/>
      <c r="AC11" s="258"/>
      <c r="AD11" s="297"/>
      <c r="AE11" s="297"/>
      <c r="AF11" s="297"/>
      <c r="AG11" s="297"/>
      <c r="AH11" s="299"/>
      <c r="AI11" s="299"/>
      <c r="AJ11" s="299"/>
      <c r="AK11" s="299"/>
      <c r="AM11" s="299"/>
      <c r="AN11" s="299"/>
      <c r="AO11" s="299"/>
    </row>
    <row r="12" ht="14.25">
      <c r="A12" s="294"/>
      <c r="B12" s="294"/>
      <c r="C12" s="294"/>
      <c r="D12" s="294"/>
      <c r="E12" s="294"/>
      <c r="F12" s="294"/>
      <c r="G12" s="294"/>
      <c r="H12" s="294"/>
      <c r="I12" s="294"/>
      <c r="J12" s="294"/>
      <c r="K12" s="300"/>
      <c r="L12" s="297"/>
      <c r="M12" s="297"/>
      <c r="N12" s="297"/>
      <c r="O12" s="297"/>
      <c r="P12" s="297"/>
      <c r="Q12" s="297"/>
      <c r="R12" s="265"/>
      <c r="S12" s="297"/>
      <c r="T12" s="298"/>
      <c r="U12" s="297"/>
      <c r="V12" s="297"/>
      <c r="W12" s="265"/>
      <c r="X12" s="297"/>
      <c r="Y12" s="297"/>
      <c r="Z12" s="297"/>
      <c r="AA12" s="297"/>
      <c r="AB12" s="297"/>
      <c r="AC12" s="258"/>
      <c r="AD12" s="297"/>
      <c r="AE12" s="297"/>
      <c r="AF12" s="297"/>
      <c r="AG12" s="297"/>
      <c r="AI12" s="284"/>
    </row>
    <row r="13" ht="14.25">
      <c r="A13" s="294"/>
      <c r="B13" s="294"/>
      <c r="C13" s="294"/>
      <c r="D13" s="294"/>
      <c r="E13" s="294"/>
      <c r="F13" s="294"/>
      <c r="G13" s="294"/>
      <c r="H13" s="294"/>
      <c r="I13" s="294"/>
      <c r="J13" s="294"/>
      <c r="K13" s="300"/>
      <c r="L13" s="297"/>
      <c r="M13" s="297"/>
      <c r="N13" s="297"/>
      <c r="O13" s="297"/>
      <c r="P13" s="297"/>
      <c r="Q13" s="297"/>
      <c r="R13" s="265"/>
      <c r="S13" s="297"/>
      <c r="T13" s="298"/>
      <c r="U13" s="297"/>
      <c r="V13" s="297"/>
      <c r="W13" s="265"/>
      <c r="X13" s="297"/>
      <c r="Y13" s="297"/>
      <c r="Z13" s="297"/>
      <c r="AA13" s="297"/>
      <c r="AB13" s="297"/>
      <c r="AC13" s="258"/>
      <c r="AD13" s="297"/>
      <c r="AE13" s="297"/>
      <c r="AF13" s="297"/>
      <c r="AG13" s="297"/>
      <c r="AI13" s="284"/>
    </row>
    <row r="14" s="301" customFormat="1" ht="14.25">
      <c r="A14" s="302" t="s">
        <v>1017</v>
      </c>
      <c r="B14" s="303"/>
      <c r="C14" s="303"/>
      <c r="D14" s="303"/>
      <c r="E14" s="303"/>
      <c r="F14" s="303"/>
      <c r="G14" s="303"/>
      <c r="H14" s="303"/>
      <c r="I14" s="303"/>
      <c r="J14" s="304"/>
      <c r="K14" s="300"/>
      <c r="L14" s="297"/>
      <c r="M14" s="297"/>
      <c r="N14" s="297"/>
      <c r="O14" s="297"/>
      <c r="P14" s="297"/>
      <c r="Q14" s="297"/>
      <c r="R14" s="305"/>
      <c r="S14" s="297"/>
      <c r="T14" s="298"/>
      <c r="U14" s="297"/>
      <c r="V14" s="297"/>
      <c r="W14" s="306"/>
      <c r="X14" s="297"/>
      <c r="Y14" s="297"/>
      <c r="Z14" s="297"/>
      <c r="AA14" s="297"/>
      <c r="AB14" s="297"/>
      <c r="AC14" s="258"/>
      <c r="AD14" s="297"/>
      <c r="AE14" s="297"/>
      <c r="AF14" s="297"/>
      <c r="AG14" s="297"/>
      <c r="AI14" s="301"/>
    </row>
    <row r="15" ht="115.5">
      <c r="A15" s="287" t="s">
        <v>1018</v>
      </c>
      <c r="B15" s="288"/>
      <c r="C15" s="288"/>
      <c r="D15" s="288"/>
      <c r="E15" s="288"/>
      <c r="F15" s="288"/>
      <c r="G15" s="288"/>
      <c r="H15" s="288"/>
      <c r="I15" s="288"/>
      <c r="J15" s="307"/>
      <c r="K15" s="297" t="s">
        <v>1019</v>
      </c>
      <c r="L15" s="297" t="s">
        <v>1020</v>
      </c>
      <c r="M15" s="297" t="s">
        <v>1021</v>
      </c>
      <c r="N15" s="297" t="s">
        <v>1022</v>
      </c>
      <c r="O15" s="297" t="s">
        <v>1023</v>
      </c>
      <c r="P15" s="297" t="s">
        <v>1024</v>
      </c>
      <c r="Q15" s="297" t="s">
        <v>1025</v>
      </c>
      <c r="R15" s="297" t="s">
        <v>1019</v>
      </c>
      <c r="S15" s="297" t="s">
        <v>1026</v>
      </c>
      <c r="T15" s="297" t="s">
        <v>1027</v>
      </c>
      <c r="U15" s="297" t="s">
        <v>1028</v>
      </c>
      <c r="V15" s="297"/>
      <c r="W15" s="297" t="s">
        <v>1029</v>
      </c>
      <c r="X15" s="297" t="s">
        <v>1030</v>
      </c>
      <c r="Y15" s="297" t="s">
        <v>1031</v>
      </c>
      <c r="Z15" s="297" t="s">
        <v>1032</v>
      </c>
      <c r="AA15" s="297" t="s">
        <v>1033</v>
      </c>
      <c r="AB15" s="297" t="s">
        <v>1034</v>
      </c>
      <c r="AC15" s="297" t="s">
        <v>1035</v>
      </c>
      <c r="AD15" s="297" t="s">
        <v>1036</v>
      </c>
      <c r="AE15" s="297"/>
      <c r="AF15" s="297"/>
      <c r="AG15" s="297"/>
      <c r="AI15" s="284"/>
    </row>
    <row r="16" ht="94.5">
      <c r="A16" s="287" t="s">
        <v>1037</v>
      </c>
      <c r="B16" s="288"/>
      <c r="C16" s="288"/>
      <c r="D16" s="288"/>
      <c r="E16" s="288"/>
      <c r="F16" s="288"/>
      <c r="G16" s="288"/>
      <c r="H16" s="288"/>
      <c r="I16" s="288"/>
      <c r="J16" s="307"/>
      <c r="K16" s="297" t="s">
        <v>1038</v>
      </c>
      <c r="L16" s="297" t="s">
        <v>1039</v>
      </c>
      <c r="M16" s="297" t="s">
        <v>1040</v>
      </c>
      <c r="N16" s="297" t="s">
        <v>1041</v>
      </c>
      <c r="O16" s="297" t="s">
        <v>1042</v>
      </c>
      <c r="P16" s="297" t="s">
        <v>1043</v>
      </c>
      <c r="Q16" s="297" t="s">
        <v>1044</v>
      </c>
      <c r="R16" s="297" t="s">
        <v>1045</v>
      </c>
      <c r="S16" s="297" t="s">
        <v>1046</v>
      </c>
      <c r="T16" s="297" t="s">
        <v>1047</v>
      </c>
      <c r="U16" s="297" t="s">
        <v>1048</v>
      </c>
      <c r="V16" s="297"/>
      <c r="W16" s="297" t="s">
        <v>1049</v>
      </c>
      <c r="X16" s="297" t="s">
        <v>1050</v>
      </c>
      <c r="Y16" s="297" t="s">
        <v>1051</v>
      </c>
      <c r="Z16" s="297" t="s">
        <v>1052</v>
      </c>
      <c r="AA16" s="297" t="s">
        <v>1053</v>
      </c>
      <c r="AB16" s="297" t="s">
        <v>1054</v>
      </c>
      <c r="AC16" s="297" t="s">
        <v>1055</v>
      </c>
      <c r="AD16" s="297" t="s">
        <v>1056</v>
      </c>
      <c r="AE16" s="297"/>
      <c r="AF16" s="297"/>
      <c r="AG16" s="297"/>
      <c r="AI16" s="284"/>
    </row>
    <row r="17" ht="126">
      <c r="A17" s="287" t="s">
        <v>1057</v>
      </c>
      <c r="B17" s="288"/>
      <c r="C17" s="288"/>
      <c r="D17" s="288"/>
      <c r="E17" s="288"/>
      <c r="F17" s="288"/>
      <c r="G17" s="288"/>
      <c r="H17" s="288"/>
      <c r="I17" s="288"/>
      <c r="J17" s="307"/>
      <c r="K17" s="297" t="s">
        <v>1058</v>
      </c>
      <c r="L17" s="297" t="s">
        <v>1059</v>
      </c>
      <c r="M17" s="297" t="s">
        <v>1060</v>
      </c>
      <c r="N17" s="297" t="s">
        <v>1061</v>
      </c>
      <c r="O17" s="297" t="s">
        <v>1062</v>
      </c>
      <c r="P17" s="297" t="s">
        <v>1063</v>
      </c>
      <c r="Q17" s="297" t="s">
        <v>1064</v>
      </c>
      <c r="R17" s="297" t="s">
        <v>1065</v>
      </c>
      <c r="S17" s="297" t="s">
        <v>1066</v>
      </c>
      <c r="T17" s="297" t="s">
        <v>1067</v>
      </c>
      <c r="U17" s="297" t="s">
        <v>1068</v>
      </c>
      <c r="V17" s="297"/>
      <c r="W17" s="297" t="s">
        <v>1069</v>
      </c>
      <c r="X17" s="297" t="s">
        <v>1070</v>
      </c>
      <c r="Y17" s="297" t="s">
        <v>1071</v>
      </c>
      <c r="Z17" s="297" t="s">
        <v>1072</v>
      </c>
      <c r="AA17" s="297" t="s">
        <v>1073</v>
      </c>
      <c r="AB17" s="297" t="s">
        <v>1074</v>
      </c>
      <c r="AC17" s="297" t="s">
        <v>1075</v>
      </c>
      <c r="AD17" s="297" t="s">
        <v>1076</v>
      </c>
      <c r="AE17" s="297"/>
      <c r="AF17" s="297"/>
      <c r="AG17" s="297"/>
      <c r="AH17" s="297"/>
      <c r="AI17" s="284"/>
      <c r="AM17" s="284"/>
    </row>
    <row r="18" ht="315">
      <c r="A18" s="287" t="s">
        <v>1077</v>
      </c>
      <c r="B18" s="288"/>
      <c r="C18" s="288"/>
      <c r="D18" s="288"/>
      <c r="E18" s="288"/>
      <c r="F18" s="288" t="s">
        <v>1078</v>
      </c>
      <c r="G18" s="288"/>
      <c r="H18" s="288"/>
      <c r="I18" s="288"/>
      <c r="J18" s="307"/>
      <c r="K18" s="297" t="s">
        <v>1079</v>
      </c>
      <c r="L18" s="297" t="s">
        <v>1080</v>
      </c>
      <c r="M18" s="297" t="s">
        <v>1081</v>
      </c>
      <c r="N18" s="297" t="s">
        <v>1082</v>
      </c>
      <c r="O18" s="297" t="s">
        <v>1083</v>
      </c>
      <c r="P18" s="297" t="s">
        <v>1083</v>
      </c>
      <c r="Q18" s="297" t="s">
        <v>1084</v>
      </c>
      <c r="R18" s="297" t="s">
        <v>1085</v>
      </c>
      <c r="S18" s="297" t="s">
        <v>1086</v>
      </c>
      <c r="T18" s="297" t="s">
        <v>1087</v>
      </c>
      <c r="U18" s="297" t="s">
        <v>1088</v>
      </c>
      <c r="V18" s="297"/>
      <c r="W18" s="297" t="s">
        <v>1089</v>
      </c>
      <c r="X18" s="297" t="s">
        <v>1090</v>
      </c>
      <c r="Y18" s="297" t="s">
        <v>1091</v>
      </c>
      <c r="Z18" s="297" t="s">
        <v>1092</v>
      </c>
      <c r="AA18" s="297" t="s">
        <v>1093</v>
      </c>
      <c r="AB18" s="297" t="s">
        <v>1094</v>
      </c>
      <c r="AC18" s="297" t="s">
        <v>1095</v>
      </c>
      <c r="AD18" s="297" t="s">
        <v>1096</v>
      </c>
      <c r="AE18" s="297"/>
      <c r="AF18" s="297"/>
      <c r="AG18" s="297"/>
      <c r="AH18" s="297"/>
      <c r="AI18" s="284"/>
    </row>
    <row r="19" ht="147">
      <c r="A19" s="287" t="s">
        <v>1097</v>
      </c>
      <c r="B19" s="288"/>
      <c r="C19" s="288"/>
      <c r="D19" s="288"/>
      <c r="E19" s="288"/>
      <c r="F19" s="288"/>
      <c r="G19" s="288"/>
      <c r="H19" s="288"/>
      <c r="I19" s="288"/>
      <c r="J19" s="307"/>
      <c r="K19" s="297" t="s">
        <v>1098</v>
      </c>
      <c r="L19" s="297" t="s">
        <v>1099</v>
      </c>
      <c r="M19" s="297" t="s">
        <v>1100</v>
      </c>
      <c r="N19" s="297" t="s">
        <v>1101</v>
      </c>
      <c r="O19" s="297" t="s">
        <v>1102</v>
      </c>
      <c r="P19" s="297" t="s">
        <v>1103</v>
      </c>
      <c r="Q19" s="297" t="s">
        <v>1104</v>
      </c>
      <c r="R19" s="297" t="s">
        <v>1105</v>
      </c>
      <c r="S19" s="297" t="s">
        <v>1106</v>
      </c>
      <c r="T19" s="297" t="s">
        <v>1107</v>
      </c>
      <c r="U19" s="297" t="s">
        <v>1108</v>
      </c>
      <c r="V19" s="297"/>
      <c r="W19" s="297" t="s">
        <v>1109</v>
      </c>
      <c r="X19" s="297" t="s">
        <v>1110</v>
      </c>
      <c r="Y19" s="297" t="s">
        <v>1111</v>
      </c>
      <c r="Z19" s="297" t="s">
        <v>1112</v>
      </c>
      <c r="AA19" s="297" t="s">
        <v>1113</v>
      </c>
      <c r="AB19" s="297" t="s">
        <v>1114</v>
      </c>
      <c r="AC19" s="297" t="s">
        <v>1115</v>
      </c>
      <c r="AD19" s="297" t="s">
        <v>1116</v>
      </c>
      <c r="AE19" s="297"/>
      <c r="AF19" s="297"/>
      <c r="AG19" s="297"/>
      <c r="AH19" s="297"/>
      <c r="AI19" s="284"/>
    </row>
    <row r="20" ht="147">
      <c r="A20" s="287" t="s">
        <v>1117</v>
      </c>
      <c r="B20" s="288"/>
      <c r="C20" s="288"/>
      <c r="D20" s="288"/>
      <c r="E20" s="288"/>
      <c r="F20" s="288"/>
      <c r="G20" s="288"/>
      <c r="H20" s="288"/>
      <c r="I20" s="288"/>
      <c r="J20" s="307"/>
      <c r="K20" s="297" t="s">
        <v>1118</v>
      </c>
      <c r="L20" s="297" t="s">
        <v>1119</v>
      </c>
      <c r="M20" s="297" t="s">
        <v>1120</v>
      </c>
      <c r="N20" s="297" t="s">
        <v>1121</v>
      </c>
      <c r="O20" s="297" t="s">
        <v>1122</v>
      </c>
      <c r="P20" s="297" t="s">
        <v>1123</v>
      </c>
      <c r="Q20" s="297" t="s">
        <v>1124</v>
      </c>
      <c r="R20" s="297" t="s">
        <v>1125</v>
      </c>
      <c r="S20" s="297" t="s">
        <v>1126</v>
      </c>
      <c r="T20" s="297" t="s">
        <v>1127</v>
      </c>
      <c r="U20" s="297" t="s">
        <v>1128</v>
      </c>
      <c r="V20" s="297"/>
      <c r="W20" s="297" t="s">
        <v>1129</v>
      </c>
      <c r="X20" s="297" t="s">
        <v>1130</v>
      </c>
      <c r="Y20" s="297" t="s">
        <v>1131</v>
      </c>
      <c r="Z20" s="297" t="s">
        <v>1132</v>
      </c>
      <c r="AA20" s="297" t="s">
        <v>1133</v>
      </c>
      <c r="AB20" s="297" t="s">
        <v>1134</v>
      </c>
      <c r="AC20" s="297" t="s">
        <v>1135</v>
      </c>
      <c r="AD20" s="297" t="s">
        <v>1136</v>
      </c>
      <c r="AE20" s="297"/>
      <c r="AF20" s="297"/>
      <c r="AG20" s="297"/>
      <c r="AH20" s="297"/>
      <c r="AI20" s="284"/>
    </row>
    <row r="21" ht="73.5">
      <c r="A21" s="287" t="s">
        <v>1137</v>
      </c>
      <c r="B21" s="288"/>
      <c r="C21" s="288"/>
      <c r="D21" s="288"/>
      <c r="E21" s="288"/>
      <c r="F21" s="288"/>
      <c r="G21" s="288"/>
      <c r="H21" s="288"/>
      <c r="I21" s="288"/>
      <c r="J21" s="307"/>
      <c r="K21" s="297"/>
      <c r="L21" s="297" t="s">
        <v>1138</v>
      </c>
      <c r="M21" s="297" t="s">
        <v>1139</v>
      </c>
      <c r="N21" s="297" t="s">
        <v>1140</v>
      </c>
      <c r="O21" s="297" t="s">
        <v>1141</v>
      </c>
      <c r="P21" s="297" t="s">
        <v>872</v>
      </c>
      <c r="Q21" s="297" t="s">
        <v>872</v>
      </c>
      <c r="R21" s="297" t="s">
        <v>1142</v>
      </c>
      <c r="S21" s="297" t="s">
        <v>1143</v>
      </c>
      <c r="T21" s="297" t="s">
        <v>1144</v>
      </c>
      <c r="U21" s="297" t="s">
        <v>1145</v>
      </c>
      <c r="V21" s="297"/>
      <c r="W21" s="297" t="s">
        <v>1142</v>
      </c>
      <c r="X21" s="297" t="s">
        <v>1146</v>
      </c>
      <c r="Y21" s="297" t="s">
        <v>872</v>
      </c>
      <c r="Z21" s="297" t="s">
        <v>1147</v>
      </c>
      <c r="AA21" s="297" t="s">
        <v>1148</v>
      </c>
      <c r="AB21" s="297" t="s">
        <v>1149</v>
      </c>
      <c r="AC21" s="297" t="s">
        <v>1150</v>
      </c>
      <c r="AD21" s="297" t="s">
        <v>1151</v>
      </c>
      <c r="AE21" s="297"/>
      <c r="AF21" s="297"/>
      <c r="AG21" s="297"/>
      <c r="AH21" s="297"/>
      <c r="AI21" s="284"/>
      <c r="AM21" s="284"/>
    </row>
    <row r="22" ht="31.5">
      <c r="A22" s="287" t="s">
        <v>1152</v>
      </c>
      <c r="B22" s="288"/>
      <c r="C22" s="288"/>
      <c r="D22" s="288"/>
      <c r="E22" s="288"/>
      <c r="F22" s="288"/>
      <c r="G22" s="288"/>
      <c r="H22" s="288"/>
      <c r="I22" s="288"/>
      <c r="J22" s="307"/>
      <c r="K22" s="297" t="s">
        <v>767</v>
      </c>
      <c r="L22" s="297" t="s">
        <v>767</v>
      </c>
      <c r="M22" s="297"/>
      <c r="N22" s="297" t="s">
        <v>767</v>
      </c>
      <c r="O22" s="297" t="s">
        <v>767</v>
      </c>
      <c r="P22" s="297" t="s">
        <v>767</v>
      </c>
      <c r="Q22" s="297" t="s">
        <v>767</v>
      </c>
      <c r="R22" s="297" t="s">
        <v>767</v>
      </c>
      <c r="S22" s="297" t="s">
        <v>1153</v>
      </c>
      <c r="T22" s="297" t="s">
        <v>767</v>
      </c>
      <c r="U22" s="297" t="s">
        <v>767</v>
      </c>
      <c r="V22" s="297"/>
      <c r="W22" s="297" t="s">
        <v>767</v>
      </c>
      <c r="X22" s="297" t="s">
        <v>767</v>
      </c>
      <c r="Y22" s="297" t="s">
        <v>767</v>
      </c>
      <c r="Z22" s="297" t="s">
        <v>1154</v>
      </c>
      <c r="AA22" s="297" t="s">
        <v>767</v>
      </c>
      <c r="AB22" s="297" t="s">
        <v>767</v>
      </c>
      <c r="AC22" s="297" t="s">
        <v>1155</v>
      </c>
      <c r="AD22" s="297" t="s">
        <v>1156</v>
      </c>
      <c r="AE22" s="297"/>
      <c r="AF22" s="297"/>
      <c r="AG22" s="297"/>
      <c r="AH22" s="297"/>
      <c r="AI22" s="284"/>
      <c r="AM22" s="284"/>
    </row>
    <row r="23" ht="42">
      <c r="A23" s="287" t="s">
        <v>1157</v>
      </c>
      <c r="B23" s="288"/>
      <c r="C23" s="288"/>
      <c r="D23" s="288"/>
      <c r="E23" s="288"/>
      <c r="F23" s="288"/>
      <c r="G23" s="288"/>
      <c r="H23" s="288"/>
      <c r="I23" s="288"/>
      <c r="J23" s="307"/>
      <c r="K23" s="297" t="s">
        <v>767</v>
      </c>
      <c r="L23" s="297" t="s">
        <v>1158</v>
      </c>
      <c r="M23" s="297" t="s">
        <v>1159</v>
      </c>
      <c r="N23" s="297" t="s">
        <v>767</v>
      </c>
      <c r="O23" s="297" t="s">
        <v>767</v>
      </c>
      <c r="P23" s="297" t="s">
        <v>767</v>
      </c>
      <c r="Q23" s="297" t="s">
        <v>767</v>
      </c>
      <c r="R23" s="297" t="s">
        <v>767</v>
      </c>
      <c r="S23" s="297" t="s">
        <v>767</v>
      </c>
      <c r="T23" s="297" t="s">
        <v>767</v>
      </c>
      <c r="U23" s="297" t="s">
        <v>767</v>
      </c>
      <c r="V23" s="297"/>
      <c r="W23" s="297" t="s">
        <v>767</v>
      </c>
      <c r="X23" s="297" t="s">
        <v>1160</v>
      </c>
      <c r="Y23" s="297" t="s">
        <v>767</v>
      </c>
      <c r="Z23" s="297" t="s">
        <v>1161</v>
      </c>
      <c r="AA23" s="297" t="s">
        <v>767</v>
      </c>
      <c r="AB23" s="297" t="s">
        <v>767</v>
      </c>
      <c r="AC23" s="297" t="s">
        <v>767</v>
      </c>
      <c r="AD23" s="297" t="s">
        <v>767</v>
      </c>
      <c r="AE23" s="297"/>
      <c r="AF23" s="297"/>
      <c r="AG23" s="297"/>
      <c r="AH23" s="297"/>
      <c r="AI23" s="284"/>
      <c r="AM23" s="284"/>
    </row>
    <row r="24" ht="27" customHeight="1">
      <c r="A24" s="287" t="s">
        <v>1162</v>
      </c>
      <c r="B24" s="288"/>
      <c r="C24" s="288"/>
      <c r="D24" s="288"/>
      <c r="E24" s="288"/>
      <c r="F24" s="288"/>
      <c r="G24" s="288"/>
      <c r="H24" s="288"/>
      <c r="I24" s="288"/>
      <c r="J24" s="307"/>
      <c r="K24" s="297"/>
      <c r="L24" s="297"/>
      <c r="M24" s="297"/>
      <c r="N24" s="297"/>
      <c r="O24" s="297"/>
      <c r="P24" s="297"/>
      <c r="R24" s="297"/>
      <c r="S24" s="297"/>
      <c r="T24" s="297"/>
      <c r="U24" s="297"/>
      <c r="V24" s="297"/>
      <c r="W24" s="297"/>
      <c r="X24" s="297"/>
      <c r="Y24" s="297"/>
      <c r="Z24" s="297"/>
      <c r="AA24" s="297"/>
      <c r="AB24" s="297"/>
      <c r="AC24" s="297"/>
      <c r="AD24" s="297"/>
      <c r="AE24" s="297"/>
      <c r="AF24" s="297"/>
      <c r="AG24" s="297"/>
      <c r="AH24" s="297"/>
      <c r="AI24" s="284"/>
      <c r="AM24" s="284"/>
    </row>
    <row r="25" ht="42">
      <c r="A25" s="287" t="s">
        <v>843</v>
      </c>
      <c r="B25" s="288"/>
      <c r="C25" s="288"/>
      <c r="D25" s="288"/>
      <c r="E25" s="288"/>
      <c r="F25" s="308"/>
      <c r="G25" s="308"/>
      <c r="H25" s="308"/>
      <c r="I25" s="308"/>
      <c r="J25" s="309"/>
      <c r="K25" s="297" t="s">
        <v>1163</v>
      </c>
      <c r="L25" s="297" t="s">
        <v>767</v>
      </c>
      <c r="M25" s="297" t="s">
        <v>767</v>
      </c>
      <c r="N25" s="297" t="s">
        <v>767</v>
      </c>
      <c r="O25" s="297" t="s">
        <v>767</v>
      </c>
      <c r="P25" s="297" t="s">
        <v>1163</v>
      </c>
      <c r="Q25" s="297" t="s">
        <v>1163</v>
      </c>
      <c r="R25" s="297" t="s">
        <v>1163</v>
      </c>
      <c r="S25" s="297" t="s">
        <v>767</v>
      </c>
      <c r="T25" s="297" t="s">
        <v>767</v>
      </c>
      <c r="U25" s="297" t="s">
        <v>767</v>
      </c>
      <c r="V25" s="297"/>
      <c r="W25" s="297" t="s">
        <v>1163</v>
      </c>
      <c r="X25" s="297" t="s">
        <v>1164</v>
      </c>
      <c r="Y25" s="297" t="s">
        <v>1165</v>
      </c>
      <c r="Z25" s="297" t="s">
        <v>1166</v>
      </c>
      <c r="AA25" s="297" t="s">
        <v>1163</v>
      </c>
      <c r="AB25" s="297" t="s">
        <v>767</v>
      </c>
      <c r="AC25" s="297" t="s">
        <v>767</v>
      </c>
      <c r="AD25" s="297" t="s">
        <v>1167</v>
      </c>
      <c r="AE25" s="297"/>
      <c r="AF25" s="297"/>
      <c r="AG25" s="297"/>
      <c r="AH25" s="297"/>
      <c r="AI25" s="284"/>
    </row>
    <row r="26" ht="27" customHeight="1">
      <c r="A26" s="287" t="s">
        <v>1168</v>
      </c>
      <c r="B26" s="288"/>
      <c r="C26" s="288"/>
      <c r="D26" s="288"/>
      <c r="E26" s="288"/>
      <c r="F26" s="288"/>
      <c r="G26" s="288"/>
      <c r="H26" s="288"/>
      <c r="I26" s="288"/>
      <c r="J26" s="307"/>
      <c r="K26" s="297"/>
      <c r="L26" s="297"/>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84"/>
    </row>
    <row r="27" ht="147">
      <c r="A27" s="248" t="s">
        <v>1169</v>
      </c>
      <c r="B27" s="248"/>
      <c r="C27" s="248"/>
      <c r="D27" s="248"/>
      <c r="E27" s="248"/>
      <c r="F27" s="248"/>
      <c r="G27" s="248"/>
      <c r="H27" s="248"/>
      <c r="I27" s="248"/>
      <c r="J27" s="248"/>
      <c r="K27" s="310" t="s">
        <v>1170</v>
      </c>
      <c r="L27" s="297" t="s">
        <v>1171</v>
      </c>
      <c r="M27" s="297" t="s">
        <v>1172</v>
      </c>
      <c r="N27" s="297" t="s">
        <v>1173</v>
      </c>
      <c r="O27" s="297"/>
      <c r="P27" s="297" t="s">
        <v>1174</v>
      </c>
      <c r="Q27" s="297"/>
      <c r="R27" s="297" t="s">
        <v>1175</v>
      </c>
      <c r="S27" s="297" t="s">
        <v>1176</v>
      </c>
      <c r="T27" s="297" t="s">
        <v>1177</v>
      </c>
      <c r="U27" s="297" t="s">
        <v>1178</v>
      </c>
      <c r="V27" s="297"/>
      <c r="W27" s="297" t="s">
        <v>1179</v>
      </c>
      <c r="X27" s="297" t="s">
        <v>1176</v>
      </c>
      <c r="Y27" s="297" t="s">
        <v>1176</v>
      </c>
      <c r="Z27" s="297" t="s">
        <v>1176</v>
      </c>
      <c r="AA27" s="297" t="s">
        <v>1180</v>
      </c>
      <c r="AB27" s="297" t="s">
        <v>1181</v>
      </c>
      <c r="AC27" s="297" t="s">
        <v>1182</v>
      </c>
      <c r="AD27" s="297" t="s">
        <v>1183</v>
      </c>
      <c r="AE27" s="297"/>
      <c r="AF27" s="297"/>
      <c r="AG27" s="297"/>
      <c r="AH27" s="297"/>
      <c r="AI27" s="284"/>
    </row>
    <row r="28" ht="93" customHeight="1">
      <c r="A28" s="248"/>
      <c r="B28" s="248"/>
      <c r="C28" s="248"/>
      <c r="D28" s="248"/>
      <c r="E28" s="248"/>
      <c r="F28" s="248"/>
      <c r="G28" s="248"/>
      <c r="H28" s="248"/>
      <c r="I28" s="248"/>
      <c r="J28" s="248"/>
      <c r="K28" s="311" t="s">
        <v>1184</v>
      </c>
      <c r="L28" s="312" t="s">
        <v>1185</v>
      </c>
      <c r="M28" s="313" t="s">
        <v>1186</v>
      </c>
      <c r="N28" s="312" t="s">
        <v>1187</v>
      </c>
      <c r="O28" s="313" t="s">
        <v>1188</v>
      </c>
      <c r="P28" s="313" t="s">
        <v>1189</v>
      </c>
      <c r="Q28" s="313" t="s">
        <v>1190</v>
      </c>
      <c r="R28" s="313" t="s">
        <v>1191</v>
      </c>
      <c r="S28" s="312" t="s">
        <v>1192</v>
      </c>
      <c r="T28" s="313" t="s">
        <v>1193</v>
      </c>
      <c r="U28" s="312" t="s">
        <v>1194</v>
      </c>
      <c r="V28" s="298" t="s">
        <v>1195</v>
      </c>
      <c r="W28" s="312" t="s">
        <v>1196</v>
      </c>
      <c r="X28" s="312" t="s">
        <v>1197</v>
      </c>
      <c r="Y28" s="313" t="s">
        <v>1198</v>
      </c>
      <c r="Z28" s="313" t="s">
        <v>1199</v>
      </c>
      <c r="AA28" s="312" t="s">
        <v>1200</v>
      </c>
      <c r="AB28" s="313" t="s">
        <v>1201</v>
      </c>
      <c r="AC28" s="313" t="s">
        <v>1202</v>
      </c>
      <c r="AD28" s="313" t="s">
        <v>1203</v>
      </c>
      <c r="AE28" s="297"/>
      <c r="AF28" s="297"/>
      <c r="AG28" s="297"/>
      <c r="AH28" s="297"/>
      <c r="AI28" s="284"/>
    </row>
    <row r="29" ht="14.25">
      <c r="A29" s="284"/>
      <c r="B29" s="284"/>
      <c r="C29" s="284"/>
      <c r="D29" s="284"/>
      <c r="E29" s="284"/>
      <c r="F29" s="284"/>
      <c r="G29" s="284"/>
      <c r="H29" s="284"/>
      <c r="I29" s="284"/>
      <c r="J29" s="284"/>
      <c r="R29" s="255"/>
      <c r="AM29" s="284"/>
    </row>
    <row r="30" ht="14.25">
      <c r="A30" s="284"/>
      <c r="B30" s="284"/>
      <c r="C30" s="284"/>
      <c r="D30" s="284"/>
      <c r="E30" s="284"/>
      <c r="F30" s="284"/>
      <c r="G30" s="284"/>
      <c r="H30" s="284"/>
      <c r="I30" s="284"/>
      <c r="J30" s="284"/>
      <c r="AM30" s="284"/>
    </row>
    <row r="31" ht="14.25">
      <c r="A31" s="284"/>
      <c r="B31" s="284"/>
      <c r="C31" s="284"/>
      <c r="D31" s="284"/>
      <c r="E31" s="284"/>
      <c r="F31" s="284"/>
      <c r="G31" s="284"/>
      <c r="H31" s="284"/>
      <c r="I31" s="284"/>
      <c r="J31" s="284"/>
      <c r="AM31" s="284"/>
    </row>
    <row r="32" ht="14.25">
      <c r="A32" s="284"/>
      <c r="B32" s="284"/>
      <c r="C32" s="284"/>
      <c r="D32" s="284"/>
      <c r="E32" s="284"/>
      <c r="F32" s="284"/>
      <c r="G32" s="284"/>
      <c r="H32" s="284"/>
      <c r="I32" s="284"/>
      <c r="J32" s="284"/>
      <c r="AM32" s="284"/>
    </row>
    <row r="33" ht="14.25">
      <c r="A33" s="284"/>
      <c r="B33" s="284"/>
      <c r="C33" s="284"/>
      <c r="D33" s="284"/>
      <c r="E33" s="284"/>
      <c r="F33" s="284"/>
      <c r="G33" s="284"/>
      <c r="H33" s="284"/>
      <c r="I33" s="284"/>
      <c r="J33" s="284"/>
      <c r="AM33" s="284"/>
    </row>
    <row r="34" ht="14.25">
      <c r="AM34" s="284"/>
    </row>
    <row r="35" ht="14.25">
      <c r="AM35" s="284"/>
    </row>
    <row r="36" ht="14.25">
      <c r="AM36" s="284"/>
    </row>
    <row r="37" ht="14.25">
      <c r="AM37" s="284"/>
    </row>
    <row r="38" ht="14.25">
      <c r="AM38" s="284"/>
    </row>
  </sheetData>
  <mergeCells count="47">
    <mergeCell ref="A1:J1"/>
    <mergeCell ref="A2:O5"/>
    <mergeCell ref="A6:J6"/>
    <mergeCell ref="A7:J10"/>
    <mergeCell ref="K7:K9"/>
    <mergeCell ref="L7:L9"/>
    <mergeCell ref="M7:M9"/>
    <mergeCell ref="N7:N9"/>
    <mergeCell ref="O7:O9"/>
    <mergeCell ref="P7:P9"/>
    <mergeCell ref="Q7:Q9"/>
    <mergeCell ref="R7:R9"/>
    <mergeCell ref="S7:S9"/>
    <mergeCell ref="T7:T9"/>
    <mergeCell ref="U7:U9"/>
    <mergeCell ref="V7:V9"/>
    <mergeCell ref="W7:W9"/>
    <mergeCell ref="X7:X9"/>
    <mergeCell ref="Y7:Y9"/>
    <mergeCell ref="Z7:Z9"/>
    <mergeCell ref="AA7:AA9"/>
    <mergeCell ref="AB7:AB9"/>
    <mergeCell ref="AC7:AC9"/>
    <mergeCell ref="AD7:AD9"/>
    <mergeCell ref="AE7:AE9"/>
    <mergeCell ref="AF7:AF9"/>
    <mergeCell ref="AG7:AG9"/>
    <mergeCell ref="AH7:AH9"/>
    <mergeCell ref="AI7:AI9"/>
    <mergeCell ref="AJ7:AJ9"/>
    <mergeCell ref="AK7:AK9"/>
    <mergeCell ref="A11:J13"/>
    <mergeCell ref="A14:J14"/>
    <mergeCell ref="A15:J15"/>
    <mergeCell ref="A16:J16"/>
    <mergeCell ref="A17:J17"/>
    <mergeCell ref="A18:J18"/>
    <mergeCell ref="A19:J19"/>
    <mergeCell ref="A20:J20"/>
    <mergeCell ref="A21:J21"/>
    <mergeCell ref="A22:J22"/>
    <mergeCell ref="A23:J23"/>
    <mergeCell ref="A24:J24"/>
    <mergeCell ref="A25:E25"/>
    <mergeCell ref="F25:J25"/>
    <mergeCell ref="A26:J26"/>
    <mergeCell ref="A27:J28"/>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xSplit="1" topLeftCell="B1" activePane="topRight" state="frozen"/>
      <selection activeCell="A1" activeCellId="0" sqref="A1"/>
    </sheetView>
  </sheetViews>
  <sheetFormatPr defaultRowHeight="14.25"/>
  <cols>
    <col customWidth="1" min="1" max="1" style="11" width="17.8515625"/>
    <col customWidth="1" min="2" max="2" style="11" width="22.00390625"/>
    <col customWidth="1" min="3" max="3" style="11" width="20.28125"/>
    <col customWidth="1" min="4" max="4" style="11" width="38.140625"/>
    <col customWidth="1" min="5" max="5" style="11" width="40.28125"/>
    <col customWidth="1" min="6" max="7" style="11" width="32.7109375"/>
    <col customWidth="1" min="8" max="8" style="11" width="20.57421875"/>
    <col customWidth="1" min="9" max="9" style="11" width="22.28125"/>
    <col customWidth="1" min="10" max="10" style="11" width="46.421875"/>
    <col customWidth="1" min="11" max="11" style="11" width="73.00390625"/>
    <col min="12" max="16384" style="11" width="9.140625"/>
  </cols>
  <sheetData>
    <row r="1" s="314" customFormat="1" ht="73.5">
      <c r="A1" s="152" t="s">
        <v>94</v>
      </c>
      <c r="B1" s="152" t="s">
        <v>1204</v>
      </c>
      <c r="C1" s="152" t="s">
        <v>1205</v>
      </c>
      <c r="D1" s="152" t="s">
        <v>1206</v>
      </c>
      <c r="E1" s="152" t="s">
        <v>1207</v>
      </c>
      <c r="F1" s="152" t="s">
        <v>1208</v>
      </c>
      <c r="G1" s="152" t="s">
        <v>1209</v>
      </c>
      <c r="H1" s="152" t="s">
        <v>1210</v>
      </c>
      <c r="I1" s="152" t="s">
        <v>1211</v>
      </c>
      <c r="J1" s="152" t="s">
        <v>99</v>
      </c>
      <c r="K1" s="315"/>
    </row>
    <row r="2" s="188" customFormat="1" ht="335.25" customHeight="1">
      <c r="A2" s="80" t="s">
        <v>1212</v>
      </c>
      <c r="B2" s="249" t="s">
        <v>1213</v>
      </c>
      <c r="C2" s="262" t="s">
        <v>1214</v>
      </c>
      <c r="D2" s="249" t="s">
        <v>1215</v>
      </c>
      <c r="E2" s="248" t="s">
        <v>1216</v>
      </c>
      <c r="F2" s="249" t="s">
        <v>1217</v>
      </c>
      <c r="G2" s="188" t="s">
        <v>1218</v>
      </c>
      <c r="H2" s="249" t="s">
        <v>1219</v>
      </c>
      <c r="I2" s="249" t="s">
        <v>1220</v>
      </c>
      <c r="J2" s="316" t="s">
        <v>1221</v>
      </c>
      <c r="K2" s="249"/>
    </row>
    <row r="3" s="188" customFormat="1" ht="14.25" hidden="1">
      <c r="A3" s="83" t="s">
        <v>1222</v>
      </c>
      <c r="B3" s="249" t="s">
        <v>1223</v>
      </c>
      <c r="C3" s="317"/>
      <c r="D3" s="249" t="s">
        <v>1224</v>
      </c>
      <c r="E3" s="249" t="s">
        <v>1225</v>
      </c>
      <c r="F3" s="249" t="s">
        <v>1226</v>
      </c>
      <c r="G3" s="249" t="s">
        <v>1227</v>
      </c>
      <c r="H3" s="249" t="s">
        <v>1228</v>
      </c>
      <c r="I3" s="249" t="s">
        <v>1229</v>
      </c>
      <c r="J3" s="249"/>
      <c r="K3" s="249"/>
    </row>
    <row r="4" s="188" customFormat="1" ht="303" customHeight="1">
      <c r="A4" s="83" t="s">
        <v>1230</v>
      </c>
      <c r="B4" s="249" t="s">
        <v>1231</v>
      </c>
      <c r="C4" s="249" t="s">
        <v>1232</v>
      </c>
      <c r="D4" s="249" t="s">
        <v>1233</v>
      </c>
      <c r="E4" s="249" t="s">
        <v>1234</v>
      </c>
      <c r="F4" s="249" t="s">
        <v>1235</v>
      </c>
      <c r="G4" s="249" t="s">
        <v>1236</v>
      </c>
      <c r="H4" s="249" t="s">
        <v>1237</v>
      </c>
      <c r="I4" s="249" t="s">
        <v>1238</v>
      </c>
      <c r="J4" s="249" t="s">
        <v>1239</v>
      </c>
      <c r="K4" s="249"/>
    </row>
    <row r="5" s="188" customFormat="1" ht="409.5" hidden="1" customHeight="1">
      <c r="A5" s="83" t="s">
        <v>1240</v>
      </c>
      <c r="B5" s="249" t="s">
        <v>817</v>
      </c>
      <c r="C5" s="249" t="s">
        <v>817</v>
      </c>
      <c r="D5" s="249" t="s">
        <v>1241</v>
      </c>
      <c r="E5" s="249" t="s">
        <v>1242</v>
      </c>
      <c r="F5" s="249" t="s">
        <v>1243</v>
      </c>
      <c r="G5" s="249" t="s">
        <v>1244</v>
      </c>
      <c r="H5" s="249" t="s">
        <v>1245</v>
      </c>
      <c r="I5" s="249" t="s">
        <v>1246</v>
      </c>
      <c r="J5" s="249"/>
      <c r="K5" s="249"/>
    </row>
    <row r="6" s="188" customFormat="1" ht="399" hidden="1">
      <c r="A6" s="83" t="s">
        <v>1247</v>
      </c>
      <c r="B6" s="249" t="s">
        <v>817</v>
      </c>
      <c r="C6" s="249" t="s">
        <v>817</v>
      </c>
      <c r="D6" s="249" t="s">
        <v>1248</v>
      </c>
      <c r="E6" s="249" t="s">
        <v>1249</v>
      </c>
      <c r="F6" s="249" t="s">
        <v>1250</v>
      </c>
      <c r="G6" s="249" t="s">
        <v>1251</v>
      </c>
      <c r="H6" s="248" t="s">
        <v>1252</v>
      </c>
      <c r="I6" s="249" t="s">
        <v>1253</v>
      </c>
      <c r="J6" s="249"/>
      <c r="K6" s="249"/>
    </row>
    <row r="7" s="188" customFormat="1" ht="366" customHeight="1">
      <c r="A7" s="83" t="s">
        <v>1254</v>
      </c>
      <c r="B7" s="249" t="s">
        <v>1255</v>
      </c>
      <c r="C7" s="249" t="s">
        <v>817</v>
      </c>
      <c r="D7" s="249" t="s">
        <v>1256</v>
      </c>
      <c r="E7" s="249" t="s">
        <v>1257</v>
      </c>
      <c r="F7" s="249" t="s">
        <v>1258</v>
      </c>
      <c r="G7" s="249" t="s">
        <v>1259</v>
      </c>
      <c r="H7" s="249" t="s">
        <v>817</v>
      </c>
      <c r="I7" s="249" t="s">
        <v>1260</v>
      </c>
      <c r="J7" s="249" t="s">
        <v>1261</v>
      </c>
      <c r="K7" s="249"/>
    </row>
    <row r="8" s="188" customFormat="1" ht="402.75" customHeight="1">
      <c r="A8" s="83" t="s">
        <v>1262</v>
      </c>
      <c r="B8" s="249" t="s">
        <v>1263</v>
      </c>
      <c r="C8" s="249" t="s">
        <v>817</v>
      </c>
      <c r="D8" s="249" t="s">
        <v>1264</v>
      </c>
      <c r="E8" s="249" t="s">
        <v>1265</v>
      </c>
      <c r="F8" s="249" t="s">
        <v>1266</v>
      </c>
      <c r="G8" s="249" t="s">
        <v>1267</v>
      </c>
      <c r="H8" s="249" t="s">
        <v>1268</v>
      </c>
      <c r="I8" s="249" t="s">
        <v>1269</v>
      </c>
      <c r="J8" s="249" t="s">
        <v>1270</v>
      </c>
      <c r="K8" s="249"/>
    </row>
    <row r="9" ht="315" hidden="1">
      <c r="A9" s="83" t="s">
        <v>1271</v>
      </c>
      <c r="B9" s="249" t="s">
        <v>817</v>
      </c>
      <c r="C9" s="249" t="s">
        <v>817</v>
      </c>
      <c r="D9" s="249" t="s">
        <v>1272</v>
      </c>
      <c r="E9" s="249" t="s">
        <v>1273</v>
      </c>
      <c r="F9" s="249" t="s">
        <v>1274</v>
      </c>
      <c r="G9" s="249" t="s">
        <v>1275</v>
      </c>
      <c r="H9" s="249" t="s">
        <v>1276</v>
      </c>
      <c r="I9" s="249" t="s">
        <v>1277</v>
      </c>
      <c r="J9" s="252"/>
      <c r="K9" s="252"/>
    </row>
    <row r="10" ht="388.5" customHeight="1">
      <c r="A10" s="318" t="s">
        <v>1278</v>
      </c>
      <c r="B10" s="319" t="s">
        <v>1279</v>
      </c>
      <c r="C10" s="319" t="s">
        <v>817</v>
      </c>
      <c r="D10" s="319" t="s">
        <v>1280</v>
      </c>
      <c r="E10" s="319" t="s">
        <v>1281</v>
      </c>
      <c r="F10" s="319" t="s">
        <v>1282</v>
      </c>
      <c r="G10" s="319" t="s">
        <v>1283</v>
      </c>
      <c r="H10" s="319" t="s">
        <v>1284</v>
      </c>
      <c r="I10" s="319" t="s">
        <v>1285</v>
      </c>
      <c r="J10" s="316" t="s">
        <v>1286</v>
      </c>
      <c r="K10" s="315"/>
    </row>
    <row r="11" s="188" customFormat="1" ht="309" customHeight="1">
      <c r="A11" s="80" t="s">
        <v>1287</v>
      </c>
      <c r="B11" s="249" t="s">
        <v>1288</v>
      </c>
      <c r="C11" s="317"/>
      <c r="D11" s="249" t="s">
        <v>1289</v>
      </c>
      <c r="E11" s="249" t="s">
        <v>1290</v>
      </c>
      <c r="F11" s="249" t="s">
        <v>1291</v>
      </c>
      <c r="G11" s="249" t="s">
        <v>1292</v>
      </c>
      <c r="H11" s="249" t="s">
        <v>1293</v>
      </c>
      <c r="I11" s="249" t="s">
        <v>1294</v>
      </c>
      <c r="J11" s="316" t="s">
        <v>1295</v>
      </c>
      <c r="K11" s="249"/>
    </row>
    <row r="12" s="188" customFormat="1" ht="241.5">
      <c r="A12" s="320" t="s">
        <v>1296</v>
      </c>
      <c r="B12" s="321" t="s">
        <v>1297</v>
      </c>
      <c r="C12" s="321" t="s">
        <v>817</v>
      </c>
      <c r="D12" s="321" t="s">
        <v>1298</v>
      </c>
      <c r="E12" s="321" t="s">
        <v>1299</v>
      </c>
      <c r="F12" s="321" t="s">
        <v>1300</v>
      </c>
      <c r="G12" s="321" t="s">
        <v>1301</v>
      </c>
      <c r="H12" s="321" t="s">
        <v>817</v>
      </c>
      <c r="I12" s="321" t="s">
        <v>1302</v>
      </c>
      <c r="J12" s="249" t="s">
        <v>1303</v>
      </c>
      <c r="K12" s="317" t="s">
        <v>1304</v>
      </c>
    </row>
    <row r="13" ht="14.25">
      <c r="B13" s="11"/>
      <c r="C13" s="11"/>
      <c r="D13" s="11"/>
    </row>
    <row r="14" ht="14.25">
      <c r="A14" s="11"/>
      <c r="B14" s="11"/>
      <c r="C14" s="11"/>
      <c r="D14" s="11"/>
    </row>
    <row r="15" ht="14.25">
      <c r="A15" s="11"/>
      <c r="B15" s="11"/>
      <c r="C15" s="11"/>
      <c r="D15" s="11"/>
    </row>
    <row r="16" ht="14.25">
      <c r="A16" s="11"/>
      <c r="B16" s="11"/>
      <c r="C16" s="11"/>
      <c r="D16" s="11"/>
    </row>
    <row r="17" ht="14.25">
      <c r="A17" s="11"/>
      <c r="B17" s="11"/>
      <c r="C17" s="11"/>
      <c r="D17" s="11"/>
    </row>
    <row r="18" ht="14.25">
      <c r="A18" s="11"/>
      <c r="B18" s="11"/>
      <c r="C18" s="11"/>
      <c r="D18" s="11"/>
    </row>
    <row r="19" ht="14.25">
      <c r="A19" s="11"/>
      <c r="B19" s="11"/>
      <c r="C19" s="11"/>
      <c r="D19" s="11"/>
    </row>
    <row r="20" ht="14.25">
      <c r="A20" s="11"/>
      <c r="B20" s="11"/>
      <c r="C20" s="11"/>
      <c r="D20" s="11"/>
    </row>
    <row r="21" ht="14.25">
      <c r="A21" s="11"/>
      <c r="B21" s="11"/>
      <c r="C21" s="11"/>
      <c r="D21" s="11"/>
    </row>
    <row r="22" ht="14.25">
      <c r="A22" s="11"/>
      <c r="B22" s="11"/>
      <c r="C22" s="11"/>
      <c r="D22" s="11"/>
    </row>
    <row r="23" ht="14.25">
      <c r="B23" s="11"/>
      <c r="C23" s="11"/>
      <c r="D23" s="11"/>
    </row>
    <row r="24" ht="14.25">
      <c r="B24" s="11"/>
      <c r="C24" s="11"/>
    </row>
    <row r="25" ht="14.25">
      <c r="A25" s="11"/>
      <c r="B25" s="11"/>
      <c r="C25" s="11"/>
    </row>
    <row r="26" ht="14.25">
      <c r="A26" s="11"/>
      <c r="B26" s="11"/>
      <c r="C26" s="11"/>
    </row>
    <row r="27" ht="14.25">
      <c r="A27" s="11"/>
      <c r="B27" s="11"/>
      <c r="C27" s="11"/>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drawing r:id="rId3"/>
  <legacyDrawing r:id="rId4"/>
</worksheet>
</file>

<file path=docProps/app.xml><?xml version="1.0" encoding="utf-8"?>
<Properties xmlns="http://schemas.openxmlformats.org/officeDocument/2006/extended-properties" xmlns:vt="http://schemas.openxmlformats.org/officeDocument/2006/docPropsVTypes">
  <Application>R7-Office/7.2.0.134</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Алина Кислицына</cp:lastModifiedBy>
  <cp:revision>170</cp:revision>
  <dcterms:modified xsi:type="dcterms:W3CDTF">2023-02-17T12:52:26Z</dcterms:modified>
</cp:coreProperties>
</file>