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812B6C9D-4A30-4736-BFE5-FEE09DD40E65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5" l="1"/>
  <c r="E27" i="5"/>
  <c r="D28" i="5"/>
  <c r="E28" i="5"/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73" i="8"/>
  <c r="B73" i="8"/>
  <c r="A73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<sst xmlns="http://schemas.openxmlformats.org/spreadsheetml/2006/main" count="265" uniqueCount="109">
  <si>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</si>
  <si>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</si>
  <si>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</si>
  <si>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</si>
  <si>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</si>
  <si>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</si>
  <si>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</si>
  <si>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</si>
  <si>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</si>
  <si>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</si>
  <si>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</si>
  <si>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</si>
  <si>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</si>
  <si>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</si>
  <si>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</si>
  <si>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</si>
  <si>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</si>
  <si>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</si>
  <si>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</si>
  <si>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</si>
  <si>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</si>
  <si>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</si>
  <si>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</si>
  <si>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</si>
  <si>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</si>
  <si>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</si>
  <si>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</si>
  <si>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</si>
  <si>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</si>
  <si>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</si>
  <si>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</si>
  <si>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</si>
  <si>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</si>
  <si>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</si>
  <si>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</si>
  <si>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</si>
  <si>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</si>
  <si>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</si>
  <si>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</si>
  <si>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</si>
  <si>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</si>
  <si>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</si>
  <si>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</si>
  <si>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</si>
  <si>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</si>
  <si>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</si>
  <si>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</si>
  <si>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</si>
  <si>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</si>
  <si>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</si>
  <si>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</si>
  <si>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</si>
  <si>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</si>
  <si>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</si>
  <si>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</si>
  <si>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</si>
  <si>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</si>
  <si>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</si>
  <si>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</si>
  <si>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</si>
  <si>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</si>
  <si>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</si>
  <si>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</si>
  <si>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</si>
  <si>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</si>
  <si>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</si>
  <si>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</si>
  <si>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</si>
  <si>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</si>
  <si>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</si>
  <si>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</si>
  <si>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</si>
  <si>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</si>
  <si>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</si>
  <si>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</si>
  <si>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</si>
  <si>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</si>
  <si>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</si>
  <si>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</si>
  <si>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</si>
  <si>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</si>
  <si>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</si>
  <si>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</si>
  <si>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</si>
  <si>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</si>
  <si>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</si>
  <si>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</si>
  <si>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</si>
  <si>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</si>
  <si>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</si>
  <si>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</si>
  <si>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</si>
  <si>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</si>
  <si>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</si>
  <si>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</si>
  <si>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</si>
  <si>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</si>
  <si>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</si>
  <si>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</si>
  <si>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</si>
  <si>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</si>
  <si>
    <t>MALCP-22</t>
  </si>
  <si>
    <t>Tondo General Hospital</t>
  </si>
  <si>
    <t>MALCP-23</t>
  </si>
  <si>
    <t>MALCP-24</t>
  </si>
  <si>
    <t>MALCP-25</t>
  </si>
  <si>
    <t>MALCP-26</t>
  </si>
  <si>
    <t>MALCP-27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</si>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</sst>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28"/>
  <sheetViews>
    <sheetView tabSelected="1" topLeftCell="A4" workbookViewId="0">
      <selection activeCell="G30" sqref="G30"/>
    </sheetView>
  </sheetViews>
  <sheetFormatPr defaultRowHeight="11.25" x14ac:dyDescent="0.2"/>
  <cols>
    <col min="1" max="1" width="9.85546875" style="4" bestFit="1" customWidth="1"/>
    <col min="2" max="2" width="9.855468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0" width="9.140625" style="4"/>
    <col min="11" max="11" width="15.28515625" style="4" bestFit="1" customWidth="1"/>
    <col min="12" max="16384" width="9.140625" style="4"/>
  </cols>
  <sheetData>
    <row r="1" spans="1:13" x14ac:dyDescent="0.2">
      <c r="A1" s="4" t="s">
        <v>80</v>
      </c>
      <c r="B1" s="20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3" x14ac:dyDescent="0.2">
      <c r="A2" s="4" t="s">
        <v>37</v>
      </c>
      <c r="B2" s="20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38</v>
      </c>
      <c r="B3" s="20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3" x14ac:dyDescent="0.2">
      <c r="A4" s="4" t="s">
        <v>39</v>
      </c>
      <c r="B4" s="20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3" x14ac:dyDescent="0.2">
      <c r="A5" s="4" t="s">
        <v>40</v>
      </c>
      <c r="B5" s="20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3" s="15" customFormat="1" x14ac:dyDescent="0.2">
      <c r="A6" s="15" t="s">
        <v>41</v>
      </c>
      <c r="B6" s="21">
        <v>43919</v>
      </c>
      <c r="C6" s="15" t="s">
        <v>6</v>
      </c>
      <c r="D6" s="6" t="s">
        <v>59</v>
      </c>
      <c r="E6" s="15" t="str">
        <f>VLOOKUP(C6,Barangay!$A$2:$B$22,2,0)</f>
        <v>District 1</v>
      </c>
      <c r="F6" s="15" t="s">
        <v>35</v>
      </c>
      <c r="I6" s="15">
        <v>1</v>
      </c>
      <c r="J6" s="15">
        <v>1</v>
      </c>
      <c r="K6" s="15" t="s">
        <v>53</v>
      </c>
      <c r="M6" s="4"/>
    </row>
    <row r="7" spans="1:13" s="15" customFormat="1" x14ac:dyDescent="0.2">
      <c r="A7" s="15" t="s">
        <v>43</v>
      </c>
      <c r="B7" s="21">
        <v>43921</v>
      </c>
      <c r="C7" s="15" t="s">
        <v>18</v>
      </c>
      <c r="D7" s="6" t="s">
        <v>71</v>
      </c>
      <c r="E7" s="15" t="str">
        <f>VLOOKUP(C7,Barangay!$A$2:$B$22,2,0)</f>
        <v>District 1</v>
      </c>
      <c r="F7" s="15" t="s">
        <v>42</v>
      </c>
      <c r="G7" s="15">
        <v>77</v>
      </c>
      <c r="H7" s="15" t="s">
        <v>87</v>
      </c>
      <c r="I7" s="15">
        <v>1</v>
      </c>
      <c r="J7" s="15">
        <v>1</v>
      </c>
      <c r="K7" s="15" t="s">
        <v>53</v>
      </c>
      <c r="M7" s="4"/>
    </row>
    <row r="8" spans="1:13" x14ac:dyDescent="0.2">
      <c r="A8" s="4" t="s">
        <v>44</v>
      </c>
      <c r="B8" s="20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3" x14ac:dyDescent="0.2">
      <c r="A9" s="4" t="s">
        <v>45</v>
      </c>
      <c r="B9" s="20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3" s="15" customFormat="1" x14ac:dyDescent="0.2">
      <c r="A10" s="15" t="s">
        <v>46</v>
      </c>
      <c r="B10" s="21">
        <v>43922</v>
      </c>
      <c r="C10" s="15" t="s">
        <v>47</v>
      </c>
      <c r="D10" s="6" t="s">
        <v>58</v>
      </c>
      <c r="E10" s="15" t="str">
        <f>VLOOKUP(C10,Barangay!$A$2:$B$22,2,0)</f>
        <v>District 1</v>
      </c>
      <c r="F10" s="15" t="s">
        <v>48</v>
      </c>
      <c r="G10" s="15">
        <v>85</v>
      </c>
      <c r="H10" s="15" t="s">
        <v>87</v>
      </c>
      <c r="I10" s="15">
        <v>1</v>
      </c>
      <c r="J10" s="15">
        <v>1</v>
      </c>
      <c r="K10" s="15" t="s">
        <v>53</v>
      </c>
      <c r="M10" s="4"/>
    </row>
    <row r="11" spans="1:13" s="16" customFormat="1" x14ac:dyDescent="0.2">
      <c r="A11" s="16" t="s">
        <v>81</v>
      </c>
      <c r="B11" s="22">
        <v>43924</v>
      </c>
      <c r="C11" s="17" t="s">
        <v>18</v>
      </c>
      <c r="D11" s="14" t="s">
        <v>71</v>
      </c>
      <c r="E11" s="16" t="s">
        <v>49</v>
      </c>
      <c r="F11" s="16" t="s">
        <v>83</v>
      </c>
      <c r="G11" s="16">
        <v>36</v>
      </c>
      <c r="H11" s="16" t="s">
        <v>88</v>
      </c>
      <c r="I11" s="16">
        <v>1</v>
      </c>
      <c r="M11" s="4"/>
    </row>
    <row r="12" spans="1:13" s="15" customFormat="1" x14ac:dyDescent="0.2">
      <c r="A12" s="15" t="s">
        <v>82</v>
      </c>
      <c r="B12" s="21">
        <v>43924</v>
      </c>
      <c r="C12" s="18" t="s">
        <v>22</v>
      </c>
      <c r="D12" s="1" t="s">
        <v>75</v>
      </c>
      <c r="E12" s="15" t="s">
        <v>50</v>
      </c>
      <c r="F12" s="15" t="s">
        <v>48</v>
      </c>
      <c r="G12" s="15">
        <v>67</v>
      </c>
      <c r="H12" s="15" t="s">
        <v>88</v>
      </c>
      <c r="I12" s="15">
        <v>1</v>
      </c>
      <c r="J12" s="15">
        <v>1</v>
      </c>
      <c r="K12" s="15" t="s">
        <v>53</v>
      </c>
      <c r="M12" s="4"/>
    </row>
    <row r="13" spans="1:13" s="16" customFormat="1" x14ac:dyDescent="0.2">
      <c r="A13" s="16" t="s">
        <v>85</v>
      </c>
      <c r="B13" s="22">
        <v>43925</v>
      </c>
      <c r="C13" s="17" t="s">
        <v>4</v>
      </c>
      <c r="D13" s="1" t="s">
        <v>57</v>
      </c>
      <c r="E13" s="16" t="s">
        <v>49</v>
      </c>
      <c r="G13" s="16">
        <v>21</v>
      </c>
      <c r="H13" s="16" t="s">
        <v>87</v>
      </c>
      <c r="I13" s="16">
        <v>1</v>
      </c>
      <c r="M13" s="4"/>
    </row>
    <row r="14" spans="1:13" x14ac:dyDescent="0.2">
      <c r="A14" s="16" t="s">
        <v>89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3" x14ac:dyDescent="0.2">
      <c r="A15" s="16" t="s">
        <v>90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3" x14ac:dyDescent="0.2">
      <c r="A16" s="16" t="s">
        <v>91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1:11" x14ac:dyDescent="0.2">
      <c r="A17" s="16" t="s">
        <v>94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87</v>
      </c>
      <c r="I17" s="4">
        <v>1</v>
      </c>
    </row>
    <row r="18" spans="1:11" x14ac:dyDescent="0.2">
      <c r="A18" s="16" t="s">
        <v>95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87</v>
      </c>
      <c r="I18" s="4">
        <v>1</v>
      </c>
    </row>
    <row r="19" spans="1:11" x14ac:dyDescent="0.2">
      <c r="A19" s="16" t="s">
        <v>96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87</v>
      </c>
      <c r="I19" s="4">
        <v>1</v>
      </c>
      <c r="K19" s="4" t="s">
        <v>99</v>
      </c>
    </row>
    <row r="20" spans="1:11" x14ac:dyDescent="0.2">
      <c r="A20" s="16" t="s">
        <v>97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88</v>
      </c>
      <c r="I20" s="4">
        <v>1</v>
      </c>
    </row>
    <row r="21" spans="1:11" x14ac:dyDescent="0.2">
      <c r="A21" s="16" t="s">
        <v>98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88</v>
      </c>
      <c r="I21" s="4">
        <v>1</v>
      </c>
      <c r="K21" s="4" t="s">
        <v>99</v>
      </c>
    </row>
    <row r="22" spans="1:11" x14ac:dyDescent="0.2">
      <c r="A22" s="16" t="s">
        <v>100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87</v>
      </c>
      <c r="I22" s="4">
        <v>1</v>
      </c>
    </row>
    <row r="23" spans="1:11" x14ac:dyDescent="0.2">
      <c r="A23" s="16" t="s">
        <v>101</v>
      </c>
      <c r="B23" s="20">
        <v>43932</v>
      </c>
      <c r="C23" s="19" t="s">
        <v>10</v>
      </c>
      <c r="D23" s="4" t="str">
        <f>VLOOKUP(C23,Barangay!$A$2:$C$22,3,0)</f>
        <v>MAL-BGY-007</v>
      </c>
      <c r="E23" s="4" t="str">
        <f>VLOOKUP(C23,Barangay!$A$2:$C$22,2,0)</f>
        <v>District 1</v>
      </c>
      <c r="F23" s="4" t="s">
        <v>102</v>
      </c>
      <c r="G23" s="4">
        <v>26</v>
      </c>
      <c r="H23" s="4" t="s">
        <v>88</v>
      </c>
      <c r="I23" s="4">
        <v>1</v>
      </c>
    </row>
    <row r="24" spans="1:11" x14ac:dyDescent="0.2">
      <c r="A24" s="16" t="s">
        <v>103</v>
      </c>
      <c r="B24" s="20">
        <v>43935</v>
      </c>
      <c r="C24" s="19" t="s">
        <v>20</v>
      </c>
      <c r="D24" s="4" t="str">
        <f>VLOOKUP(C24,Barangay!$A$2:$C$22,3,0)</f>
        <v>MAL-BGY-017</v>
      </c>
      <c r="E24" s="4" t="str">
        <f>VLOOKUP(C24,Barangay!$A$2:$C$22,2,0)</f>
        <v>District 2</v>
      </c>
      <c r="G24" s="4">
        <v>33</v>
      </c>
      <c r="H24" s="4" t="s">
        <v>88</v>
      </c>
      <c r="I24" s="4">
        <v>1</v>
      </c>
    </row>
    <row r="25" spans="1:11" x14ac:dyDescent="0.2">
      <c r="A25" s="16" t="s">
        <v>104</v>
      </c>
      <c r="B25" s="20">
        <v>43935</v>
      </c>
      <c r="C25" s="4" t="s">
        <v>10</v>
      </c>
      <c r="D25" s="4" t="str">
        <f>VLOOKUP(C25,Barangay!$A$2:$C$22,3,0)</f>
        <v>MAL-BGY-007</v>
      </c>
      <c r="E25" s="4" t="str">
        <f>VLOOKUP(C25,Barangay!$A$2:$C$22,2,0)</f>
        <v>District 1</v>
      </c>
      <c r="G25" s="4">
        <v>50</v>
      </c>
      <c r="H25" s="4" t="s">
        <v>88</v>
      </c>
      <c r="I25" s="4">
        <v>1</v>
      </c>
    </row>
    <row r="26" spans="1:11" x14ac:dyDescent="0.2">
      <c r="A26" s="16" t="s">
        <v>105</v>
      </c>
      <c r="B26" s="20">
        <v>43935</v>
      </c>
      <c r="C26" s="4" t="s">
        <v>22</v>
      </c>
      <c r="D26" s="4" t="str">
        <f>VLOOKUP(C26,Barangay!$A$2:$C$22,3,0)</f>
        <v>MAL-BGY-019</v>
      </c>
      <c r="E26" s="4" t="str">
        <f>VLOOKUP(C26,Barangay!$A$2:$C$22,2,0)</f>
        <v>District 2</v>
      </c>
      <c r="G26" s="4">
        <v>53</v>
      </c>
      <c r="H26" s="4" t="s">
        <v>88</v>
      </c>
      <c r="I26" s="4">
        <v>1</v>
      </c>
    </row>
    <row r="27" spans="1:11" s="15" customFormat="1" x14ac:dyDescent="0.2">
      <c r="A27" s="15" t="s">
        <v>106</v>
      </c>
      <c r="B27" s="21">
        <v>43935</v>
      </c>
      <c r="C27" s="18" t="s">
        <v>22</v>
      </c>
      <c r="D27" s="15" t="str">
        <f>VLOOKUP(C27,Barangay!$A$2:$C$22,3,0)</f>
        <v>MAL-BGY-019</v>
      </c>
      <c r="E27" s="15" t="str">
        <f>VLOOKUP(C27,Barangay!$A$2:$C$22,2,0)</f>
        <v>District 2</v>
      </c>
      <c r="G27" s="15">
        <v>60</v>
      </c>
      <c r="H27" s="15" t="s">
        <v>87</v>
      </c>
      <c r="I27" s="15">
        <v>1</v>
      </c>
      <c r="J27" s="15">
        <v>1</v>
      </c>
      <c r="K27" s="15" t="s">
        <v>53</v>
      </c>
    </row>
    <row r="28" spans="1:11" x14ac:dyDescent="0.2">
      <c r="A28" s="16" t="s">
        <v>107</v>
      </c>
      <c r="B28" s="20">
        <v>43935</v>
      </c>
      <c r="C28" s="4" t="s">
        <v>24</v>
      </c>
      <c r="D28" s="4" t="str">
        <f>VLOOKUP(C28,Barangay!$A$2:$C$22,3,0)</f>
        <v>MAL-BGY-021</v>
      </c>
      <c r="E28" s="4" t="str">
        <f>VLOOKUP(C28,Barangay!$A$2:$C$22,2,0)</f>
        <v>District 2</v>
      </c>
      <c r="G28" s="25" t="s">
        <v>108</v>
      </c>
      <c r="H28" s="4" t="s">
        <v>87</v>
      </c>
      <c r="I28" s="4">
        <v>1</v>
      </c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L15" sqref="L15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2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1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3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4</v>
      </c>
      <c r="E20" s="4">
        <f>SUMIF('Confirmed Cases'!$C$2:$C$100,'Summary-District'!B20,'Confirmed Cases'!$J$2:$J$100)</f>
        <v>2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1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79</v>
      </c>
      <c r="B1" s="1" t="s">
        <v>26</v>
      </c>
      <c r="C1" s="24" t="s">
        <v>27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1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1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1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5</v>
      </c>
      <c r="C22" s="24">
        <f>SUMPRODUCT(--('Confirmed Cases'!$B$2:$B$100='Summary per Day'!A22),'Confirmed Cases'!$J$2:$J$100)</f>
        <v>1</v>
      </c>
    </row>
    <row r="23" spans="1:3" x14ac:dyDescent="0.2">
      <c r="A23" s="23">
        <v>43936</v>
      </c>
      <c r="B23" s="1">
        <f>COUNTIF('Confirmed Cases'!$B$2:$B$100,'Summary per Day'!A23)</f>
        <v>0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0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0</v>
      </c>
      <c r="C29" s="24">
        <f>SUMPRODUCT(--('Confirmed Cases'!$B$2:$B$100='Summary per Day'!A29),'Confirmed Cases'!$J$2:$J$100)</f>
        <v>0</v>
      </c>
    </row>
    <row r="30" spans="1:3" x14ac:dyDescent="0.2">
      <c r="A30" s="23">
        <v>43943</v>
      </c>
      <c r="B30" s="1">
        <f>COUNTIF('Confirmed Cases'!$B$2:$B$100,'Summary per Day'!A30)</f>
        <v>0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0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0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0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0</v>
      </c>
      <c r="C36" s="24">
        <f>SUMPRODUCT(--('Confirmed Cases'!$B$2:$B$100='Summary per Day'!A36),'Confirmed Cases'!$J$2:$J$100)</f>
        <v>0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73" spans="1:3" x14ac:dyDescent="0.2">
      <c r="A73" s="23">
        <f ca="1">NOW()</f>
        <v>43935.855562731478</v>
      </c>
      <c r="B73" s="1">
        <f>SUM('Confirmed Cases'!I2:I100)</f>
        <v>27</v>
      </c>
      <c r="C73" s="24">
        <f>SUM('Confirmed Cases'!J2:J100)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43935.855562731478</v>
      </c>
      <c r="B2" s="1">
        <f>SUM('Confirmed Cases'!I2:I100)</f>
        <v>27</v>
      </c>
      <c r="C2" s="1">
        <f>SUM('Confirmed Cases'!J2:J100)</f>
        <v>5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2020-04-14T12:37:58Z</dcterms:modified>
</cp:coreProperties>
</file>