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56"/>
  <workbookPr filterPrivacy="1" codeName="ThisWorkbook"/>
  <xr:revisionPtr revIDLastSave="0" documentId="13_ncr:1_{8B15E605-B0EF-4F15-813C-89CD6952BCEA}" xr6:coauthVersionLast="36" xr6:coauthVersionMax="43" xr10:uidLastSave="{00000000-0000-0000-0000-000000000000}"/>
  <bookViews>
    <workbookView xWindow="-120" yWindow="-120" windowWidth="29040" windowHeight="15990" tabRatio="415" xr2:uid="{00000000-000D-0000-FFFF-FFFF00000000}"/>
  </bookViews>
  <sheets>
    <sheet name="Gantt" sheetId="11" r:id="rId1"/>
    <sheet name="About" sheetId="12" r:id="rId2"/>
  </sheets>
  <definedNames>
    <definedName name="_xlnm.Print_Titles" localSheetId="0">Gantt!$4:$7</definedName>
    <definedName name="Project_Start">Gantt!$F$3</definedName>
    <definedName name="Scrolling_Increment">Gantt!$F$4</definedName>
    <definedName name="Today" localSheetId="0">TODAY()</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20" i="11" l="1"/>
  <c r="F33" i="11" l="1"/>
  <c r="F31" i="11"/>
  <c r="G31" i="11"/>
  <c r="J31" i="11"/>
  <c r="K31" i="11"/>
  <c r="H17" i="11" l="1"/>
  <c r="F14" i="11" l="1"/>
  <c r="H40" i="11" l="1"/>
  <c r="K9" i="11" l="1"/>
  <c r="F11" i="11"/>
  <c r="H44" i="11" l="1"/>
  <c r="F8" i="11"/>
  <c r="F10" i="11"/>
  <c r="F13" i="11"/>
  <c r="H13" i="11"/>
  <c r="G10" i="11"/>
  <c r="H38" i="11" l="1"/>
  <c r="H36" i="11"/>
  <c r="H42" i="11" l="1"/>
  <c r="H10" i="11"/>
  <c r="J9" i="11"/>
  <c r="H9" i="11"/>
  <c r="H8" i="11" s="1"/>
  <c r="K12" i="11" l="1"/>
  <c r="K11" i="11" l="1"/>
  <c r="J11" i="11" l="1"/>
  <c r="J12" i="11" l="1"/>
  <c r="G14" i="11" l="1"/>
  <c r="F15" i="11" s="1"/>
  <c r="K14" i="11" l="1"/>
  <c r="J14" i="11"/>
  <c r="G15" i="11" l="1"/>
  <c r="K15" i="11"/>
  <c r="F16" i="11" l="1"/>
  <c r="G16" i="11" s="1"/>
  <c r="F19" i="11" s="1"/>
  <c r="K16" i="11"/>
  <c r="J15" i="11"/>
  <c r="F17" i="11" l="1"/>
  <c r="G19" i="11"/>
  <c r="F20" i="11" s="1"/>
  <c r="K19" i="11"/>
  <c r="G13" i="11"/>
  <c r="J16" i="11"/>
  <c r="J19" i="11" l="1"/>
  <c r="G20" i="11"/>
  <c r="K20" i="11"/>
  <c r="F21" i="11" l="1"/>
  <c r="G21" i="11" s="1"/>
  <c r="F22" i="11" s="1"/>
  <c r="K21" i="11"/>
  <c r="K22" i="11" l="1"/>
  <c r="J21" i="11"/>
  <c r="G8" i="11" l="1"/>
  <c r="L5" i="11" l="1"/>
  <c r="L4" i="11" l="1"/>
  <c r="L10" i="11"/>
  <c r="M5" i="11"/>
  <c r="L17" i="11"/>
  <c r="L7" i="11"/>
  <c r="L8" i="11"/>
  <c r="L11" i="11"/>
  <c r="L12" i="11"/>
  <c r="L9" i="11"/>
  <c r="M8" i="11" l="1"/>
  <c r="M7" i="11"/>
  <c r="M11" i="11"/>
  <c r="M9" i="11"/>
  <c r="M12" i="11"/>
  <c r="M10" i="11"/>
  <c r="M17" i="11"/>
  <c r="N5" i="11"/>
  <c r="N7" i="11" l="1"/>
  <c r="N10" i="11"/>
  <c r="N11" i="11"/>
  <c r="N17" i="11"/>
  <c r="O5" i="11"/>
  <c r="N12" i="11"/>
  <c r="N9" i="11"/>
  <c r="N8" i="11"/>
  <c r="O7" i="11" l="1"/>
  <c r="O10" i="11"/>
  <c r="O8" i="11"/>
  <c r="O12" i="11"/>
  <c r="O17" i="11"/>
  <c r="O11" i="11"/>
  <c r="P5" i="11"/>
  <c r="O9" i="11"/>
  <c r="P9" i="11" l="1"/>
  <c r="P7" i="11"/>
  <c r="P12" i="11"/>
  <c r="Q5" i="11"/>
  <c r="P11" i="11"/>
  <c r="P10" i="11"/>
  <c r="P17" i="11"/>
  <c r="P8" i="11"/>
  <c r="Q11" i="11" l="1"/>
  <c r="R5" i="11"/>
  <c r="Q8" i="11"/>
  <c r="Q10" i="11"/>
  <c r="Q9" i="11"/>
  <c r="Q7" i="11"/>
  <c r="Q17" i="11"/>
  <c r="Q12" i="11"/>
  <c r="R8" i="11" l="1"/>
  <c r="S5" i="11"/>
  <c r="R7" i="11"/>
  <c r="R9" i="11"/>
  <c r="R12" i="11"/>
  <c r="R11" i="11"/>
  <c r="R10" i="11"/>
  <c r="R17" i="11"/>
  <c r="T5" i="11" l="1"/>
  <c r="S7" i="11"/>
  <c r="S12" i="11"/>
  <c r="S9" i="11"/>
  <c r="S8" i="11"/>
  <c r="S17" i="11"/>
  <c r="S4" i="11"/>
  <c r="S10" i="11"/>
  <c r="S11" i="11"/>
  <c r="T12" i="11" l="1"/>
  <c r="T9" i="11"/>
  <c r="T10" i="11"/>
  <c r="U5" i="11"/>
  <c r="T8" i="11"/>
  <c r="T7" i="11"/>
  <c r="T11" i="11"/>
  <c r="T17" i="11"/>
  <c r="U10" i="11" l="1"/>
  <c r="U8" i="11"/>
  <c r="U9" i="11"/>
  <c r="U12" i="11"/>
  <c r="V5" i="11"/>
  <c r="U11" i="11"/>
  <c r="U7" i="11"/>
  <c r="U17" i="11"/>
  <c r="V8" i="11" l="1"/>
  <c r="V12" i="11"/>
  <c r="V7" i="11"/>
  <c r="V17" i="11"/>
  <c r="V9" i="11"/>
  <c r="W5" i="11"/>
  <c r="V10" i="11"/>
  <c r="V11" i="11"/>
  <c r="W12" i="11" l="1"/>
  <c r="X5" i="11"/>
  <c r="W11" i="11"/>
  <c r="W7" i="11"/>
  <c r="W10" i="11"/>
  <c r="W8" i="11"/>
  <c r="W17" i="11"/>
  <c r="W9" i="11"/>
  <c r="X17" i="11" l="1"/>
  <c r="X8" i="11"/>
  <c r="X12" i="11"/>
  <c r="Y5" i="11"/>
  <c r="X7" i="11"/>
  <c r="X10" i="11"/>
  <c r="X11" i="11"/>
  <c r="X9" i="11"/>
  <c r="Y12" i="11" l="1"/>
  <c r="Y9" i="11"/>
  <c r="Y11" i="11"/>
  <c r="Z5" i="11"/>
  <c r="Y7" i="11"/>
  <c r="Y10" i="11"/>
  <c r="Y17" i="11"/>
  <c r="Y8" i="11"/>
  <c r="Z4" i="11" l="1"/>
  <c r="Z8" i="11"/>
  <c r="Z7" i="11"/>
  <c r="Z12" i="11"/>
  <c r="Z17" i="11"/>
  <c r="Z9" i="11"/>
  <c r="AA5" i="11"/>
  <c r="Z10" i="11"/>
  <c r="Z11" i="11"/>
  <c r="AB5" i="11" l="1"/>
  <c r="AA8" i="11"/>
  <c r="AA10" i="11"/>
  <c r="AA7" i="11"/>
  <c r="AA17" i="11"/>
  <c r="AA11" i="11"/>
  <c r="AA9" i="11"/>
  <c r="AA12" i="11"/>
  <c r="AB12" i="11" l="1"/>
  <c r="AB7" i="11"/>
  <c r="AC5" i="11"/>
  <c r="AB10" i="11"/>
  <c r="AB9" i="11"/>
  <c r="AB8" i="11"/>
  <c r="AB11" i="11"/>
  <c r="AB17" i="11"/>
  <c r="AC17" i="11" l="1"/>
  <c r="AC7" i="11"/>
  <c r="AC10" i="11"/>
  <c r="AD5" i="11"/>
  <c r="AC12" i="11"/>
  <c r="AC9" i="11"/>
  <c r="AC8" i="11"/>
  <c r="AC11" i="11"/>
  <c r="AD10" i="11" l="1"/>
  <c r="AD17" i="11"/>
  <c r="AD12" i="11"/>
  <c r="AD9" i="11"/>
  <c r="AD11" i="11"/>
  <c r="AD7" i="11"/>
  <c r="AE5" i="11"/>
  <c r="AD8" i="11"/>
  <c r="AE11" i="11" l="1"/>
  <c r="AE12" i="11"/>
  <c r="AE9" i="11"/>
  <c r="AE7" i="11"/>
  <c r="AE10" i="11"/>
  <c r="AE8" i="11"/>
  <c r="AE17" i="11"/>
  <c r="AF5" i="11"/>
  <c r="AF10" i="11" l="1"/>
  <c r="AF12" i="11"/>
  <c r="AF8" i="11"/>
  <c r="AF11" i="11"/>
  <c r="AF7" i="11"/>
  <c r="AF9" i="11"/>
  <c r="AF17" i="11"/>
  <c r="AG5" i="11"/>
  <c r="AG9" i="11" l="1"/>
  <c r="AG11" i="11"/>
  <c r="AG17" i="11"/>
  <c r="AG8" i="11"/>
  <c r="AG7" i="11"/>
  <c r="AH5" i="11"/>
  <c r="AG12" i="11"/>
  <c r="AG10" i="11"/>
  <c r="AG4" i="11"/>
  <c r="AH12" i="11" l="1"/>
  <c r="AH9" i="11"/>
  <c r="AH17" i="11"/>
  <c r="AI5" i="11"/>
  <c r="AH7" i="11"/>
  <c r="AH11" i="11"/>
  <c r="AH10" i="11"/>
  <c r="AH8" i="11"/>
  <c r="AI11" i="11" l="1"/>
  <c r="AI7" i="11"/>
  <c r="AI8" i="11"/>
  <c r="AI17" i="11"/>
  <c r="AI9" i="11"/>
  <c r="AJ5" i="11"/>
  <c r="AI10" i="11"/>
  <c r="AI12" i="11"/>
  <c r="AJ11" i="11" l="1"/>
  <c r="AJ17" i="11"/>
  <c r="AK5" i="11"/>
  <c r="AJ7" i="11"/>
  <c r="AJ10" i="11"/>
  <c r="AJ12" i="11"/>
  <c r="AJ8" i="11"/>
  <c r="AJ9" i="11"/>
  <c r="AK12" i="11" l="1"/>
  <c r="AK17" i="11"/>
  <c r="AK10" i="11"/>
  <c r="AK8" i="11"/>
  <c r="AL5" i="11"/>
  <c r="AK7" i="11"/>
  <c r="AK11" i="11"/>
  <c r="AK9" i="11"/>
  <c r="AL8" i="11" l="1"/>
  <c r="AL9" i="11"/>
  <c r="AL17" i="11"/>
  <c r="AM5" i="11"/>
  <c r="AL10" i="11"/>
  <c r="AL11" i="11"/>
  <c r="AL7" i="11"/>
  <c r="AL12" i="11"/>
  <c r="AM11" i="11" l="1"/>
  <c r="AM9" i="11"/>
  <c r="AM17" i="11"/>
  <c r="AM7" i="11"/>
  <c r="AN5" i="11"/>
  <c r="AM12" i="11"/>
  <c r="AM8" i="11"/>
  <c r="AM10" i="11"/>
  <c r="AN17" i="11" l="1"/>
  <c r="AN12" i="11"/>
  <c r="AN9" i="11"/>
  <c r="AN11" i="11"/>
  <c r="AN7" i="11"/>
  <c r="AN10" i="11"/>
  <c r="AN8" i="11"/>
  <c r="AO5" i="11"/>
  <c r="AN4" i="11"/>
  <c r="AO17" i="11" l="1"/>
  <c r="AO12" i="11"/>
  <c r="AO10" i="11"/>
  <c r="AO11" i="11"/>
  <c r="AO8" i="11"/>
  <c r="AP5" i="11"/>
  <c r="AO7" i="11"/>
  <c r="AO9" i="11"/>
  <c r="AQ5" i="11" l="1"/>
  <c r="AP8" i="11"/>
  <c r="AP10" i="11"/>
  <c r="AP9" i="11"/>
  <c r="AP11" i="11"/>
  <c r="AP17" i="11"/>
  <c r="AP12" i="11"/>
  <c r="AP7" i="11"/>
  <c r="AQ8" i="11" l="1"/>
  <c r="AQ11" i="11"/>
  <c r="AQ12" i="11"/>
  <c r="AQ9" i="11"/>
  <c r="AQ7" i="11"/>
  <c r="AQ17" i="11"/>
  <c r="AQ10" i="11"/>
  <c r="AR5" i="11"/>
  <c r="AR10" i="11" l="1"/>
  <c r="AR7" i="11"/>
  <c r="AR12" i="11"/>
  <c r="AR17" i="11"/>
  <c r="AR9" i="11"/>
  <c r="AR11" i="11"/>
  <c r="AR8" i="11"/>
  <c r="AS5" i="11"/>
  <c r="AS9" i="11" l="1"/>
  <c r="AS7" i="11"/>
  <c r="AT5" i="11"/>
  <c r="AS8" i="11"/>
  <c r="AS11" i="11"/>
  <c r="AS12" i="11"/>
  <c r="AS17" i="11"/>
  <c r="AS10" i="11"/>
  <c r="AT9" i="11" l="1"/>
  <c r="AT17" i="11"/>
  <c r="AT7" i="11"/>
  <c r="AU5" i="11"/>
  <c r="AT12" i="11"/>
  <c r="AT8" i="11"/>
  <c r="AT11" i="11"/>
  <c r="AT10" i="11"/>
  <c r="AU7" i="11" l="1"/>
  <c r="AU12" i="11"/>
  <c r="AU9" i="11"/>
  <c r="AU8" i="11"/>
  <c r="AU11" i="11"/>
  <c r="AU17" i="11"/>
  <c r="AU4" i="11"/>
  <c r="AU10" i="11"/>
  <c r="AV5" i="11"/>
  <c r="AW5" i="11" l="1"/>
  <c r="AV17" i="11"/>
  <c r="AV8" i="11"/>
  <c r="AV11" i="11"/>
  <c r="AV10" i="11"/>
  <c r="AV12" i="11"/>
  <c r="AV7" i="11"/>
  <c r="AV9" i="11"/>
  <c r="AW8" i="11" l="1"/>
  <c r="AW9" i="11"/>
  <c r="AW11" i="11"/>
  <c r="AW10" i="11"/>
  <c r="AW17" i="11"/>
  <c r="AW12" i="11"/>
  <c r="AW7" i="11"/>
  <c r="AX5" i="11"/>
  <c r="AY5" i="11" l="1"/>
  <c r="AX10" i="11"/>
  <c r="AX9" i="11"/>
  <c r="AX12" i="11"/>
  <c r="AX17" i="11"/>
  <c r="AX11" i="11"/>
  <c r="AX7" i="11"/>
  <c r="AX8" i="11"/>
  <c r="AY9" i="11" l="1"/>
  <c r="AZ5" i="11"/>
  <c r="AY7" i="11"/>
  <c r="AY17" i="11"/>
  <c r="AY12" i="11"/>
  <c r="AY10" i="11"/>
  <c r="AY11" i="11"/>
  <c r="AY8" i="11"/>
  <c r="BA5" i="11" l="1"/>
  <c r="AZ17" i="11"/>
  <c r="AZ9" i="11"/>
  <c r="AZ12" i="11"/>
  <c r="AZ8" i="11"/>
  <c r="AZ11" i="11"/>
  <c r="AZ10" i="11"/>
  <c r="AZ7" i="11"/>
  <c r="BA17" i="11" l="1"/>
  <c r="BA12" i="11"/>
  <c r="BB5" i="11"/>
  <c r="BA9" i="11"/>
  <c r="BA11" i="11"/>
  <c r="BA7" i="11"/>
  <c r="BA8" i="11"/>
  <c r="BA10" i="11"/>
  <c r="BB9" i="11" l="1"/>
  <c r="BB10" i="11"/>
  <c r="BB11" i="11"/>
  <c r="BB8" i="11"/>
  <c r="BB17" i="11"/>
  <c r="BC5" i="11"/>
  <c r="BB4" i="11"/>
  <c r="BB12" i="11"/>
  <c r="BB7" i="11"/>
  <c r="BC10" i="11" l="1"/>
  <c r="BC8" i="11"/>
  <c r="BD5" i="11"/>
  <c r="BC7" i="11"/>
  <c r="BC17" i="11"/>
  <c r="BC11" i="11"/>
  <c r="BC9" i="11"/>
  <c r="BC12" i="11"/>
  <c r="BD11" i="11" l="1"/>
  <c r="BD17" i="11"/>
  <c r="BD10" i="11"/>
  <c r="BD9" i="11"/>
  <c r="BD7" i="11"/>
  <c r="BD8" i="11"/>
  <c r="BE5" i="11"/>
  <c r="BD12" i="11"/>
  <c r="BE11" i="11" l="1"/>
  <c r="BE10" i="11"/>
  <c r="BE12" i="11"/>
  <c r="BE9" i="11"/>
  <c r="BE17" i="11"/>
  <c r="BE7" i="11"/>
  <c r="BF5" i="11"/>
  <c r="BE8" i="11"/>
  <c r="BF17" i="11" l="1"/>
  <c r="BF10" i="11"/>
  <c r="BG5" i="11"/>
  <c r="BF7" i="11"/>
  <c r="BF8" i="11"/>
  <c r="BF12" i="11"/>
  <c r="BF9" i="11"/>
  <c r="BF11" i="11"/>
  <c r="BG9" i="11" l="1"/>
  <c r="BG17" i="11"/>
  <c r="BG7" i="11"/>
  <c r="BG8" i="11"/>
  <c r="BG11" i="11"/>
  <c r="BG12" i="11"/>
  <c r="BG10" i="11"/>
  <c r="BH5" i="11"/>
  <c r="BH9" i="11" l="1"/>
  <c r="BH11" i="11"/>
  <c r="BH12" i="11"/>
  <c r="BI5" i="11"/>
  <c r="BH8" i="11"/>
  <c r="BH7" i="11"/>
  <c r="BH17" i="11"/>
  <c r="BH10" i="11"/>
  <c r="BI11" i="11" l="1"/>
  <c r="BI17" i="11"/>
  <c r="BJ5" i="11"/>
  <c r="BI10" i="11"/>
  <c r="BI8" i="11"/>
  <c r="BI9" i="11"/>
  <c r="BI7" i="11"/>
  <c r="BI12" i="11"/>
  <c r="BI4" i="11"/>
  <c r="BJ12" i="11" l="1"/>
  <c r="BJ17" i="11"/>
  <c r="BJ9" i="11"/>
  <c r="BJ11" i="11"/>
  <c r="BJ10" i="11"/>
  <c r="BK5" i="11"/>
  <c r="BJ8" i="11"/>
  <c r="BJ7" i="11"/>
  <c r="BK10" i="11" l="1"/>
  <c r="BK8" i="11"/>
  <c r="BK12" i="11"/>
  <c r="BK17" i="11"/>
  <c r="BK9" i="11"/>
  <c r="BK11" i="11"/>
  <c r="BL5" i="11"/>
  <c r="BK7" i="11"/>
  <c r="BL9" i="11" l="1"/>
  <c r="BL11" i="11"/>
  <c r="BL12" i="11"/>
  <c r="BL8" i="11"/>
  <c r="BM5" i="11"/>
  <c r="BL7" i="11"/>
  <c r="BL10" i="11"/>
  <c r="BL17" i="11"/>
  <c r="BM8" i="11" l="1"/>
  <c r="BM7" i="11"/>
  <c r="BN5" i="11"/>
  <c r="BM11" i="11"/>
  <c r="BM9" i="11"/>
  <c r="BM17" i="11"/>
  <c r="BM12" i="11"/>
  <c r="BM10" i="11"/>
  <c r="BN17" i="11" l="1"/>
  <c r="BN11" i="11"/>
  <c r="BN7" i="11"/>
  <c r="BN8" i="11"/>
  <c r="BO5" i="11"/>
  <c r="BN9" i="11"/>
  <c r="BN10" i="11"/>
  <c r="BN12" i="11"/>
  <c r="BO8" i="11" l="1"/>
  <c r="BO11" i="11"/>
  <c r="BO12" i="11"/>
  <c r="BO10" i="11"/>
  <c r="BO9" i="11"/>
  <c r="BO17" i="11"/>
  <c r="BO7" i="11"/>
  <c r="G22" i="11"/>
  <c r="J22" i="11" s="1"/>
  <c r="F23" i="11" l="1"/>
  <c r="G23" i="11" l="1"/>
  <c r="K23" i="11"/>
  <c r="J23" i="11" l="1"/>
  <c r="F24" i="11"/>
  <c r="K24" i="11" l="1"/>
  <c r="G24" i="11"/>
  <c r="F25" i="11" s="1"/>
  <c r="K25" i="11" l="1"/>
  <c r="G25" i="11"/>
  <c r="J24" i="11"/>
  <c r="F27" i="11" l="1"/>
  <c r="G27" i="11" s="1"/>
  <c r="J25" i="11"/>
  <c r="K27" i="11" l="1"/>
  <c r="F28" i="11"/>
  <c r="J27" i="11"/>
  <c r="G28" i="11" l="1"/>
  <c r="K28" i="11"/>
  <c r="J28" i="11" l="1"/>
  <c r="F29" i="11"/>
  <c r="G29" i="11" l="1"/>
  <c r="K29" i="11"/>
  <c r="J29" i="11" l="1"/>
  <c r="F30" i="11"/>
  <c r="K30" i="11" l="1"/>
  <c r="G30" i="11"/>
  <c r="G33" i="11" l="1"/>
  <c r="K33" i="11"/>
  <c r="J30" i="11"/>
  <c r="F34" i="11" l="1"/>
  <c r="J33" i="11"/>
  <c r="G34" i="11" l="1"/>
  <c r="K34" i="11"/>
  <c r="F35" i="11" l="1"/>
  <c r="J34" i="11"/>
  <c r="G35" i="11" l="1"/>
  <c r="K35" i="11"/>
  <c r="J35" i="11" l="1"/>
  <c r="G17" i="11"/>
  <c r="F36" i="11"/>
  <c r="G36" i="11" l="1"/>
  <c r="F37" i="11"/>
  <c r="G37" i="11" l="1"/>
  <c r="K37" i="11"/>
  <c r="F38" i="11" l="1"/>
  <c r="J37" i="11"/>
  <c r="F39" i="11" l="1"/>
  <c r="G38" i="11"/>
  <c r="G39" i="11" l="1"/>
  <c r="K39" i="11"/>
  <c r="J39" i="11" l="1"/>
  <c r="F40" i="11"/>
  <c r="F41" i="11" l="1"/>
  <c r="G40" i="11"/>
  <c r="K41" i="11" l="1"/>
  <c r="G41" i="11"/>
  <c r="J41" i="11" l="1"/>
  <c r="F42" i="11"/>
  <c r="F43" i="11" l="1"/>
  <c r="G42" i="11"/>
  <c r="G43" i="11" l="1"/>
  <c r="K43" i="11"/>
  <c r="J43" i="11" l="1"/>
  <c r="F44" i="11"/>
  <c r="F45" i="11" l="1"/>
  <c r="G44" i="11"/>
  <c r="G45" i="11" l="1"/>
  <c r="K45" i="11"/>
  <c r="J45" i="11" l="1"/>
  <c r="F46" i="11"/>
  <c r="K46" i="11" l="1"/>
  <c r="G46" i="11"/>
  <c r="J46" i="11" s="1"/>
</calcChain>
</file>

<file path=xl/sharedStrings.xml><?xml version="1.0" encoding="utf-8"?>
<sst xmlns="http://schemas.openxmlformats.org/spreadsheetml/2006/main" count="113" uniqueCount="75">
  <si>
    <t>About This Template</t>
  </si>
  <si>
    <t>Guide for Screen Readers</t>
  </si>
  <si>
    <t>Assigned To</t>
  </si>
  <si>
    <t>Scrolling Increment:</t>
  </si>
  <si>
    <t>Med Risk</t>
  </si>
  <si>
    <t>Low Risk</t>
  </si>
  <si>
    <t>High Risk</t>
  </si>
  <si>
    <t>On Track</t>
  </si>
  <si>
    <t>Project Start Date:</t>
  </si>
  <si>
    <t>Unassigned</t>
  </si>
  <si>
    <t>Enter Company Name in cell B2.
A legend is in cells I2 through AC2.</t>
  </si>
  <si>
    <t>A Scrolling Increment is in cell F4. 
Months for the dates in row 5 are displayed starting in cells I4 through cell BL4.
Do not modify these cells. They are auto updated based on the project start date in cell F3.</t>
  </si>
  <si>
    <t>Cells I5 through BL5 contain the day number of the month for the Month represented in the cell block above each date cell and are auto calculated.
Do not modify these cells.
Today's date is outlined in Red (hex #AD3815) from today's date in row 5 through the entire date column to the end of the project schedule.</t>
  </si>
  <si>
    <t>A scrollbar is in cells I6 through BL6. The increment for paging through the data is defined as 2 pages at a time and can be configured in the settings for the control bar. 
To jump forward or backward in the timeline, enter a value of 0 or higher in cell F4.
A value of 0 takes you to the beginning of the chart.</t>
  </si>
  <si>
    <t>This row contains headers for the project schedule that follows below them. 
Navigate from B7 through BL7 to hear the content. The first letter of each day of the week for the date above that heading, starts in cell I7 and continues through cell BL7.
All project timeline charting is auto generated based on the category, start date and number of days entered in the Milestones table.</t>
  </si>
  <si>
    <t xml:space="preserve">This template provides a simple way to create a Gantt chart to help visualize and track your project. Simply enter your tasks description, select a category of Goal, Milestone, On Track, Low Risk, Med Risk, High Risk, Progress as a percent of task completion, a Start Date and Number of days to complete the task. The Gantt chart fills in and is color coded to help distinguish the various categories. A scroll bar allows you to scroll through the timeline. Insert new tasks by inserting new rows.
</t>
  </si>
  <si>
    <t>This is the last instruction in this worksheet.</t>
  </si>
  <si>
    <t>Create a Gantt Chart in this worksheet.
Enter title of this project in cell B1. 
Legend title is in cell I1.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</si>
  <si>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F3 or allow the sample formula to find the smallest date value from the Gantt Data table.  
Project Start Date: label is in cell D3.</t>
  </si>
  <si>
    <t>There are 2 worksheets in this workbook. 
Gantt Chart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</si>
  <si>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ILS Co., Ltd.</t>
  </si>
  <si>
    <t>Durations</t>
  </si>
  <si>
    <t>Start Date</t>
  </si>
  <si>
    <t>End Date</t>
  </si>
  <si>
    <t>Task Name</t>
  </si>
  <si>
    <t>Priority</t>
  </si>
  <si>
    <t>Priority:</t>
  </si>
  <si>
    <t>%Progress</t>
  </si>
  <si>
    <t>Complete Date</t>
  </si>
  <si>
    <t>Delay</t>
  </si>
  <si>
    <t>1. Get Requirement</t>
  </si>
  <si>
    <t>2. Analysis</t>
  </si>
  <si>
    <t>Status</t>
  </si>
  <si>
    <t>Develop frame work: Angular, Spring-boot</t>
  </si>
  <si>
    <t>6. UAT</t>
  </si>
  <si>
    <t>7. Training</t>
  </si>
  <si>
    <t>8. Golive</t>
  </si>
  <si>
    <t>3. System Design</t>
  </si>
  <si>
    <t>4. Development</t>
  </si>
  <si>
    <t>9.Manaul</t>
  </si>
  <si>
    <t>Diki Kawasaki</t>
  </si>
  <si>
    <t>2.1 วิเคราะห์ระบบจาก Requirement เพื่อสร้าง FlowChart</t>
  </si>
  <si>
    <t>2.2 วิเคราะห์ระบบจาก Requirement เพื่อสร้าง Entity</t>
  </si>
  <si>
    <t>3.2 Design Class Diagram</t>
  </si>
  <si>
    <t>3.3 Design User Interface</t>
  </si>
  <si>
    <t>7.1 สอนการใช้งาน</t>
  </si>
  <si>
    <t>8.1 การติดตั้ง</t>
  </si>
  <si>
    <t>HR-Admin</t>
  </si>
  <si>
    <t>1.1 ขอ Requirement เรื่อง HR กับพี่หรั่ง</t>
  </si>
  <si>
    <t>6.1 ให้พนักงานทดลองใช้ระบบ HR-Admin</t>
  </si>
  <si>
    <t xml:space="preserve"> </t>
  </si>
  <si>
    <t>3.1 Design Flow Chart , Activity diagram</t>
  </si>
  <si>
    <t>5.1  unit test</t>
  </si>
  <si>
    <t>5. Unit Test</t>
  </si>
  <si>
    <t>DIKI</t>
  </si>
  <si>
    <t>9.2 Manaul</t>
  </si>
  <si>
    <t>9.1 User</t>
  </si>
  <si>
    <t>4.1 Employee master</t>
  </si>
  <si>
    <t>4.1.1 Login</t>
  </si>
  <si>
    <t>4.1.3 New employee</t>
  </si>
  <si>
    <t>4.1.4 Edit employee</t>
  </si>
  <si>
    <t>4.2 Attendance</t>
  </si>
  <si>
    <t>4.1.6 Edit personal information</t>
  </si>
  <si>
    <t>4.1.7 Backup employee master</t>
  </si>
  <si>
    <t>4.3 หน้า master เอาไว้ add data</t>
  </si>
  <si>
    <t>4.3.2 master ของ combobox ทั้งหมด</t>
  </si>
  <si>
    <t>4.3.1 master ของ department role</t>
  </si>
  <si>
    <t>4.3.3 master ของ role การเข้าใช้งานระบบ</t>
  </si>
  <si>
    <r>
      <t xml:space="preserve">4.2.4 Approve by manager  </t>
    </r>
    <r>
      <rPr>
        <sz val="10"/>
        <color rgb="FFFF0000"/>
        <rFont val="Calibri"/>
        <family val="2"/>
        <scheme val="minor"/>
      </rPr>
      <t xml:space="preserve">                                     </t>
    </r>
  </si>
  <si>
    <r>
      <t xml:space="preserve">4.2.3 Approve by supervisor                                   </t>
    </r>
    <r>
      <rPr>
        <sz val="10"/>
        <color rgb="FFFF0000"/>
        <rFont val="Calibri"/>
        <family val="2"/>
        <scheme val="minor"/>
      </rPr>
      <t xml:space="preserve"> </t>
    </r>
  </si>
  <si>
    <r>
      <t>4.2.5 ส่งแจ้งเตือนไปยัง Email</t>
    </r>
    <r>
      <rPr>
        <sz val="10"/>
        <color rgb="FFFF0000"/>
        <rFont val="Calibri"/>
        <family val="2"/>
        <scheme val="minor"/>
      </rPr>
      <t xml:space="preserve">                                   </t>
    </r>
  </si>
  <si>
    <t xml:space="preserve">4.2.2 Date attendance                                    </t>
  </si>
  <si>
    <r>
      <t xml:space="preserve">4.1.2 Employee master                            </t>
    </r>
    <r>
      <rPr>
        <sz val="10"/>
        <color rgb="FFFF0000"/>
        <rFont val="Calibri"/>
        <family val="2"/>
        <scheme val="minor"/>
      </rPr>
      <t xml:space="preserve">    </t>
    </r>
  </si>
  <si>
    <t xml:space="preserve">4.2.1 Attendance                         </t>
  </si>
  <si>
    <t>4.1.5 Delete employee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</si>
</sst>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_(* #,##0.00_);_(* \(#,##0.00\);_(* &quot;-&quot;??_);_(@_)"/>
    <numFmt numFmtId="165" formatCode="d"/>
    <numFmt numFmtId="166" formatCode="[$-409]d\-mmm\-yy;@"/>
  </numFmts>
  <fonts count="25"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b/>
      <sz val="11"/>
      <color theme="1"/>
      <name val="Calibri"/>
      <family val="2"/>
      <scheme val="minor"/>
    </font>
    <font>
      <sz val="11"/>
      <color theme="1"/>
      <name val="Calibri"/>
      <family val="2"/>
      <scheme val="minor"/>
    </font>
    <font>
      <sz val="14"/>
      <color theme="1"/>
      <name val="Calibri"/>
      <family val="2"/>
      <scheme val="minor"/>
    </font>
    <font>
      <b/>
      <sz val="22"/>
      <color theme="1" tint="0.34998626667073579"/>
      <name val="Calibri"/>
      <family val="2"/>
      <scheme val="major"/>
    </font>
    <font>
      <sz val="10"/>
      <color theme="1" tint="0.499984740745262"/>
      <name val="Arial"/>
      <family val="2"/>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0"/>
      <color theme="0"/>
      <name val="Calibri"/>
      <family val="2"/>
      <scheme val="minor"/>
    </font>
    <font>
      <sz val="10"/>
      <color theme="0"/>
      <name val="Calibri"/>
      <family val="2"/>
      <scheme val="minor"/>
    </font>
    <font>
      <b/>
      <sz val="14"/>
      <name val="Calibri"/>
      <family val="2"/>
      <scheme val="minor"/>
    </font>
    <font>
      <b/>
      <sz val="14"/>
      <color theme="0"/>
      <name val="Calibri"/>
      <family val="2"/>
      <scheme val="minor"/>
    </font>
    <font>
      <sz val="16"/>
      <color theme="1"/>
      <name val="Calibri"/>
      <family val="2"/>
      <scheme val="minor"/>
    </font>
    <font>
      <sz val="14"/>
      <color rgb="FFC0C0C0"/>
      <name val="Calibri"/>
      <family val="2"/>
      <scheme val="minor"/>
    </font>
    <font>
      <sz val="10"/>
      <color theme="1"/>
      <name val="Calibri"/>
      <family val="2"/>
      <scheme val="minor"/>
    </font>
    <font>
      <b/>
      <sz val="10"/>
      <color theme="1"/>
      <name val="Calibri"/>
      <family val="2"/>
      <scheme val="minor"/>
    </font>
    <font>
      <b/>
      <sz val="10"/>
      <name val="Calibri"/>
      <family val="2"/>
      <scheme val="minor"/>
    </font>
    <font>
      <sz val="10"/>
      <color theme="1"/>
      <name val="Calibri"/>
      <family val="2"/>
      <scheme val="minor"/>
    </font>
    <font>
      <sz val="10"/>
      <color theme="3" tint="-0.24994659260841701"/>
      <name val="Calibri"/>
      <family val="2"/>
      <scheme val="minor"/>
    </font>
    <font>
      <sz val="10"/>
      <color rgb="FFFF0000"/>
      <name val="Calibri"/>
      <family val="2"/>
      <scheme val="minor"/>
    </font>
  </fonts>
  <fills count="13">
    <fill>
      <patternFill patternType="none"/>
    </fill>
    <fill>
      <patternFill patternType="gray125"/>
    </fill>
    <fill>
      <patternFill patternType="solid">
        <fgColor theme="1" tint="0.34998626667073579"/>
        <bgColor indexed="64"/>
      </patternFill>
    </fill>
    <fill>
      <patternFill patternType="solid">
        <fgColor theme="1" tint="0.34998626667073579"/>
        <bgColor theme="4"/>
      </patternFill>
    </fill>
    <fill>
      <patternFill patternType="solid">
        <fgColor theme="6"/>
      </patternFill>
    </fill>
    <fill>
      <patternFill patternType="solid">
        <fgColor theme="2" tint="-9.9978637043366805E-2"/>
        <bgColor indexed="64"/>
      </patternFill>
    </fill>
    <fill>
      <patternFill patternType="solid">
        <fgColor theme="4"/>
        <bgColor indexed="64"/>
      </patternFill>
    </fill>
    <fill>
      <patternFill patternType="solid">
        <fgColor theme="6"/>
        <bgColor indexed="64"/>
      </patternFill>
    </fill>
    <fill>
      <patternFill patternType="solid">
        <fgColor theme="7" tint="-0.249977111117893"/>
        <bgColor indexed="64"/>
      </patternFill>
    </fill>
    <fill>
      <patternFill patternType="solid">
        <fgColor theme="9" tint="-0.249977111117893"/>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0"/>
        <bgColor indexed="64"/>
      </patternFill>
    </fill>
  </fills>
  <borders count="42">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right/>
      <top/>
      <bottom style="thin">
        <color theme="0" tint="-0.249977111117893"/>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
      <left style="thin">
        <color theme="0" tint="-0.249977111117893"/>
      </left>
      <right style="thin">
        <color theme="0" tint="-0.249977111117893"/>
      </right>
      <top style="thin">
        <color theme="0" tint="-0.249977111117893"/>
      </top>
      <bottom style="thin">
        <color theme="0" tint="-0.249977111117893"/>
      </bottom>
      <diagonal/>
    </border>
    <border>
      <left/>
      <right/>
      <top style="thin">
        <color theme="0" tint="-0.249977111117893"/>
      </top>
      <bottom style="thin">
        <color theme="0" tint="-0.249977111117893"/>
      </bottom>
      <diagonal/>
    </border>
    <border>
      <left/>
      <right style="thin">
        <color theme="6" tint="0.39997558519241921"/>
      </right>
      <top style="thin">
        <color theme="6" tint="0.39997558519241921"/>
      </top>
      <bottom style="thin">
        <color theme="6" tint="0.39997558519241921"/>
      </bottom>
      <diagonal/>
    </border>
    <border>
      <left style="thin">
        <color theme="6" tint="0.39997558519241921"/>
      </left>
      <right/>
      <top style="thin">
        <color theme="6" tint="0.39997558519241921"/>
      </top>
      <bottom style="thin">
        <color theme="6" tint="0.39997558519241921"/>
      </bottom>
      <diagonal/>
    </border>
    <border>
      <left style="thin">
        <color theme="6" tint="0.39997558519241921"/>
      </left>
      <right/>
      <top/>
      <bottom/>
      <diagonal/>
    </border>
    <border>
      <left/>
      <right style="thin">
        <color theme="6" tint="-0.249977111117893"/>
      </right>
      <top/>
      <bottom/>
      <diagonal/>
    </border>
    <border>
      <left style="thin">
        <color theme="6" tint="-0.249977111117893"/>
      </left>
      <right style="thin">
        <color theme="6" tint="0.39997558519241921"/>
      </right>
      <top style="thin">
        <color theme="6" tint="-0.249977111117893"/>
      </top>
      <bottom style="thin">
        <color theme="6" tint="-0.249977111117893"/>
      </bottom>
      <diagonal/>
    </border>
    <border>
      <left style="thin">
        <color theme="6" tint="-0.249977111117893"/>
      </left>
      <right style="thin">
        <color theme="6" tint="-0.249977111117893"/>
      </right>
      <top style="thin">
        <color theme="6" tint="-0.249977111117893"/>
      </top>
      <bottom style="thin">
        <color theme="6" tint="-0.249977111117893"/>
      </bottom>
      <diagonal/>
    </border>
    <border>
      <left/>
      <right style="thin">
        <color theme="6" tint="-0.249977111117893"/>
      </right>
      <top/>
      <bottom style="thin">
        <color theme="6" tint="-0.249977111117893"/>
      </bottom>
      <diagonal/>
    </border>
    <border>
      <left style="thin">
        <color theme="6" tint="0.39997558519241921"/>
      </left>
      <right style="thin">
        <color theme="6" tint="-0.249977111117893"/>
      </right>
      <top style="thin">
        <color theme="6" tint="-0.249977111117893"/>
      </top>
      <bottom style="thin">
        <color theme="6" tint="-0.249977111117893"/>
      </bottom>
      <diagonal/>
    </border>
    <border>
      <left style="thin">
        <color theme="6" tint="0.39997558519241921"/>
      </left>
      <right/>
      <top/>
      <bottom style="thin">
        <color theme="6" tint="-0.249977111117893"/>
      </bottom>
      <diagonal/>
    </border>
    <border>
      <left style="thin">
        <color theme="6" tint="0.39997558519241921"/>
      </left>
      <right style="thin">
        <color theme="6" tint="0.39997558519241921"/>
      </right>
      <top style="thin">
        <color theme="6" tint="-0.249977111117893"/>
      </top>
      <bottom style="thin">
        <color theme="6" tint="-0.249977111117893"/>
      </bottom>
      <diagonal/>
    </border>
    <border>
      <left/>
      <right style="thin">
        <color theme="6" tint="-0.249977111117893"/>
      </right>
      <top style="thin">
        <color theme="6" tint="-0.249977111117893"/>
      </top>
      <bottom style="thin">
        <color theme="6" tint="-0.249977111117893"/>
      </bottom>
      <diagonal/>
    </border>
    <border>
      <left style="thin">
        <color theme="6" tint="0.39997558519241921"/>
      </left>
      <right/>
      <top style="thin">
        <color theme="6" tint="0.39997558519241921"/>
      </top>
      <bottom style="thin">
        <color theme="6" tint="-0.249977111117893"/>
      </bottom>
      <diagonal/>
    </border>
    <border>
      <left style="thin">
        <color theme="6" tint="-0.249977111117893"/>
      </left>
      <right/>
      <top style="thin">
        <color theme="6" tint="-0.249977111117893"/>
      </top>
      <bottom style="thin">
        <color theme="6" tint="-0.249977111117893"/>
      </bottom>
      <diagonal/>
    </border>
    <border>
      <left style="thin">
        <color theme="6" tint="0.39997558519241921"/>
      </left>
      <right/>
      <top style="thin">
        <color theme="6" tint="-0.249977111117893"/>
      </top>
      <bottom style="thin">
        <color theme="6" tint="-0.249977111117893"/>
      </bottom>
      <diagonal/>
    </border>
    <border>
      <left/>
      <right style="thin">
        <color theme="6" tint="0.39997558519241921"/>
      </right>
      <top style="thin">
        <color theme="6" tint="-0.249977111117893"/>
      </top>
      <bottom style="thin">
        <color theme="6" tint="-0.249977111117893"/>
      </bottom>
      <diagonal/>
    </border>
    <border>
      <left style="thin">
        <color theme="6" tint="0.39997558519241921"/>
      </left>
      <right/>
      <top/>
      <bottom style="thin">
        <color theme="6" tint="0.39997558519241921"/>
      </bottom>
      <diagonal/>
    </border>
    <border>
      <left style="thin">
        <color theme="6" tint="-0.249977111117893"/>
      </left>
      <right style="thin">
        <color theme="6" tint="-0.249977111117893"/>
      </right>
      <top/>
      <bottom style="thin">
        <color theme="6" tint="-0.249977111117893"/>
      </bottom>
      <diagonal/>
    </border>
    <border>
      <left style="thin">
        <color theme="6" tint="-0.249977111117893"/>
      </left>
      <right style="thin">
        <color theme="6" tint="-0.249977111117893"/>
      </right>
      <top/>
      <bottom/>
      <diagonal/>
    </border>
    <border>
      <left/>
      <right/>
      <top style="thin">
        <color theme="6" tint="-0.249977111117893"/>
      </top>
      <bottom style="thin">
        <color theme="6" tint="-0.249977111117893"/>
      </bottom>
      <diagonal/>
    </border>
    <border>
      <left/>
      <right/>
      <top/>
      <bottom style="thin">
        <color theme="6" tint="-0.249977111117893"/>
      </bottom>
      <diagonal/>
    </border>
    <border>
      <left style="thin">
        <color theme="6" tint="-0.249977111117893"/>
      </left>
      <right style="thin">
        <color theme="6" tint="-0.249977111117893"/>
      </right>
      <top style="thin">
        <color theme="6" tint="-0.249977111117893"/>
      </top>
      <bottom/>
      <diagonal/>
    </border>
    <border>
      <left/>
      <right style="thin">
        <color theme="6" tint="-0.249977111117893"/>
      </right>
      <top style="thin">
        <color theme="6" tint="-0.249977111117893"/>
      </top>
      <bottom/>
      <diagonal/>
    </border>
    <border>
      <left style="thin">
        <color theme="6" tint="-0.249977111117893"/>
      </left>
      <right/>
      <top/>
      <bottom style="thin">
        <color theme="6" tint="-0.249977111117893"/>
      </bottom>
      <diagonal/>
    </border>
    <border>
      <left style="thin">
        <color theme="6" tint="-0.249977111117893"/>
      </left>
      <right style="thin">
        <color theme="6" tint="0.39997558519241921"/>
      </right>
      <top style="thin">
        <color theme="6" tint="0.39997558519241921"/>
      </top>
      <bottom style="thin">
        <color theme="6" tint="0.39997558519241921"/>
      </bottom>
      <diagonal/>
    </border>
    <border>
      <left style="thin">
        <color theme="6" tint="-0.249977111117893"/>
      </left>
      <right/>
      <top/>
      <bottom/>
      <diagonal/>
    </border>
    <border>
      <left style="thin">
        <color theme="6" tint="0.39997558519241921"/>
      </left>
      <right/>
      <top style="thin">
        <color theme="6" tint="-0.249977111117893"/>
      </top>
      <bottom/>
      <diagonal/>
    </border>
    <border>
      <left style="thin">
        <color theme="6" tint="-0.249977111117893"/>
      </left>
      <right style="thin">
        <color theme="6" tint="0.39997558519241921"/>
      </right>
      <top style="thin">
        <color theme="6" tint="-0.249977111117893"/>
      </top>
      <bottom/>
      <diagonal/>
    </border>
    <border>
      <left style="thin">
        <color theme="6" tint="-0.249977111117893"/>
      </left>
      <right style="thin">
        <color theme="6" tint="0.39997558519241921"/>
      </right>
      <top/>
      <bottom/>
      <diagonal/>
    </border>
    <border>
      <left/>
      <right style="thin">
        <color theme="0" tint="-0.34998626667073579"/>
      </right>
      <top/>
      <bottom style="thin">
        <color theme="6" tint="-0.249977111117893"/>
      </bottom>
      <diagonal/>
    </border>
    <border>
      <left/>
      <right style="thin">
        <color theme="6" tint="0.39997558519241921"/>
      </right>
      <top style="thin">
        <color theme="6" tint="-0.249977111117893"/>
      </top>
      <bottom style="thin">
        <color theme="6" tint="0.39997558519241921"/>
      </bottom>
      <diagonal/>
    </border>
    <border>
      <left style="thin">
        <color theme="6" tint="0.39997558519241921"/>
      </left>
      <right/>
      <top style="thin">
        <color theme="6" tint="0.39997558519241921"/>
      </top>
      <bottom/>
      <diagonal/>
    </border>
  </borders>
  <cellStyleXfs count="12">
    <xf numFmtId="0" fontId="0" fillId="0" borderId="0"/>
    <xf numFmtId="0" fontId="3" fillId="0" borderId="0" applyNumberFormat="0" applyFill="0" applyBorder="0" applyAlignment="0" applyProtection="0">
      <alignment vertical="top"/>
      <protection locked="0"/>
    </xf>
    <xf numFmtId="9" fontId="5" fillId="0" borderId="0" applyFont="0" applyFill="0" applyBorder="0" applyProtection="0">
      <alignment horizontal="center" vertical="center"/>
    </xf>
    <xf numFmtId="0" fontId="12" fillId="0" borderId="0"/>
    <xf numFmtId="164" fontId="5" fillId="0" borderId="1" applyFont="0" applyFill="0" applyAlignment="0" applyProtection="0"/>
    <xf numFmtId="0" fontId="7" fillId="0" borderId="0" applyNumberFormat="0" applyFill="0" applyBorder="0" applyAlignment="0" applyProtection="0"/>
    <xf numFmtId="0" fontId="6" fillId="0" borderId="0" applyNumberFormat="0" applyFill="0" applyAlignment="0" applyProtection="0"/>
    <xf numFmtId="0" fontId="6" fillId="0" borderId="0" applyNumberFormat="0" applyFill="0" applyProtection="0">
      <alignment vertical="top"/>
    </xf>
    <xf numFmtId="0" fontId="5" fillId="0" borderId="0" applyNumberFormat="0" applyFill="0" applyProtection="0">
      <alignment horizontal="right" vertical="center" indent="1"/>
    </xf>
    <xf numFmtId="14" fontId="5" fillId="0" borderId="0" applyFont="0" applyFill="0" applyBorder="0">
      <alignment horizontal="center" vertical="center"/>
    </xf>
    <xf numFmtId="37" fontId="5" fillId="0" borderId="0" applyFont="0" applyFill="0" applyBorder="0" applyProtection="0">
      <alignment horizontal="center" vertical="center"/>
    </xf>
    <xf numFmtId="0" fontId="12" fillId="4" borderId="0" applyNumberFormat="0" applyBorder="0" applyAlignment="0" applyProtection="0"/>
  </cellStyleXfs>
  <cellXfs count="167">
    <xf numFmtId="0" fontId="0" fillId="0" borderId="0" xfId="0"/>
    <xf numFmtId="0" fontId="0" fillId="0" borderId="0" xfId="0" applyAlignment="1">
      <alignment vertical="center"/>
    </xf>
    <xf numFmtId="0" fontId="2" fillId="0" borderId="0" xfId="0" applyFont="1" applyAlignment="1">
      <alignment horizontal="center" vertical="center"/>
    </xf>
    <xf numFmtId="0" fontId="2" fillId="0" borderId="0" xfId="0" applyFont="1"/>
    <xf numFmtId="0" fontId="9" fillId="0" borderId="0" xfId="0" applyFont="1"/>
    <xf numFmtId="0" fontId="2" fillId="0" borderId="0" xfId="0" applyFont="1" applyAlignment="1">
      <alignment vertical="top"/>
    </xf>
    <xf numFmtId="0" fontId="11" fillId="0" borderId="0" xfId="0" applyFont="1" applyAlignment="1">
      <alignment vertical="center"/>
    </xf>
    <xf numFmtId="0" fontId="10" fillId="0" borderId="0" xfId="0" applyFont="1" applyAlignment="1">
      <alignment horizontal="left" vertical="top" wrapText="1" indent="1"/>
    </xf>
    <xf numFmtId="0" fontId="0" fillId="0" borderId="0" xfId="0" applyAlignment="1">
      <alignment vertical="top" wrapText="1"/>
    </xf>
    <xf numFmtId="0" fontId="14" fillId="2" borderId="4" xfId="0" applyFont="1" applyFill="1" applyBorder="1" applyAlignment="1">
      <alignment horizontal="center" vertical="center" shrinkToFit="1"/>
    </xf>
    <xf numFmtId="0" fontId="0" fillId="0" borderId="8" xfId="0" applyBorder="1" applyAlignment="1">
      <alignment horizontal="center" vertical="center"/>
    </xf>
    <xf numFmtId="0" fontId="0" fillId="0" borderId="9" xfId="0" applyNumberFormat="1" applyBorder="1" applyAlignment="1">
      <alignment horizontal="center" vertical="center"/>
    </xf>
    <xf numFmtId="165" fontId="2" fillId="2" borderId="2" xfId="0" applyNumberFormat="1" applyFont="1" applyFill="1" applyBorder="1" applyAlignment="1">
      <alignment horizontal="center" vertical="center"/>
    </xf>
    <xf numFmtId="165" fontId="2" fillId="2" borderId="0" xfId="0" applyNumberFormat="1" applyFont="1" applyFill="1" applyBorder="1" applyAlignment="1">
      <alignment horizontal="center" vertical="center"/>
    </xf>
    <xf numFmtId="165" fontId="2" fillId="2" borderId="3" xfId="0" applyNumberFormat="1" applyFont="1" applyFill="1" applyBorder="1" applyAlignment="1">
      <alignment horizontal="center" vertical="center"/>
    </xf>
    <xf numFmtId="165" fontId="14" fillId="2" borderId="2" xfId="0" applyNumberFormat="1" applyFont="1" applyFill="1" applyBorder="1" applyAlignment="1">
      <alignment horizontal="center" vertical="center"/>
    </xf>
    <xf numFmtId="165" fontId="14" fillId="2" borderId="0" xfId="0" applyNumberFormat="1" applyFont="1" applyFill="1" applyBorder="1" applyAlignment="1">
      <alignment horizontal="center" vertical="center"/>
    </xf>
    <xf numFmtId="165" fontId="14" fillId="2" borderId="3" xfId="0" applyNumberFormat="1" applyFont="1" applyFill="1" applyBorder="1" applyAlignment="1">
      <alignment horizontal="center" vertical="center"/>
    </xf>
    <xf numFmtId="0" fontId="12" fillId="0" borderId="0" xfId="3" applyAlignment="1">
      <alignment vertical="center" wrapText="1"/>
    </xf>
    <xf numFmtId="0" fontId="7" fillId="0" borderId="0" xfId="5" applyAlignment="1">
      <alignment horizontal="left" vertical="center"/>
    </xf>
    <xf numFmtId="0" fontId="1" fillId="0" borderId="0" xfId="0" applyFont="1" applyAlignment="1">
      <alignment horizontal="left" vertical="center"/>
    </xf>
    <xf numFmtId="0" fontId="6" fillId="0" borderId="0" xfId="7" applyAlignment="1">
      <alignment vertical="center"/>
    </xf>
    <xf numFmtId="0" fontId="2" fillId="0" borderId="0" xfId="0" applyFont="1" applyAlignment="1">
      <alignment vertical="center"/>
    </xf>
    <xf numFmtId="0" fontId="6" fillId="0" borderId="0" xfId="6" applyAlignment="1">
      <alignment vertical="center"/>
    </xf>
    <xf numFmtId="0" fontId="0" fillId="0" borderId="5" xfId="0" applyBorder="1" applyAlignment="1">
      <alignment horizontal="center" vertical="center"/>
    </xf>
    <xf numFmtId="0" fontId="0" fillId="0" borderId="5" xfId="0" applyBorder="1" applyAlignment="1">
      <alignment vertical="center"/>
    </xf>
    <xf numFmtId="0" fontId="17" fillId="0" borderId="0" xfId="0" applyFont="1" applyAlignment="1">
      <alignment vertical="center"/>
    </xf>
    <xf numFmtId="0" fontId="0" fillId="0" borderId="0" xfId="0" applyBorder="1" applyAlignment="1">
      <alignment vertical="center"/>
    </xf>
    <xf numFmtId="0" fontId="12" fillId="0" borderId="0" xfId="3" applyAlignment="1">
      <alignment vertical="center"/>
    </xf>
    <xf numFmtId="0" fontId="0" fillId="0" borderId="0" xfId="0" applyAlignment="1">
      <alignment horizontal="center" vertical="center"/>
    </xf>
    <xf numFmtId="0" fontId="8" fillId="0" borderId="0" xfId="1" applyFont="1" applyAlignment="1" applyProtection="1">
      <alignment vertical="center"/>
    </xf>
    <xf numFmtId="0" fontId="0" fillId="0" borderId="0" xfId="0" applyNumberFormat="1" applyBorder="1" applyAlignment="1">
      <alignment horizontal="center" vertical="center"/>
    </xf>
    <xf numFmtId="0" fontId="18" fillId="0" borderId="0" xfId="7" applyFont="1" applyAlignment="1">
      <alignment vertical="center"/>
    </xf>
    <xf numFmtId="0" fontId="0" fillId="0" borderId="0" xfId="0" applyBorder="1" applyAlignment="1">
      <alignment vertical="center"/>
    </xf>
    <xf numFmtId="166" fontId="5" fillId="0" borderId="0" xfId="9" applyNumberFormat="1" applyBorder="1" applyAlignment="1">
      <alignment horizontal="center" vertical="center"/>
    </xf>
    <xf numFmtId="0" fontId="0" fillId="0" borderId="11" xfId="0" applyBorder="1" applyAlignment="1">
      <alignment horizontal="center" vertical="center"/>
    </xf>
    <xf numFmtId="0" fontId="0" fillId="0" borderId="0" xfId="0" applyBorder="1" applyAlignment="1">
      <alignment vertical="center"/>
    </xf>
    <xf numFmtId="166" fontId="2" fillId="0" borderId="0" xfId="0" applyNumberFormat="1" applyFont="1" applyAlignment="1">
      <alignment horizontal="center" vertical="center"/>
    </xf>
    <xf numFmtId="166" fontId="0" fillId="0" borderId="0" xfId="0" applyNumberFormat="1" applyBorder="1" applyAlignment="1">
      <alignment vertical="center"/>
    </xf>
    <xf numFmtId="166" fontId="0" fillId="0" borderId="0" xfId="0" applyNumberFormat="1" applyAlignment="1">
      <alignment vertical="center"/>
    </xf>
    <xf numFmtId="0" fontId="0" fillId="0" borderId="0" xfId="0" applyAlignment="1">
      <alignment vertical="center" wrapText="1"/>
    </xf>
    <xf numFmtId="0" fontId="19" fillId="0" borderId="0" xfId="0" applyFont="1" applyFill="1" applyBorder="1" applyAlignment="1">
      <alignment horizontal="center" vertical="center"/>
    </xf>
    <xf numFmtId="0" fontId="12" fillId="0" borderId="14" xfId="3" applyBorder="1" applyAlignment="1">
      <alignment vertical="center"/>
    </xf>
    <xf numFmtId="0" fontId="19" fillId="0" borderId="15" xfId="0" applyFont="1" applyFill="1" applyBorder="1" applyAlignment="1">
      <alignment horizontal="left" vertical="center" wrapText="1" indent="1"/>
    </xf>
    <xf numFmtId="0" fontId="12" fillId="0" borderId="0" xfId="3" applyBorder="1" applyAlignment="1">
      <alignment vertical="center"/>
    </xf>
    <xf numFmtId="0" fontId="2" fillId="0" borderId="17" xfId="0" applyNumberFormat="1" applyFont="1" applyFill="1" applyBorder="1" applyAlignment="1">
      <alignment horizontal="center" vertical="center"/>
    </xf>
    <xf numFmtId="0" fontId="20" fillId="10" borderId="20" xfId="0" applyFont="1" applyFill="1" applyBorder="1" applyAlignment="1">
      <alignment horizontal="center" vertical="center"/>
    </xf>
    <xf numFmtId="9" fontId="20" fillId="10" borderId="20" xfId="2" applyFont="1" applyFill="1" applyBorder="1" applyAlignment="1">
      <alignment horizontal="center" vertical="center"/>
    </xf>
    <xf numFmtId="166" fontId="20" fillId="10" borderId="20" xfId="9" applyNumberFormat="1" applyFont="1" applyFill="1" applyBorder="1" applyAlignment="1">
      <alignment horizontal="center" vertical="center"/>
    </xf>
    <xf numFmtId="37" fontId="20" fillId="10" borderId="20" xfId="10" applyFont="1" applyFill="1" applyBorder="1" applyAlignment="1">
      <alignment horizontal="center" vertical="center"/>
    </xf>
    <xf numFmtId="166" fontId="20" fillId="10" borderId="20" xfId="10" applyNumberFormat="1" applyFont="1" applyFill="1" applyBorder="1" applyAlignment="1">
      <alignment horizontal="center" vertical="center"/>
    </xf>
    <xf numFmtId="0" fontId="21" fillId="10" borderId="21" xfId="0" applyNumberFormat="1" applyFont="1" applyFill="1" applyBorder="1" applyAlignment="1">
      <alignment horizontal="center" vertical="center"/>
    </xf>
    <xf numFmtId="0" fontId="2" fillId="0" borderId="21" xfId="0" applyNumberFormat="1" applyFont="1" applyFill="1" applyBorder="1" applyAlignment="1">
      <alignment horizontal="center" vertical="center"/>
    </xf>
    <xf numFmtId="0" fontId="19" fillId="0" borderId="23" xfId="0" applyFont="1" applyFill="1" applyBorder="1" applyAlignment="1">
      <alignment horizontal="left" vertical="center" wrapText="1" indent="1"/>
    </xf>
    <xf numFmtId="37" fontId="19" fillId="0" borderId="21" xfId="10" applyFont="1" applyFill="1" applyBorder="1" applyAlignment="1">
      <alignment horizontal="center" vertical="center"/>
    </xf>
    <xf numFmtId="166" fontId="19" fillId="0" borderId="17" xfId="9" applyNumberFormat="1" applyFont="1" applyFill="1" applyBorder="1" applyAlignment="1">
      <alignment horizontal="center" vertical="center"/>
    </xf>
    <xf numFmtId="166" fontId="20" fillId="10" borderId="14" xfId="9" applyNumberFormat="1" applyFont="1" applyFill="1" applyBorder="1" applyAlignment="1">
      <alignment horizontal="center" vertical="center"/>
    </xf>
    <xf numFmtId="166" fontId="19" fillId="0" borderId="21" xfId="9" applyNumberFormat="1" applyFont="1" applyFill="1" applyBorder="1" applyAlignment="1">
      <alignment horizontal="center" vertical="center"/>
    </xf>
    <xf numFmtId="9" fontId="19" fillId="0" borderId="21" xfId="2" applyFont="1" applyFill="1" applyBorder="1" applyAlignment="1">
      <alignment horizontal="center" vertical="center"/>
    </xf>
    <xf numFmtId="9" fontId="19" fillId="0" borderId="17" xfId="2" applyFont="1" applyFill="1" applyBorder="1" applyAlignment="1">
      <alignment horizontal="center" vertical="center"/>
    </xf>
    <xf numFmtId="0" fontId="19" fillId="0" borderId="24" xfId="0" applyFont="1" applyFill="1" applyBorder="1" applyAlignment="1">
      <alignment horizontal="center" vertical="center"/>
    </xf>
    <xf numFmtId="0" fontId="19" fillId="0" borderId="19" xfId="0" applyFont="1" applyFill="1" applyBorder="1" applyAlignment="1">
      <alignment horizontal="center" vertical="center"/>
    </xf>
    <xf numFmtId="0" fontId="20" fillId="10" borderId="26" xfId="0" applyFont="1" applyFill="1" applyBorder="1" applyAlignment="1">
      <alignment horizontal="center" vertical="center"/>
    </xf>
    <xf numFmtId="0" fontId="19" fillId="0" borderId="13" xfId="0" applyFont="1" applyFill="1" applyBorder="1" applyAlignment="1">
      <alignment horizontal="center" vertical="center"/>
    </xf>
    <xf numFmtId="0" fontId="20" fillId="10" borderId="12" xfId="0" applyFont="1" applyFill="1" applyBorder="1" applyAlignment="1">
      <alignment horizontal="center" vertical="center"/>
    </xf>
    <xf numFmtId="0" fontId="19" fillId="0" borderId="16" xfId="0" applyFont="1" applyFill="1" applyBorder="1" applyAlignment="1">
      <alignment horizontal="center" vertical="center"/>
    </xf>
    <xf numFmtId="0" fontId="20" fillId="10" borderId="28" xfId="0" applyFont="1" applyFill="1" applyBorder="1" applyAlignment="1">
      <alignment horizontal="center" vertical="center"/>
    </xf>
    <xf numFmtId="166" fontId="20" fillId="10" borderId="18" xfId="10" applyNumberFormat="1" applyFont="1" applyFill="1" applyBorder="1" applyAlignment="1">
      <alignment horizontal="center" vertical="center"/>
    </xf>
    <xf numFmtId="166" fontId="20" fillId="10" borderId="14" xfId="10" applyNumberFormat="1" applyFont="1" applyFill="1" applyBorder="1" applyAlignment="1">
      <alignment horizontal="center" vertical="center"/>
    </xf>
    <xf numFmtId="0" fontId="21" fillId="10" borderId="16" xfId="0" applyNumberFormat="1" applyFont="1" applyFill="1" applyBorder="1" applyAlignment="1">
      <alignment horizontal="center" vertical="center"/>
    </xf>
    <xf numFmtId="0" fontId="2" fillId="0" borderId="27" xfId="0" applyNumberFormat="1" applyFont="1" applyFill="1" applyBorder="1" applyAlignment="1">
      <alignment horizontal="center" vertical="center"/>
    </xf>
    <xf numFmtId="0" fontId="2" fillId="0" borderId="16" xfId="0" applyNumberFormat="1" applyFont="1" applyFill="1" applyBorder="1" applyAlignment="1">
      <alignment horizontal="center" vertical="center"/>
    </xf>
    <xf numFmtId="166" fontId="19" fillId="0" borderId="27" xfId="9" applyNumberFormat="1" applyFont="1" applyFill="1" applyBorder="1" applyAlignment="1">
      <alignment horizontal="center" vertical="center"/>
    </xf>
    <xf numFmtId="37" fontId="19" fillId="0" borderId="16" xfId="10" applyFont="1" applyFill="1" applyBorder="1" applyAlignment="1">
      <alignment horizontal="center" vertical="center"/>
    </xf>
    <xf numFmtId="37" fontId="20" fillId="10" borderId="25" xfId="10" applyFont="1" applyFill="1" applyBorder="1" applyAlignment="1">
      <alignment horizontal="center" vertical="center"/>
    </xf>
    <xf numFmtId="166" fontId="20" fillId="10" borderId="16" xfId="9" applyNumberFormat="1" applyFont="1" applyFill="1" applyBorder="1" applyAlignment="1">
      <alignment horizontal="center" vertical="center"/>
    </xf>
    <xf numFmtId="0" fontId="19" fillId="0" borderId="31" xfId="0" applyFont="1" applyFill="1" applyBorder="1" applyAlignment="1">
      <alignment horizontal="center" vertical="center"/>
    </xf>
    <xf numFmtId="0" fontId="19" fillId="0" borderId="22" xfId="0" applyFont="1" applyFill="1" applyBorder="1" applyAlignment="1">
      <alignment horizontal="center" vertical="center"/>
    </xf>
    <xf numFmtId="0" fontId="19" fillId="0" borderId="16" xfId="0" applyFont="1" applyFill="1" applyBorder="1" applyAlignment="1">
      <alignment horizontal="left" vertical="center" wrapText="1" indent="1"/>
    </xf>
    <xf numFmtId="37" fontId="19" fillId="0" borderId="27" xfId="10" applyFont="1" applyFill="1" applyBorder="1" applyAlignment="1">
      <alignment horizontal="center" vertical="center"/>
    </xf>
    <xf numFmtId="166" fontId="19" fillId="0" borderId="32" xfId="9" applyNumberFormat="1" applyFont="1" applyFill="1" applyBorder="1" applyAlignment="1">
      <alignment horizontal="center" vertical="center"/>
    </xf>
    <xf numFmtId="9" fontId="19" fillId="0" borderId="32" xfId="2" applyFont="1" applyFill="1" applyBorder="1" applyAlignment="1">
      <alignment horizontal="center" vertical="center"/>
    </xf>
    <xf numFmtId="37" fontId="19" fillId="0" borderId="31" xfId="10" applyFont="1" applyFill="1" applyBorder="1" applyAlignment="1">
      <alignment horizontal="center" vertical="center"/>
    </xf>
    <xf numFmtId="9" fontId="19" fillId="0" borderId="16" xfId="2" applyFont="1" applyFill="1" applyBorder="1" applyAlignment="1">
      <alignment horizontal="center" vertical="center"/>
    </xf>
    <xf numFmtId="166" fontId="19" fillId="0" borderId="16" xfId="9" applyNumberFormat="1" applyFont="1" applyFill="1" applyBorder="1" applyAlignment="1">
      <alignment horizontal="center" vertical="center"/>
    </xf>
    <xf numFmtId="166" fontId="20" fillId="10" borderId="21" xfId="10" applyNumberFormat="1" applyFont="1" applyFill="1" applyBorder="1" applyAlignment="1">
      <alignment horizontal="center" vertical="center"/>
    </xf>
    <xf numFmtId="37" fontId="20" fillId="10" borderId="21" xfId="10" applyFont="1" applyFill="1" applyBorder="1" applyAlignment="1">
      <alignment horizontal="center" vertical="center"/>
    </xf>
    <xf numFmtId="37" fontId="19" fillId="0" borderId="17" xfId="10" applyFont="1" applyFill="1" applyBorder="1" applyAlignment="1">
      <alignment horizontal="center" vertical="center"/>
    </xf>
    <xf numFmtId="0" fontId="19" fillId="0" borderId="33" xfId="0" applyFont="1" applyFill="1" applyBorder="1" applyAlignment="1">
      <alignment horizontal="left" vertical="center" wrapText="1" indent="1"/>
    </xf>
    <xf numFmtId="0" fontId="4" fillId="10" borderId="35" xfId="0" applyFont="1" applyFill="1" applyBorder="1" applyAlignment="1">
      <alignment horizontal="left" vertical="center" wrapText="1"/>
    </xf>
    <xf numFmtId="0" fontId="19" fillId="0" borderId="36" xfId="0" applyFont="1" applyFill="1" applyBorder="1" applyAlignment="1">
      <alignment horizontal="center" vertical="center"/>
    </xf>
    <xf numFmtId="0" fontId="20" fillId="10" borderId="31" xfId="0" applyFont="1" applyFill="1" applyBorder="1" applyAlignment="1">
      <alignment horizontal="center" vertical="center"/>
    </xf>
    <xf numFmtId="0" fontId="20" fillId="10" borderId="13" xfId="0" applyFont="1" applyFill="1" applyBorder="1" applyAlignment="1">
      <alignment horizontal="center" vertical="center"/>
    </xf>
    <xf numFmtId="0" fontId="4" fillId="10" borderId="37" xfId="0" applyFont="1" applyFill="1" applyBorder="1" applyAlignment="1">
      <alignment horizontal="left" vertical="center" wrapText="1"/>
    </xf>
    <xf numFmtId="166" fontId="19" fillId="0" borderId="21" xfId="10" applyNumberFormat="1" applyFont="1" applyFill="1" applyBorder="1" applyAlignment="1">
      <alignment horizontal="center" vertical="center"/>
    </xf>
    <xf numFmtId="0" fontId="4" fillId="10" borderId="38" xfId="0" applyFont="1" applyFill="1" applyBorder="1" applyAlignment="1">
      <alignment horizontal="left" vertical="center" wrapText="1"/>
    </xf>
    <xf numFmtId="9" fontId="20" fillId="10" borderId="14" xfId="2" applyFont="1" applyFill="1" applyBorder="1" applyAlignment="1">
      <alignment horizontal="center" vertical="center"/>
    </xf>
    <xf numFmtId="37" fontId="20" fillId="10" borderId="14" xfId="10" applyFont="1" applyFill="1" applyBorder="1" applyAlignment="1">
      <alignment horizontal="center" vertical="center"/>
    </xf>
    <xf numFmtId="0" fontId="21" fillId="10" borderId="28" xfId="0" applyNumberFormat="1" applyFont="1" applyFill="1" applyBorder="1" applyAlignment="1">
      <alignment horizontal="center" vertical="center"/>
    </xf>
    <xf numFmtId="166" fontId="19" fillId="0" borderId="17" xfId="10" applyNumberFormat="1" applyFont="1" applyFill="1" applyBorder="1" applyAlignment="1">
      <alignment horizontal="center" vertical="center"/>
    </xf>
    <xf numFmtId="0" fontId="20" fillId="10" borderId="24" xfId="0" applyFont="1" applyFill="1" applyBorder="1" applyAlignment="1">
      <alignment horizontal="center" vertical="center"/>
    </xf>
    <xf numFmtId="0" fontId="20" fillId="10" borderId="16" xfId="0" applyFont="1" applyFill="1" applyBorder="1" applyAlignment="1">
      <alignment horizontal="center" vertical="center"/>
    </xf>
    <xf numFmtId="9" fontId="20" fillId="10" borderId="21" xfId="2" applyFont="1" applyFill="1" applyBorder="1" applyAlignment="1">
      <alignment horizontal="center" vertical="center"/>
    </xf>
    <xf numFmtId="166" fontId="20" fillId="10" borderId="21" xfId="9" applyNumberFormat="1" applyFont="1" applyFill="1" applyBorder="1" applyAlignment="1">
      <alignment horizontal="center" vertical="center"/>
    </xf>
    <xf numFmtId="0" fontId="19" fillId="0" borderId="37" xfId="0" applyFont="1" applyFill="1" applyBorder="1" applyAlignment="1">
      <alignment horizontal="left" vertical="center" wrapText="1" indent="1"/>
    </xf>
    <xf numFmtId="166" fontId="19" fillId="0" borderId="32" xfId="10" applyNumberFormat="1" applyFont="1" applyFill="1" applyBorder="1" applyAlignment="1">
      <alignment horizontal="center" vertical="center"/>
    </xf>
    <xf numFmtId="0" fontId="2" fillId="0" borderId="31" xfId="0" applyNumberFormat="1" applyFont="1" applyFill="1" applyBorder="1" applyAlignment="1">
      <alignment horizontal="center" vertical="center"/>
    </xf>
    <xf numFmtId="0" fontId="4" fillId="10" borderId="15" xfId="0" applyFont="1" applyFill="1" applyBorder="1" applyAlignment="1">
      <alignment horizontal="left" vertical="center" wrapText="1"/>
    </xf>
    <xf numFmtId="0" fontId="0" fillId="0" borderId="34" xfId="0" applyBorder="1" applyAlignment="1">
      <alignment horizontal="center" vertical="center"/>
    </xf>
    <xf numFmtId="0" fontId="4" fillId="10" borderId="23" xfId="0" applyFont="1" applyFill="1" applyBorder="1" applyAlignment="1">
      <alignment horizontal="left" vertical="center" wrapText="1"/>
    </xf>
    <xf numFmtId="0" fontId="21" fillId="10" borderId="29" xfId="0" applyNumberFormat="1" applyFont="1" applyFill="1" applyBorder="1" applyAlignment="1">
      <alignment horizontal="center" vertical="center"/>
    </xf>
    <xf numFmtId="0" fontId="19" fillId="0" borderId="31" xfId="0" applyFont="1" applyFill="1" applyBorder="1" applyAlignment="1">
      <alignment horizontal="left" vertical="center" wrapText="1" indent="1"/>
    </xf>
    <xf numFmtId="166" fontId="20" fillId="10" borderId="20" xfId="0" applyNumberFormat="1" applyFont="1" applyFill="1" applyBorder="1" applyAlignment="1">
      <alignment horizontal="center" vertical="center" wrapText="1"/>
    </xf>
    <xf numFmtId="0" fontId="4" fillId="0" borderId="30" xfId="0" applyFont="1" applyFill="1" applyBorder="1" applyAlignment="1">
      <alignment horizontal="center" vertical="center"/>
    </xf>
    <xf numFmtId="0" fontId="4" fillId="0" borderId="30" xfId="0" applyFont="1" applyFill="1" applyBorder="1" applyAlignment="1">
      <alignment horizontal="center" vertical="center" wrapText="1"/>
    </xf>
    <xf numFmtId="166" fontId="4" fillId="0" borderId="30" xfId="0" applyNumberFormat="1" applyFont="1" applyFill="1" applyBorder="1" applyAlignment="1">
      <alignment horizontal="center" vertical="center" wrapText="1"/>
    </xf>
    <xf numFmtId="0" fontId="13" fillId="3" borderId="30" xfId="0" applyFont="1" applyFill="1" applyBorder="1" applyAlignment="1">
      <alignment horizontal="center" vertical="center" wrapText="1"/>
    </xf>
    <xf numFmtId="0" fontId="13" fillId="3" borderId="39" xfId="0" applyFont="1" applyFill="1" applyBorder="1" applyAlignment="1">
      <alignment horizontal="center" vertical="center" wrapText="1"/>
    </xf>
    <xf numFmtId="9" fontId="19" fillId="0" borderId="27" xfId="2" applyFont="1" applyFill="1" applyBorder="1" applyAlignment="1">
      <alignment horizontal="center" vertical="center"/>
    </xf>
    <xf numFmtId="0" fontId="20" fillId="10" borderId="40" xfId="0" applyFont="1" applyFill="1" applyBorder="1" applyAlignment="1">
      <alignment horizontal="center" vertical="center"/>
    </xf>
    <xf numFmtId="166" fontId="19" fillId="10" borderId="16" xfId="9" applyNumberFormat="1" applyFont="1" applyFill="1" applyBorder="1" applyAlignment="1">
      <alignment horizontal="center" vertical="center"/>
    </xf>
    <xf numFmtId="0" fontId="4" fillId="10" borderId="16" xfId="0" applyFont="1" applyFill="1" applyBorder="1" applyAlignment="1">
      <alignment horizontal="left" vertical="center" wrapText="1"/>
    </xf>
    <xf numFmtId="0" fontId="20" fillId="10" borderId="18" xfId="0" applyFont="1" applyFill="1" applyBorder="1" applyAlignment="1">
      <alignment horizontal="center" vertical="center"/>
    </xf>
    <xf numFmtId="9" fontId="20" fillId="10" borderId="16" xfId="2" applyFont="1" applyFill="1" applyBorder="1" applyAlignment="1">
      <alignment horizontal="center" vertical="center"/>
    </xf>
    <xf numFmtId="166" fontId="19" fillId="0" borderId="0" xfId="9" applyNumberFormat="1" applyFont="1" applyFill="1" applyBorder="1" applyAlignment="1">
      <alignment horizontal="center" vertical="center"/>
    </xf>
    <xf numFmtId="0" fontId="19" fillId="0" borderId="28" xfId="0" applyFont="1" applyFill="1" applyBorder="1" applyAlignment="1">
      <alignment horizontal="center" vertical="center"/>
    </xf>
    <xf numFmtId="9" fontId="19" fillId="0" borderId="28" xfId="2" applyFont="1" applyFill="1" applyBorder="1" applyAlignment="1">
      <alignment horizontal="center" vertical="center"/>
    </xf>
    <xf numFmtId="0" fontId="19" fillId="0" borderId="38" xfId="0" applyFont="1" applyFill="1" applyBorder="1" applyAlignment="1">
      <alignment horizontal="left" vertical="center" wrapText="1" indent="2"/>
    </xf>
    <xf numFmtId="166" fontId="19" fillId="0" borderId="16" xfId="0" applyNumberFormat="1" applyFont="1" applyFill="1" applyBorder="1" applyAlignment="1">
      <alignment horizontal="center" vertical="center" wrapText="1"/>
    </xf>
    <xf numFmtId="37" fontId="20" fillId="10" borderId="16" xfId="10" applyFont="1" applyFill="1" applyBorder="1" applyAlignment="1">
      <alignment horizontal="center" vertical="center"/>
    </xf>
    <xf numFmtId="166" fontId="20" fillId="10" borderId="16" xfId="0" applyNumberFormat="1" applyFont="1" applyFill="1" applyBorder="1" applyAlignment="1">
      <alignment horizontal="center" vertical="center" wrapText="1"/>
    </xf>
    <xf numFmtId="0" fontId="19" fillId="0" borderId="41" xfId="0" applyFont="1" applyFill="1" applyBorder="1" applyAlignment="1">
      <alignment horizontal="center" vertical="center"/>
    </xf>
    <xf numFmtId="166" fontId="19" fillId="0" borderId="16" xfId="10" applyNumberFormat="1" applyFont="1" applyFill="1" applyBorder="1" applyAlignment="1">
      <alignment horizontal="center" vertical="center"/>
    </xf>
    <xf numFmtId="0" fontId="21" fillId="0" borderId="16" xfId="0" applyNumberFormat="1" applyFont="1" applyFill="1" applyBorder="1" applyAlignment="1">
      <alignment horizontal="center" vertical="center"/>
    </xf>
    <xf numFmtId="37" fontId="20" fillId="10" borderId="28" xfId="10" applyFont="1" applyFill="1" applyBorder="1" applyAlignment="1">
      <alignment horizontal="center" vertical="center"/>
    </xf>
    <xf numFmtId="0" fontId="20" fillId="11" borderId="35" xfId="0" applyFont="1" applyFill="1" applyBorder="1" applyAlignment="1">
      <alignment horizontal="left" vertical="center" wrapText="1" indent="1"/>
    </xf>
    <xf numFmtId="0" fontId="19" fillId="11" borderId="0" xfId="0" applyFont="1" applyFill="1" applyBorder="1" applyAlignment="1">
      <alignment horizontal="center" vertical="center"/>
    </xf>
    <xf numFmtId="9" fontId="19" fillId="11" borderId="0" xfId="2" applyFont="1" applyFill="1" applyBorder="1" applyAlignment="1">
      <alignment horizontal="center" vertical="center"/>
    </xf>
    <xf numFmtId="166" fontId="19" fillId="11" borderId="0" xfId="9" applyNumberFormat="1" applyFont="1" applyFill="1" applyBorder="1" applyAlignment="1">
      <alignment horizontal="center" vertical="center"/>
    </xf>
    <xf numFmtId="166" fontId="22" fillId="11" borderId="0" xfId="9" applyNumberFormat="1" applyFont="1" applyFill="1" applyBorder="1" applyAlignment="1">
      <alignment horizontal="center" vertical="center"/>
    </xf>
    <xf numFmtId="37" fontId="19" fillId="11" borderId="0" xfId="10" applyFont="1" applyFill="1" applyBorder="1" applyAlignment="1">
      <alignment horizontal="center" vertical="center"/>
    </xf>
    <xf numFmtId="0" fontId="2" fillId="11" borderId="0" xfId="0" applyNumberFormat="1" applyFont="1" applyFill="1" applyBorder="1" applyAlignment="1">
      <alignment horizontal="center" vertical="center"/>
    </xf>
    <xf numFmtId="0" fontId="2" fillId="11" borderId="14" xfId="0" applyNumberFormat="1" applyFont="1" applyFill="1" applyBorder="1" applyAlignment="1">
      <alignment horizontal="center" vertical="center"/>
    </xf>
    <xf numFmtId="0" fontId="20" fillId="11" borderId="0" xfId="0" applyFont="1" applyFill="1" applyBorder="1" applyAlignment="1">
      <alignment horizontal="center" vertical="center"/>
    </xf>
    <xf numFmtId="9" fontId="20" fillId="11" borderId="0" xfId="2" applyFont="1" applyFill="1" applyBorder="1" applyAlignment="1">
      <alignment horizontal="center" vertical="center"/>
    </xf>
    <xf numFmtId="37" fontId="20" fillId="11" borderId="0" xfId="10" applyFont="1" applyFill="1" applyBorder="1" applyAlignment="1">
      <alignment horizontal="center" vertical="center"/>
    </xf>
    <xf numFmtId="166" fontId="20" fillId="11" borderId="0" xfId="10" applyNumberFormat="1" applyFont="1" applyFill="1" applyBorder="1" applyAlignment="1">
      <alignment horizontal="center" vertical="center"/>
    </xf>
    <xf numFmtId="0" fontId="21" fillId="11" borderId="0" xfId="0" applyNumberFormat="1" applyFont="1" applyFill="1" applyBorder="1" applyAlignment="1">
      <alignment horizontal="center" vertical="center"/>
    </xf>
    <xf numFmtId="9" fontId="19" fillId="0" borderId="31" xfId="2" applyFont="1" applyFill="1" applyBorder="1" applyAlignment="1">
      <alignment horizontal="center" vertical="center"/>
    </xf>
    <xf numFmtId="166" fontId="19" fillId="0" borderId="31" xfId="9" applyNumberFormat="1" applyFont="1" applyFill="1" applyBorder="1" applyAlignment="1">
      <alignment horizontal="center" vertical="center"/>
    </xf>
    <xf numFmtId="166" fontId="19" fillId="0" borderId="31" xfId="10" applyNumberFormat="1" applyFont="1" applyFill="1" applyBorder="1" applyAlignment="1">
      <alignment horizontal="center" vertical="center"/>
    </xf>
    <xf numFmtId="166" fontId="23" fillId="0" borderId="34" xfId="10" applyNumberFormat="1" applyFont="1" applyFill="1" applyBorder="1" applyAlignment="1">
      <alignment horizontal="center" vertical="center"/>
    </xf>
    <xf numFmtId="0" fontId="19" fillId="11" borderId="29" xfId="0" applyFont="1" applyFill="1" applyBorder="1" applyAlignment="1">
      <alignment horizontal="center" vertical="center"/>
    </xf>
    <xf numFmtId="166" fontId="19" fillId="12" borderId="16" xfId="9" applyNumberFormat="1" applyFont="1" applyFill="1" applyBorder="1" applyAlignment="1">
      <alignment horizontal="center" vertical="center"/>
    </xf>
    <xf numFmtId="0" fontId="2" fillId="11" borderId="28" xfId="0" applyNumberFormat="1" applyFont="1" applyFill="1" applyBorder="1" applyAlignment="1">
      <alignment horizontal="center" vertical="center"/>
    </xf>
    <xf numFmtId="166" fontId="19" fillId="0" borderId="31" xfId="0" applyNumberFormat="1" applyFont="1" applyBorder="1" applyAlignment="1">
      <alignment horizontal="center" vertical="center"/>
    </xf>
    <xf numFmtId="0" fontId="16" fillId="8" borderId="0" xfId="0" applyFont="1" applyFill="1" applyAlignment="1">
      <alignment horizontal="center" vertical="center"/>
    </xf>
    <xf numFmtId="0" fontId="15" fillId="5" borderId="0" xfId="0" applyFont="1" applyFill="1" applyAlignment="1">
      <alignment horizontal="center" vertical="center"/>
    </xf>
    <xf numFmtId="0" fontId="0" fillId="0" borderId="0" xfId="8" applyFont="1" applyAlignment="1">
      <alignment horizontal="right" vertical="center"/>
    </xf>
    <xf numFmtId="0" fontId="5" fillId="0" borderId="0" xfId="8" applyBorder="1" applyAlignment="1">
      <alignment horizontal="right" vertical="center"/>
    </xf>
    <xf numFmtId="0" fontId="0" fillId="0" borderId="0" xfId="0" applyBorder="1" applyAlignment="1">
      <alignment vertical="center"/>
    </xf>
    <xf numFmtId="166" fontId="5" fillId="0" borderId="6" xfId="9" applyNumberFormat="1" applyBorder="1" applyAlignment="1">
      <alignment horizontal="center" vertical="center"/>
    </xf>
    <xf numFmtId="166" fontId="5" fillId="0" borderId="10" xfId="9" applyNumberFormat="1" applyBorder="1" applyAlignment="1">
      <alignment horizontal="center" vertical="center"/>
    </xf>
    <xf numFmtId="166" fontId="5" fillId="0" borderId="7" xfId="9" applyNumberFormat="1" applyBorder="1" applyAlignment="1">
      <alignment horizontal="center" vertical="center"/>
    </xf>
    <xf numFmtId="0" fontId="16" fillId="6" borderId="0" xfId="11" applyFont="1" applyFill="1" applyAlignment="1">
      <alignment horizontal="center" vertical="center"/>
    </xf>
    <xf numFmtId="0" fontId="15" fillId="7" borderId="0" xfId="0" applyFont="1" applyFill="1" applyAlignment="1">
      <alignment horizontal="center" vertical="center"/>
    </xf>
    <xf numFmtId="0" fontId="16" fillId="9" borderId="0" xfId="0" applyFont="1" applyFill="1" applyAlignment="1">
      <alignment horizontal="center" vertical="center"/>
    </xf>
  </cellXfs>
  <cellStyles count="12">
    <cellStyle name="Accent3" xfId="11" builtinId="37"/>
    <cellStyle name="Comma" xfId="4" builtinId="3" customBuiltin="1"/>
    <cellStyle name="Comma [0]" xfId="10" builtinId="6" customBuiltin="1"/>
    <cellStyle name="Date" xfId="9" xr:uid="{00000000-0005-0000-0000-000003000000}"/>
    <cellStyle name="Heading 1" xfId="6" builtinId="16" customBuiltin="1"/>
    <cellStyle name="Heading 2" xfId="7" builtinId="17" customBuiltin="1"/>
    <cellStyle name="Heading 3" xfId="8" builtinId="18" customBuiltin="1"/>
    <cellStyle name="Hyperlink" xfId="1" builtinId="8" customBuiltin="1"/>
    <cellStyle name="Normal" xfId="0" builtinId="0"/>
    <cellStyle name="Percent" xfId="2" builtinId="5" customBuiltin="1"/>
    <cellStyle name="Title" xfId="5" builtinId="15" customBuiltin="1"/>
    <cellStyle name="zHiddenText" xfId="3" xr:uid="{00000000-0005-0000-0000-00000B000000}"/>
  </cellStyles>
  <dxfs count="72">
    <dxf>
      <numFmt numFmtId="0" formatCode="General"/>
      <alignment vertical="center" textRotation="0" indent="0" justifyLastLine="0" readingOrder="0"/>
    </dxf>
    <dxf>
      <numFmt numFmtId="0" formatCode="General"/>
      <alignment vertical="center" textRotation="0" indent="0" justifyLastLine="0" readingOrder="0"/>
      <border diagonalUp="0" diagonalDown="0" outline="0">
        <left style="thin">
          <color theme="6" tint="0.39997558519241921"/>
        </left>
        <right style="thin">
          <color indexed="64"/>
        </right>
        <top style="thin">
          <color indexed="64"/>
        </top>
        <bottom style="thin">
          <color indexed="64"/>
        </bottom>
      </border>
    </dxf>
    <dxf>
      <font>
        <strike val="0"/>
        <outline val="0"/>
        <shadow val="0"/>
        <u val="none"/>
        <vertAlign val="baseline"/>
        <sz val="10"/>
        <color theme="1"/>
        <name val="Calibri"/>
        <family val="2"/>
        <scheme val="minor"/>
      </font>
      <numFmt numFmtId="166" formatCode="[$-409]d\-mmm\-yy;@"/>
      <alignment vertical="center" textRotation="0" indent="0" justifyLastLine="0" readingOrder="0"/>
      <border diagonalUp="0" diagonalDown="0" outline="0">
        <left style="thin">
          <color theme="6" tint="0.39997558519241921"/>
        </left>
        <right style="thin">
          <color theme="6" tint="0.39997558519241921"/>
        </right>
        <top style="thin">
          <color auto="1"/>
        </top>
        <bottom style="thin">
          <color auto="1"/>
        </bottom>
      </border>
    </dxf>
    <dxf>
      <alignment vertical="center" textRotation="0" indent="0" justifyLastLine="0" readingOrder="0"/>
      <border diagonalUp="0" diagonalDown="0" outline="0">
        <left/>
        <right style="thin">
          <color theme="6" tint="0.39997558519241921"/>
        </right>
        <top style="thin">
          <color indexed="64"/>
        </top>
        <bottom style="thin">
          <color indexed="64"/>
        </bottom>
      </border>
    </dxf>
    <dxf>
      <font>
        <b val="0"/>
        <i val="0"/>
        <strike val="0"/>
        <condense val="0"/>
        <extend val="0"/>
        <outline val="0"/>
        <shadow val="0"/>
        <u val="none"/>
        <vertAlign val="baseline"/>
        <sz val="10"/>
        <color theme="1"/>
        <name val="Calibri"/>
        <scheme val="minor"/>
      </font>
      <numFmt numFmtId="166" formatCode="[$-409]d\-mmm\-yy;@"/>
      <fill>
        <patternFill patternType="none">
          <fgColor indexed="64"/>
          <bgColor indexed="65"/>
        </patternFill>
      </fill>
      <alignment horizontal="center" vertical="center" textRotation="0" wrapText="0" indent="0" justifyLastLine="0" shrinkToFit="0" readingOrder="0"/>
      <border diagonalUp="0" diagonalDown="0" outline="0">
        <left/>
        <right style="thin">
          <color indexed="64"/>
        </right>
        <top style="thin">
          <color indexed="64"/>
        </top>
        <bottom style="thin">
          <color indexed="64"/>
        </bottom>
      </border>
    </dxf>
    <dxf>
      <font>
        <b val="0"/>
        <sz val="10"/>
      </font>
      <numFmt numFmtId="166" formatCode="[$-409]d\-mmm\-yy;@"/>
      <fill>
        <patternFill patternType="none">
          <fgColor indexed="64"/>
          <bgColor indexed="65"/>
        </patternFill>
      </fill>
      <alignment horizontal="center" vertical="center" textRotation="0" wrapText="0" indent="0" justifyLastLine="0" shrinkToFit="0" readingOrder="0"/>
      <border diagonalUp="0" diagonalDown="0" outline="0">
        <left style="thin">
          <color theme="6" tint="0.39997558519241921"/>
        </left>
        <right/>
        <top style="thin">
          <color auto="1"/>
        </top>
        <bottom style="thin">
          <color auto="1"/>
        </bottom>
      </border>
    </dxf>
    <dxf>
      <font>
        <sz val="10"/>
      </font>
      <fill>
        <patternFill patternType="none">
          <fgColor indexed="64"/>
          <bgColor indexed="65"/>
        </patternFill>
      </fill>
      <alignment horizontal="center" vertical="center" textRotation="0" wrapText="0" indent="0" justifyLastLine="0" shrinkToFit="0" readingOrder="0"/>
      <border diagonalUp="0" diagonalDown="0" outline="0">
        <left style="thin">
          <color theme="6" tint="0.39997558519241921"/>
        </left>
        <right/>
        <top style="thin">
          <color auto="1"/>
        </top>
        <bottom style="thin">
          <color auto="1"/>
        </bottom>
      </border>
    </dxf>
    <dxf>
      <font>
        <sz val="10"/>
      </font>
      <fill>
        <patternFill patternType="none">
          <fgColor indexed="64"/>
          <bgColor indexed="65"/>
        </patternFill>
      </fill>
      <alignment horizontal="center" vertical="center" textRotation="0" wrapText="0" indent="0" justifyLastLine="0" shrinkToFit="0" readingOrder="0"/>
      <border diagonalUp="0" diagonalDown="0" outline="0">
        <left style="thin">
          <color theme="6" tint="0.39997558519241921"/>
        </left>
        <right style="thin">
          <color theme="6" tint="0.39997558519241921"/>
        </right>
        <top style="thin">
          <color auto="1"/>
        </top>
        <bottom style="thin">
          <color auto="1"/>
        </bottom>
      </border>
    </dxf>
    <dxf>
      <font>
        <b val="0"/>
        <strike val="0"/>
        <outline val="0"/>
        <shadow val="0"/>
        <u val="none"/>
        <vertAlign val="baseline"/>
        <sz val="10"/>
        <color theme="1"/>
        <name val="Calibri"/>
        <family val="2"/>
        <scheme val="minor"/>
      </font>
      <fill>
        <patternFill patternType="none">
          <fgColor indexed="64"/>
          <bgColor indexed="65"/>
        </patternFill>
      </fill>
      <alignment horizontal="center" vertical="center" textRotation="0" wrapText="0" indent="0" justifyLastLine="0" shrinkToFit="0" readingOrder="0"/>
      <border diagonalUp="0" diagonalDown="0" outline="0">
        <left style="thin">
          <color theme="6" tint="0.39997558519241921"/>
        </left>
        <right style="thin">
          <color theme="6" tint="0.39997558519241921"/>
        </right>
        <top style="thin">
          <color auto="1"/>
        </top>
        <bottom style="thin">
          <color auto="1"/>
        </bottom>
      </border>
    </dxf>
    <dxf>
      <font>
        <sz val="10"/>
      </font>
      <fill>
        <patternFill patternType="none">
          <fgColor indexed="64"/>
          <bgColor indexed="65"/>
        </patternFill>
      </fill>
      <alignment horizontal="left" vertical="center" textRotation="0" wrapText="1" indent="1" justifyLastLine="0" shrinkToFit="0" readingOrder="0"/>
      <border diagonalUp="0" diagonalDown="0" outline="0">
        <left style="thin">
          <color indexed="64"/>
        </left>
        <right style="thin">
          <color theme="6" tint="0.39997558519241921"/>
        </right>
        <top style="thin">
          <color indexed="64"/>
        </top>
        <bottom style="thin">
          <color indexed="64"/>
        </bottom>
      </border>
    </dxf>
    <dxf>
      <alignment vertical="center" textRotation="0" indent="0" justifyLastLine="0" readingOrder="0"/>
    </dxf>
    <dxf>
      <border>
        <bottom style="thin">
          <color theme="6" tint="-0.249977111117893"/>
        </bottom>
      </border>
    </dxf>
    <dxf>
      <font>
        <b/>
      </font>
      <alignment horizontal="center" vertical="center" textRotation="0" indent="0" justifyLastLine="0" shrinkToFit="0" readingOrder="0"/>
      <border diagonalUp="0" diagonalDown="0">
        <left/>
        <right/>
        <top/>
        <bottom/>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6" tint="0.59996337778862885"/>
        </patternFill>
      </fill>
      <border>
        <top style="thin">
          <color theme="0"/>
        </top>
        <bottom style="thin">
          <color theme="0"/>
        </bottom>
        <vertical/>
        <horizontal/>
      </border>
    </dxf>
    <dxf>
      <fill>
        <patternFill>
          <bgColor theme="6" tint="0.39994506668294322"/>
        </patternFill>
      </fill>
      <border>
        <top style="thin">
          <color theme="0"/>
        </top>
        <bottom style="thin">
          <color theme="0"/>
        </bottom>
      </border>
    </dxf>
    <dxf>
      <fill>
        <patternFill>
          <bgColor theme="6" tint="0.79998168889431442"/>
        </patternFill>
      </fill>
      <border>
        <top style="thin">
          <color theme="0"/>
        </top>
        <bottom style="thin">
          <color theme="0"/>
        </bottom>
      </border>
    </dxf>
    <dxf>
      <font>
        <b/>
        <i val="0"/>
        <color theme="0"/>
      </font>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ill>
        <patternFill patternType="none">
          <fgColor indexed="64"/>
          <bgColor auto="1"/>
        </patternFill>
      </fill>
      <border>
        <top style="thin">
          <color theme="6" tint="0.39994506668294322"/>
        </top>
        <bottom style="thin">
          <color theme="6" tint="0.39994506668294322"/>
        </bottom>
      </border>
    </dxf>
    <dxf>
      <font>
        <color theme="0"/>
      </font>
      <fill>
        <patternFill>
          <bgColor theme="1" tint="0.34998626667073579"/>
        </patternFill>
      </fill>
      <border diagonalUp="0" diagonalDown="0">
        <left/>
        <right/>
        <top/>
        <bottom/>
        <vertical/>
        <horizontal/>
      </border>
    </dxf>
    <dxf>
      <font>
        <color theme="3" tint="-0.24994659260841701"/>
      </font>
      <border diagonalUp="0" diagonalDown="0">
        <left/>
        <right style="thin">
          <color theme="6" tint="0.39994506668294322"/>
        </right>
        <top/>
        <bottom/>
        <vertical/>
        <horizontal/>
      </border>
    </dxf>
  </dxfs>
  <tableStyles count="2" defaultTableStyle="Gantt Table Style" defaultPivotStyle="PivotStyleLight16">
    <tableStyle name="Gantt Table Style" pivot="0" count="3" xr9:uid="{00000000-0011-0000-FFFF-FFFF00000000}">
      <tableStyleElement type="wholeTable" dxfId="71"/>
      <tableStyleElement type="headerRow" dxfId="70"/>
      <tableStyleElement type="firstRowStripe" dxfId="69"/>
    </tableStyle>
    <tableStyle name="ToDoList" pivot="0" count="9" xr9:uid="{00000000-0011-0000-FFFF-FFFF01000000}">
      <tableStyleElement type="wholeTable" dxfId="68"/>
      <tableStyleElement type="headerRow" dxfId="67"/>
      <tableStyleElement type="totalRow" dxfId="66"/>
      <tableStyleElement type="firstColumn" dxfId="65"/>
      <tableStyleElement type="lastColumn" dxfId="64"/>
      <tableStyleElement type="firstRowStripe" dxfId="63"/>
      <tableStyleElement type="secondRowStripe" dxfId="62"/>
      <tableStyleElement type="firstColumnStripe" dxfId="61"/>
      <tableStyleElement type="secondColumnStripe" dxfId="60"/>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C0C0C0"/>
      <color rgb="FF215881"/>
      <color rgb="FF42648A"/>
      <color rgb="FF969696"/>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Scroll" dx="39" fmlaLink="$F$4" horiz="1" max="365" page="2" val="33"/>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11</xdr:col>
          <xdr:colOff>28575</xdr:colOff>
          <xdr:row>5</xdr:row>
          <xdr:rowOff>57150</xdr:rowOff>
        </xdr:from>
        <xdr:to>
          <xdr:col>66</xdr:col>
          <xdr:colOff>228600</xdr:colOff>
          <xdr:row>5</xdr:row>
          <xdr:rowOff>238125</xdr:rowOff>
        </xdr:to>
        <xdr:sp macro="" textlink="">
          <xdr:nvSpPr>
            <xdr:cNvPr id="6149" name="Scroll Bar 5" descr="Scroll bar to scroll through the Ghantt project timeline." hidden="1">
              <a:extLst>
                <a:ext uri="{63B3BB69-23CF-44E3-9099-C40C66FF867C}">
                  <a14:compatExt spid="_x0000_s6149"/>
                </a:ext>
                <a:ext uri="{FF2B5EF4-FFF2-40B4-BE49-F238E27FC236}">
                  <a16:creationId xmlns:a16="http://schemas.microsoft.com/office/drawing/2014/main" id="{00000000-0008-0000-0000-000005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ilestones" displayName="Milestones" ref="B7:K46" totalsRowShown="0" headerRowDxfId="12" dataDxfId="10" headerRowBorderDxfId="11">
  <tableColumns count="10">
    <tableColumn id="1" xr3:uid="{00000000-0010-0000-0000-000001000000}" name="Task Name" dataDxfId="9"/>
    <tableColumn id="2" xr3:uid="{00000000-0010-0000-0000-000002000000}" name="Priority" dataDxfId="8"/>
    <tableColumn id="3" xr3:uid="{00000000-0010-0000-0000-000003000000}" name="Assigned To" dataDxfId="7"/>
    <tableColumn id="4" xr3:uid="{00000000-0010-0000-0000-000004000000}" name="%Progress" dataDxfId="6"/>
    <tableColumn id="5" xr3:uid="{00000000-0010-0000-0000-000005000000}" name="Start Date" dataDxfId="5" dataCellStyle="Date"/>
    <tableColumn id="7" xr3:uid="{00000000-0010-0000-0000-000007000000}" name="End Date" dataDxfId="4" dataCellStyle="Date"/>
    <tableColumn id="6" xr3:uid="{00000000-0010-0000-0000-000006000000}" name="Durations" dataDxfId="3"/>
    <tableColumn id="8" xr3:uid="{00000000-0010-0000-0000-000008000000}" name="Complete Date" dataDxfId="2"/>
    <tableColumn id="9" xr3:uid="{00000000-0010-0000-0000-000009000000}" name="Delay" dataDxfId="1">
      <calculatedColumnFormula>IF(Milestones[[#This Row],[Complete Date]]="",TODAY()-Milestones[[#This Row],[End Date]],I8-Milestones[[#This Row],[End Date]])</calculatedColumnFormula>
    </tableColumn>
    <tableColumn id="11" xr3:uid="{95D18194-25A8-4EDA-B381-D3500AC79722}" name="Status" dataDxfId="0">
      <calculatedColumnFormula>IF(Today=Milestones[[#This Row],[Start Date]],"On Process",IF(TODAY()&lt;Milestones[[#This Row],[Start Date]],"Pending",IF(Milestones[[#This Row],[Complete Date]]="","On Process","Complete")))</calculatedColumnFormula>
    </tableColumn>
  </tableColumns>
  <tableStyleInfo name="Gantt Table Style" showFirstColumn="1" showLastColumn="0" showRowStripes="1" showColumnStripes="0"/>
  <extLst>
    <ext xmlns:x14="http://schemas.microsoft.com/office/spreadsheetml/2009/9/main" uri="{504A1905-F514-4f6f-8877-14C23A59335A}">
      <x14:table altTextSummary="Enter Project information in this table. Enter a milestone description for a phase, task, activity, etc. in column beneath Description. Select a category in the Category column. Assign the item to someone in the Assigned To column. Update progress and watch the data bars auto update in the Progress column. Enter the start date in the Start column and number of days in the number of days column. The Ghantt data in cells J9 through BM 34 will auto update. Add new rows to the table to add more tasks."/>
    </ext>
  </extLst>
</table>
</file>

<file path=xl/theme/theme1.xml><?xml version="1.0" encoding="utf-8"?>
<a:theme xmlns:a="http://schemas.openxmlformats.org/drawingml/2006/main" name="Attitude">
  <a:themeElements>
    <a:clrScheme name="Attitude">
      <a:dk1>
        <a:sysClr val="windowText" lastClr="000000"/>
      </a:dk1>
      <a:lt1>
        <a:sysClr val="window" lastClr="FFFFFF"/>
      </a:lt1>
      <a:dk2>
        <a:srgbClr val="44546A"/>
      </a:dk2>
      <a:lt2>
        <a:srgbClr val="E7E6E6"/>
      </a:lt2>
      <a:accent1>
        <a:srgbClr val="1180AE"/>
      </a:accent1>
      <a:accent2>
        <a:srgbClr val="6C5B97"/>
      </a:accent2>
      <a:accent3>
        <a:srgbClr val="FCB239"/>
      </a:accent3>
      <a:accent4>
        <a:srgbClr val="D74061"/>
      </a:accent4>
      <a:accent5>
        <a:srgbClr val="F37A29"/>
      </a:accent5>
      <a:accent6>
        <a:srgbClr val="B66BA3"/>
      </a:accent6>
      <a:hlink>
        <a:srgbClr val="D2B356"/>
      </a:hlink>
      <a:folHlink>
        <a:srgbClr val="C5916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O48"/>
  <sheetViews>
    <sheetView showGridLines="0" tabSelected="1" showRuler="0" topLeftCell="A22" zoomScaleNormal="100" zoomScalePageLayoutView="70" workbookViewId="0">
      <selection activeCell="B7" sqref="B7:K46"/>
    </sheetView>
  </sheetViews>
  <sheetFormatPr defaultColWidth="8.7109375" defaultRowHeight="30" customHeight="1" x14ac:dyDescent="0.25"/>
  <cols>
    <col min="1" max="1" width="2.7109375" style="28" customWidth="1"/>
    <col min="2" max="2" width="51.28515625" style="1" bestFit="1" customWidth="1"/>
    <col min="3" max="3" width="8.28515625" style="1" hidden="1" customWidth="1"/>
    <col min="4" max="4" width="11.5703125" style="1" bestFit="1" customWidth="1"/>
    <col min="5" max="5" width="10.140625" style="1" bestFit="1" customWidth="1"/>
    <col min="6" max="6" width="10.140625" style="29" bestFit="1" customWidth="1"/>
    <col min="7" max="7" width="9.140625" style="29" bestFit="1" customWidth="1"/>
    <col min="8" max="8" width="9.7109375" style="1" bestFit="1" customWidth="1"/>
    <col min="9" max="9" width="14.42578125" style="39" bestFit="1" customWidth="1"/>
    <col min="10" max="10" width="6.28515625" style="1" customWidth="1"/>
    <col min="11" max="11" width="9.85546875" style="1" bestFit="1" customWidth="1"/>
    <col min="12" max="67" width="3.5703125" style="1" customWidth="1"/>
    <col min="68" max="71" width="8.7109375" style="1"/>
    <col min="72" max="73" width="10.28515625" style="1"/>
    <col min="74" max="16384" width="8.7109375" style="1"/>
  </cols>
  <sheetData>
    <row r="1" spans="1:67" ht="30" customHeight="1" x14ac:dyDescent="0.25">
      <c r="A1" s="18" t="s">
        <v>17</v>
      </c>
      <c r="B1" s="19" t="s">
        <v>47</v>
      </c>
      <c r="C1" s="19"/>
      <c r="D1" s="20"/>
      <c r="F1" s="1"/>
      <c r="G1" s="1"/>
      <c r="H1" s="2"/>
      <c r="I1" s="37"/>
      <c r="L1" s="21" t="s">
        <v>26</v>
      </c>
      <c r="M1" s="22"/>
    </row>
    <row r="2" spans="1:67" ht="30" customHeight="1" x14ac:dyDescent="0.25">
      <c r="A2" s="18" t="s">
        <v>10</v>
      </c>
      <c r="B2" s="23" t="s">
        <v>20</v>
      </c>
      <c r="C2" s="23"/>
      <c r="F2" s="24"/>
      <c r="G2" s="24"/>
      <c r="H2" s="25"/>
      <c r="I2" s="38"/>
      <c r="L2" s="164" t="s">
        <v>7</v>
      </c>
      <c r="M2" s="164"/>
      <c r="N2" s="164"/>
      <c r="O2" s="164"/>
      <c r="Q2" s="165" t="s">
        <v>5</v>
      </c>
      <c r="R2" s="165"/>
      <c r="S2" s="165"/>
      <c r="T2" s="165"/>
      <c r="V2" s="166" t="s">
        <v>4</v>
      </c>
      <c r="W2" s="166"/>
      <c r="X2" s="166"/>
      <c r="Y2" s="166"/>
      <c r="AA2" s="156" t="s">
        <v>6</v>
      </c>
      <c r="AB2" s="156"/>
      <c r="AC2" s="156"/>
      <c r="AD2" s="156"/>
      <c r="AF2" s="157" t="s">
        <v>9</v>
      </c>
      <c r="AG2" s="157"/>
      <c r="AH2" s="157"/>
      <c r="AI2" s="157"/>
    </row>
    <row r="3" spans="1:67" ht="30" customHeight="1" x14ac:dyDescent="0.25">
      <c r="A3" s="18" t="s">
        <v>18</v>
      </c>
      <c r="B3" s="32" t="s">
        <v>40</v>
      </c>
      <c r="C3" s="21"/>
      <c r="D3" s="158" t="s">
        <v>8</v>
      </c>
      <c r="E3" s="159"/>
      <c r="F3" s="161">
        <v>43789</v>
      </c>
      <c r="G3" s="162"/>
      <c r="H3" s="163"/>
      <c r="I3" s="34"/>
      <c r="J3" s="33"/>
      <c r="K3" s="36"/>
    </row>
    <row r="4" spans="1:67" ht="30" customHeight="1" x14ac:dyDescent="0.25">
      <c r="A4" s="18" t="s">
        <v>11</v>
      </c>
      <c r="B4" s="40" t="s">
        <v>33</v>
      </c>
      <c r="D4" s="158" t="s">
        <v>3</v>
      </c>
      <c r="E4" s="159"/>
      <c r="F4" s="11">
        <v>33</v>
      </c>
      <c r="G4" s="31"/>
      <c r="L4" s="26" t="str">
        <f ca="1">TEXT(L5,"mmmm")</f>
        <v>ธันวาคม</v>
      </c>
      <c r="M4" s="26"/>
      <c r="N4" s="26"/>
      <c r="O4" s="26"/>
      <c r="P4" s="26"/>
      <c r="Q4" s="26"/>
      <c r="R4" s="26"/>
      <c r="S4" s="26" t="str">
        <f ca="1">IF(TEXT(S5,"mmmm")=L4,"",TEXT(S5,"mmmm"))</f>
        <v/>
      </c>
      <c r="T4" s="26"/>
      <c r="U4" s="26"/>
      <c r="V4" s="26"/>
      <c r="W4" s="26"/>
      <c r="X4" s="26"/>
      <c r="Y4" s="26"/>
      <c r="Z4" s="26" t="str">
        <f ca="1">IF(OR(TEXT(Z5,"mmmm")=S4,TEXT(Z5,"mmmm")=L4),"",TEXT(Z5,"mmmm"))</f>
        <v>มกราคม</v>
      </c>
      <c r="AA4" s="26"/>
      <c r="AB4" s="26"/>
      <c r="AC4" s="26"/>
      <c r="AD4" s="26"/>
      <c r="AE4" s="26"/>
      <c r="AF4" s="26"/>
      <c r="AG4" s="26" t="str">
        <f ca="1">IF(OR(TEXT(AG5,"mmmm")=Z4,TEXT(AG5,"mmmm")=S4,TEXT(AG5,"mmmm")=L4),"",TEXT(AG5,"mmmm"))</f>
        <v/>
      </c>
      <c r="AH4" s="26"/>
      <c r="AI4" s="26"/>
      <c r="AJ4" s="26"/>
      <c r="AK4" s="26"/>
      <c r="AL4" s="26"/>
      <c r="AM4" s="26"/>
      <c r="AN4" s="26" t="str">
        <f ca="1">IF(OR(TEXT(AN5,"mmmm")=AG4,TEXT(AN5,"mmmm")=Z4,TEXT(AN5,"mmmm")=S4,TEXT(AN5,"mmmm")=L4),"",TEXT(AN5,"mmmm"))</f>
        <v/>
      </c>
      <c r="AO4" s="26"/>
      <c r="AP4" s="26"/>
      <c r="AQ4" s="26"/>
      <c r="AR4" s="26"/>
      <c r="AS4" s="26"/>
      <c r="AT4" s="26"/>
      <c r="AU4" s="26" t="str">
        <f ca="1">IF(OR(TEXT(AU5,"mmmm")=AN4,TEXT(AU5,"mmmm")=AG4,TEXT(AU5,"mmmm")=Z4,TEXT(AU5,"mmmm")=S4),"",TEXT(AU5,"mmmm"))</f>
        <v/>
      </c>
      <c r="AV4" s="26"/>
      <c r="AW4" s="26"/>
      <c r="AX4" s="26"/>
      <c r="AY4" s="26"/>
      <c r="AZ4" s="26"/>
      <c r="BA4" s="26"/>
      <c r="BB4" s="26" t="str">
        <f ca="1">IF(OR(TEXT(BB5,"mmmm")=AU4,TEXT(BB5,"mmmm")=AN4,TEXT(BB5,"mmmm")=AG4,TEXT(BB5,"mmmm")=Z4),"",TEXT(BB5,"mmmm"))</f>
        <v>กุมภาพันธ์</v>
      </c>
      <c r="BC4" s="26"/>
      <c r="BD4" s="26"/>
      <c r="BE4" s="26"/>
      <c r="BF4" s="26"/>
      <c r="BG4" s="26"/>
      <c r="BH4" s="26"/>
      <c r="BI4" s="26" t="str">
        <f ca="1">IF(OR(TEXT(BI5,"mmmm")=BB4,TEXT(BI5,"mmmm")=AU4,TEXT(BI5,"mmmm")=AN4,TEXT(BI5,"mmmm")=AG4),"",TEXT(BI5,"mmmm"))</f>
        <v/>
      </c>
      <c r="BJ4" s="26"/>
      <c r="BK4" s="26"/>
      <c r="BL4" s="26"/>
      <c r="BM4" s="26"/>
      <c r="BN4" s="26"/>
      <c r="BO4" s="26"/>
    </row>
    <row r="5" spans="1:67" ht="15" customHeight="1" x14ac:dyDescent="0.25">
      <c r="A5" s="18" t="s">
        <v>12</v>
      </c>
      <c r="B5" s="160"/>
      <c r="C5" s="160"/>
      <c r="D5" s="160"/>
      <c r="E5" s="160"/>
      <c r="F5" s="160"/>
      <c r="G5" s="160"/>
      <c r="H5" s="160"/>
      <c r="I5" s="160"/>
      <c r="J5" s="160"/>
      <c r="K5" s="36"/>
      <c r="L5" s="15">
        <f ca="1">IFERROR(Project_Start+Scrolling_Increment,TODAY())</f>
        <v>43822</v>
      </c>
      <c r="M5" s="16">
        <f ca="1">L5+1</f>
        <v>43823</v>
      </c>
      <c r="N5" s="16">
        <f t="shared" ref="N5:BA5" ca="1" si="0">M5+1</f>
        <v>43824</v>
      </c>
      <c r="O5" s="16">
        <f t="shared" ca="1" si="0"/>
        <v>43825</v>
      </c>
      <c r="P5" s="16">
        <f t="shared" ca="1" si="0"/>
        <v>43826</v>
      </c>
      <c r="Q5" s="16">
        <f t="shared" ca="1" si="0"/>
        <v>43827</v>
      </c>
      <c r="R5" s="17">
        <f t="shared" ca="1" si="0"/>
        <v>43828</v>
      </c>
      <c r="S5" s="15">
        <f ca="1">R5+1</f>
        <v>43829</v>
      </c>
      <c r="T5" s="16">
        <f ca="1">S5+1</f>
        <v>43830</v>
      </c>
      <c r="U5" s="16">
        <f t="shared" ca="1" si="0"/>
        <v>43831</v>
      </c>
      <c r="V5" s="16">
        <f t="shared" ca="1" si="0"/>
        <v>43832</v>
      </c>
      <c r="W5" s="16">
        <f t="shared" ca="1" si="0"/>
        <v>43833</v>
      </c>
      <c r="X5" s="16">
        <f t="shared" ca="1" si="0"/>
        <v>43834</v>
      </c>
      <c r="Y5" s="17">
        <f t="shared" ca="1" si="0"/>
        <v>43835</v>
      </c>
      <c r="Z5" s="15">
        <f ca="1">Y5+1</f>
        <v>43836</v>
      </c>
      <c r="AA5" s="16">
        <f ca="1">Z5+1</f>
        <v>43837</v>
      </c>
      <c r="AB5" s="16">
        <f t="shared" ca="1" si="0"/>
        <v>43838</v>
      </c>
      <c r="AC5" s="16">
        <f t="shared" ca="1" si="0"/>
        <v>43839</v>
      </c>
      <c r="AD5" s="16">
        <f t="shared" ca="1" si="0"/>
        <v>43840</v>
      </c>
      <c r="AE5" s="16">
        <f t="shared" ca="1" si="0"/>
        <v>43841</v>
      </c>
      <c r="AF5" s="17">
        <f t="shared" ca="1" si="0"/>
        <v>43842</v>
      </c>
      <c r="AG5" s="15">
        <f ca="1">AF5+1</f>
        <v>43843</v>
      </c>
      <c r="AH5" s="16">
        <f ca="1">AG5+1</f>
        <v>43844</v>
      </c>
      <c r="AI5" s="16">
        <f t="shared" ca="1" si="0"/>
        <v>43845</v>
      </c>
      <c r="AJ5" s="16">
        <f t="shared" ca="1" si="0"/>
        <v>43846</v>
      </c>
      <c r="AK5" s="16">
        <f t="shared" ca="1" si="0"/>
        <v>43847</v>
      </c>
      <c r="AL5" s="16">
        <f t="shared" ca="1" si="0"/>
        <v>43848</v>
      </c>
      <c r="AM5" s="17">
        <f t="shared" ca="1" si="0"/>
        <v>43849</v>
      </c>
      <c r="AN5" s="15">
        <f ca="1">AM5+1</f>
        <v>43850</v>
      </c>
      <c r="AO5" s="16">
        <f ca="1">AN5+1</f>
        <v>43851</v>
      </c>
      <c r="AP5" s="16">
        <f t="shared" ca="1" si="0"/>
        <v>43852</v>
      </c>
      <c r="AQ5" s="16">
        <f t="shared" ca="1" si="0"/>
        <v>43853</v>
      </c>
      <c r="AR5" s="16">
        <f t="shared" ca="1" si="0"/>
        <v>43854</v>
      </c>
      <c r="AS5" s="16">
        <f t="shared" ca="1" si="0"/>
        <v>43855</v>
      </c>
      <c r="AT5" s="17">
        <f t="shared" ca="1" si="0"/>
        <v>43856</v>
      </c>
      <c r="AU5" s="15">
        <f ca="1">AT5+1</f>
        <v>43857</v>
      </c>
      <c r="AV5" s="16">
        <f ca="1">AU5+1</f>
        <v>43858</v>
      </c>
      <c r="AW5" s="16">
        <f t="shared" ca="1" si="0"/>
        <v>43859</v>
      </c>
      <c r="AX5" s="16">
        <f t="shared" ca="1" si="0"/>
        <v>43860</v>
      </c>
      <c r="AY5" s="16">
        <f t="shared" ca="1" si="0"/>
        <v>43861</v>
      </c>
      <c r="AZ5" s="16">
        <f t="shared" ca="1" si="0"/>
        <v>43862</v>
      </c>
      <c r="BA5" s="17">
        <f t="shared" ca="1" si="0"/>
        <v>43863</v>
      </c>
      <c r="BB5" s="15">
        <f ca="1">BA5+1</f>
        <v>43864</v>
      </c>
      <c r="BC5" s="16">
        <f ca="1">BB5+1</f>
        <v>43865</v>
      </c>
      <c r="BD5" s="16">
        <f t="shared" ref="BD5:BH5" ca="1" si="1">BC5+1</f>
        <v>43866</v>
      </c>
      <c r="BE5" s="16">
        <f t="shared" ca="1" si="1"/>
        <v>43867</v>
      </c>
      <c r="BF5" s="16">
        <f t="shared" ca="1" si="1"/>
        <v>43868</v>
      </c>
      <c r="BG5" s="16">
        <f t="shared" ca="1" si="1"/>
        <v>43869</v>
      </c>
      <c r="BH5" s="17">
        <f t="shared" ca="1" si="1"/>
        <v>43870</v>
      </c>
      <c r="BI5" s="15">
        <f ca="1">BH5+1</f>
        <v>43871</v>
      </c>
      <c r="BJ5" s="16">
        <f ca="1">BI5+1</f>
        <v>43872</v>
      </c>
      <c r="BK5" s="16">
        <f t="shared" ref="BK5:BO5" ca="1" si="2">BJ5+1</f>
        <v>43873</v>
      </c>
      <c r="BL5" s="16">
        <f t="shared" ca="1" si="2"/>
        <v>43874</v>
      </c>
      <c r="BM5" s="16">
        <f t="shared" ca="1" si="2"/>
        <v>43875</v>
      </c>
      <c r="BN5" s="16">
        <f t="shared" ca="1" si="2"/>
        <v>43876</v>
      </c>
      <c r="BO5" s="17">
        <f t="shared" ca="1" si="2"/>
        <v>43877</v>
      </c>
    </row>
    <row r="6" spans="1:67" ht="25.15" customHeight="1" x14ac:dyDescent="0.25">
      <c r="A6" s="18" t="s">
        <v>13</v>
      </c>
      <c r="B6" s="27"/>
      <c r="C6" s="27"/>
      <c r="D6" s="27"/>
      <c r="E6" s="27"/>
      <c r="F6" s="27"/>
      <c r="G6" s="27"/>
      <c r="H6" s="27"/>
      <c r="I6" s="38"/>
      <c r="J6" s="27"/>
      <c r="K6" s="36"/>
      <c r="L6" s="12"/>
      <c r="M6" s="13"/>
      <c r="N6" s="13"/>
      <c r="O6" s="13"/>
      <c r="P6" s="13"/>
      <c r="Q6" s="13"/>
      <c r="R6" s="14"/>
      <c r="S6" s="12"/>
      <c r="T6" s="13"/>
      <c r="U6" s="13"/>
      <c r="V6" s="13"/>
      <c r="W6" s="13"/>
      <c r="X6" s="13"/>
      <c r="Y6" s="14"/>
      <c r="Z6" s="12"/>
      <c r="AA6" s="13"/>
      <c r="AB6" s="13"/>
      <c r="AC6" s="13"/>
      <c r="AD6" s="13"/>
      <c r="AE6" s="13"/>
      <c r="AF6" s="14"/>
      <c r="AG6" s="12"/>
      <c r="AH6" s="13"/>
      <c r="AI6" s="13"/>
      <c r="AJ6" s="13"/>
      <c r="AK6" s="13"/>
      <c r="AL6" s="13"/>
      <c r="AM6" s="14"/>
      <c r="AN6" s="12"/>
      <c r="AO6" s="13"/>
      <c r="AP6" s="13"/>
      <c r="AQ6" s="13"/>
      <c r="AR6" s="13"/>
      <c r="AS6" s="13"/>
      <c r="AT6" s="14"/>
      <c r="AU6" s="12"/>
      <c r="AV6" s="13"/>
      <c r="AW6" s="13"/>
      <c r="AX6" s="13"/>
      <c r="AY6" s="13"/>
      <c r="AZ6" s="13"/>
      <c r="BA6" s="14"/>
      <c r="BB6" s="12"/>
      <c r="BC6" s="13"/>
      <c r="BD6" s="13"/>
      <c r="BE6" s="13"/>
      <c r="BF6" s="13"/>
      <c r="BG6" s="13"/>
      <c r="BH6" s="14"/>
      <c r="BI6" s="12"/>
      <c r="BJ6" s="13"/>
      <c r="BK6" s="13"/>
      <c r="BL6" s="13"/>
      <c r="BM6" s="13"/>
      <c r="BN6" s="13"/>
      <c r="BO6" s="14"/>
    </row>
    <row r="7" spans="1:67" ht="27" customHeight="1" thickBot="1" x14ac:dyDescent="0.3">
      <c r="A7" s="18" t="s">
        <v>14</v>
      </c>
      <c r="B7" s="113" t="s">
        <v>24</v>
      </c>
      <c r="C7" s="114" t="s">
        <v>25</v>
      </c>
      <c r="D7" s="114" t="s">
        <v>2</v>
      </c>
      <c r="E7" s="114" t="s">
        <v>27</v>
      </c>
      <c r="F7" s="114" t="s">
        <v>22</v>
      </c>
      <c r="G7" s="114" t="s">
        <v>23</v>
      </c>
      <c r="H7" s="114" t="s">
        <v>21</v>
      </c>
      <c r="I7" s="115" t="s">
        <v>28</v>
      </c>
      <c r="J7" s="116" t="s">
        <v>29</v>
      </c>
      <c r="K7" s="117" t="s">
        <v>32</v>
      </c>
      <c r="L7" s="9" t="str">
        <f t="shared" ref="L7" ca="1" si="3">LEFT(TEXT(L5,"ddd"),1)</f>
        <v>จ</v>
      </c>
      <c r="M7" s="9" t="str">
        <f t="shared" ref="M7:AU7" ca="1" si="4">LEFT(TEXT(M5,"ddd"),1)</f>
        <v>อ</v>
      </c>
      <c r="N7" s="9" t="str">
        <f t="shared" ca="1" si="4"/>
        <v>พ</v>
      </c>
      <c r="O7" s="9" t="str">
        <f t="shared" ca="1" si="4"/>
        <v>พ</v>
      </c>
      <c r="P7" s="9" t="str">
        <f t="shared" ca="1" si="4"/>
        <v>ศ</v>
      </c>
      <c r="Q7" s="9" t="str">
        <f t="shared" ca="1" si="4"/>
        <v>ส</v>
      </c>
      <c r="R7" s="9" t="str">
        <f t="shared" ca="1" si="4"/>
        <v>อ</v>
      </c>
      <c r="S7" s="9" t="str">
        <f t="shared" ca="1" si="4"/>
        <v>จ</v>
      </c>
      <c r="T7" s="9" t="str">
        <f t="shared" ca="1" si="4"/>
        <v>อ</v>
      </c>
      <c r="U7" s="9" t="str">
        <f t="shared" ca="1" si="4"/>
        <v>พ</v>
      </c>
      <c r="V7" s="9" t="str">
        <f t="shared" ca="1" si="4"/>
        <v>พ</v>
      </c>
      <c r="W7" s="9" t="str">
        <f t="shared" ca="1" si="4"/>
        <v>ศ</v>
      </c>
      <c r="X7" s="9" t="str">
        <f t="shared" ca="1" si="4"/>
        <v>ส</v>
      </c>
      <c r="Y7" s="9" t="str">
        <f t="shared" ca="1" si="4"/>
        <v>อ</v>
      </c>
      <c r="Z7" s="9" t="str">
        <f t="shared" ca="1" si="4"/>
        <v>จ</v>
      </c>
      <c r="AA7" s="9" t="str">
        <f t="shared" ca="1" si="4"/>
        <v>อ</v>
      </c>
      <c r="AB7" s="9" t="str">
        <f t="shared" ca="1" si="4"/>
        <v>พ</v>
      </c>
      <c r="AC7" s="9" t="str">
        <f t="shared" ca="1" si="4"/>
        <v>พ</v>
      </c>
      <c r="AD7" s="9" t="str">
        <f t="shared" ca="1" si="4"/>
        <v>ศ</v>
      </c>
      <c r="AE7" s="9" t="str">
        <f t="shared" ca="1" si="4"/>
        <v>ส</v>
      </c>
      <c r="AF7" s="9" t="str">
        <f t="shared" ca="1" si="4"/>
        <v>อ</v>
      </c>
      <c r="AG7" s="9" t="str">
        <f t="shared" ca="1" si="4"/>
        <v>จ</v>
      </c>
      <c r="AH7" s="9" t="str">
        <f t="shared" ca="1" si="4"/>
        <v>อ</v>
      </c>
      <c r="AI7" s="9" t="str">
        <f t="shared" ca="1" si="4"/>
        <v>พ</v>
      </c>
      <c r="AJ7" s="9" t="str">
        <f t="shared" ca="1" si="4"/>
        <v>พ</v>
      </c>
      <c r="AK7" s="9" t="str">
        <f t="shared" ca="1" si="4"/>
        <v>ศ</v>
      </c>
      <c r="AL7" s="9" t="str">
        <f t="shared" ca="1" si="4"/>
        <v>ส</v>
      </c>
      <c r="AM7" s="9" t="str">
        <f t="shared" ca="1" si="4"/>
        <v>อ</v>
      </c>
      <c r="AN7" s="9" t="str">
        <f t="shared" ca="1" si="4"/>
        <v>จ</v>
      </c>
      <c r="AO7" s="9" t="str">
        <f t="shared" ca="1" si="4"/>
        <v>อ</v>
      </c>
      <c r="AP7" s="9" t="str">
        <f t="shared" ca="1" si="4"/>
        <v>พ</v>
      </c>
      <c r="AQ7" s="9" t="str">
        <f t="shared" ca="1" si="4"/>
        <v>พ</v>
      </c>
      <c r="AR7" s="9" t="str">
        <f t="shared" ca="1" si="4"/>
        <v>ศ</v>
      </c>
      <c r="AS7" s="9" t="str">
        <f t="shared" ca="1" si="4"/>
        <v>ส</v>
      </c>
      <c r="AT7" s="9" t="str">
        <f t="shared" ca="1" si="4"/>
        <v>อ</v>
      </c>
      <c r="AU7" s="9" t="str">
        <f t="shared" ca="1" si="4"/>
        <v>จ</v>
      </c>
      <c r="AV7" s="9" t="str">
        <f t="shared" ref="AV7:BO7" ca="1" si="5">LEFT(TEXT(AV5,"ddd"),1)</f>
        <v>อ</v>
      </c>
      <c r="AW7" s="9" t="str">
        <f t="shared" ca="1" si="5"/>
        <v>พ</v>
      </c>
      <c r="AX7" s="9" t="str">
        <f t="shared" ca="1" si="5"/>
        <v>พ</v>
      </c>
      <c r="AY7" s="9" t="str">
        <f t="shared" ca="1" si="5"/>
        <v>ศ</v>
      </c>
      <c r="AZ7" s="9" t="str">
        <f t="shared" ca="1" si="5"/>
        <v>ส</v>
      </c>
      <c r="BA7" s="9" t="str">
        <f t="shared" ca="1" si="5"/>
        <v>อ</v>
      </c>
      <c r="BB7" s="9" t="str">
        <f t="shared" ca="1" si="5"/>
        <v>จ</v>
      </c>
      <c r="BC7" s="9" t="str">
        <f t="shared" ca="1" si="5"/>
        <v>อ</v>
      </c>
      <c r="BD7" s="9" t="str">
        <f t="shared" ca="1" si="5"/>
        <v>พ</v>
      </c>
      <c r="BE7" s="9" t="str">
        <f t="shared" ca="1" si="5"/>
        <v>พ</v>
      </c>
      <c r="BF7" s="9" t="str">
        <f t="shared" ca="1" si="5"/>
        <v>ศ</v>
      </c>
      <c r="BG7" s="9" t="str">
        <f t="shared" ca="1" si="5"/>
        <v>ส</v>
      </c>
      <c r="BH7" s="9" t="str">
        <f t="shared" ca="1" si="5"/>
        <v>อ</v>
      </c>
      <c r="BI7" s="9" t="str">
        <f t="shared" ca="1" si="5"/>
        <v>จ</v>
      </c>
      <c r="BJ7" s="9" t="str">
        <f t="shared" ca="1" si="5"/>
        <v>อ</v>
      </c>
      <c r="BK7" s="9" t="str">
        <f t="shared" ca="1" si="5"/>
        <v>พ</v>
      </c>
      <c r="BL7" s="9" t="str">
        <f t="shared" ca="1" si="5"/>
        <v>พ</v>
      </c>
      <c r="BM7" s="9" t="str">
        <f t="shared" ca="1" si="5"/>
        <v>ศ</v>
      </c>
      <c r="BN7" s="9" t="str">
        <f t="shared" ca="1" si="5"/>
        <v>ส</v>
      </c>
      <c r="BO7" s="9" t="str">
        <f t="shared" ca="1" si="5"/>
        <v>อ</v>
      </c>
    </row>
    <row r="8" spans="1:67" ht="15" x14ac:dyDescent="0.25">
      <c r="A8" s="18"/>
      <c r="B8" s="107" t="s">
        <v>30</v>
      </c>
      <c r="C8" s="46"/>
      <c r="D8" s="46"/>
      <c r="E8" s="47"/>
      <c r="F8" s="48">
        <f>F9</f>
        <v>43789</v>
      </c>
      <c r="G8" s="48">
        <f>Milestones[[#This Row],[Start Date]]+Milestones[[#This Row],[Durations]]</f>
        <v>43790</v>
      </c>
      <c r="H8" s="49">
        <f>H9</f>
        <v>1</v>
      </c>
      <c r="I8" s="112"/>
      <c r="J8" s="110"/>
      <c r="K8" s="51"/>
      <c r="L8" s="35" t="str">
        <f t="shared" ref="L8:U12" ca="1" si="6">IF(AND($C8="Goal",L$5&gt;=$F8,L$5&lt;=$F8+$H8-1),2,IF(AND($C8="Milestone",L$5&gt;=$F8,L$5&lt;=$F8+$H8-1),1,""))</f>
        <v/>
      </c>
      <c r="M8" s="10" t="str">
        <f t="shared" ca="1" si="6"/>
        <v/>
      </c>
      <c r="N8" s="10" t="str">
        <f t="shared" ca="1" si="6"/>
        <v/>
      </c>
      <c r="O8" s="10" t="str">
        <f t="shared" ca="1" si="6"/>
        <v/>
      </c>
      <c r="P8" s="10" t="str">
        <f t="shared" ca="1" si="6"/>
        <v/>
      </c>
      <c r="Q8" s="10" t="str">
        <f t="shared" ca="1" si="6"/>
        <v/>
      </c>
      <c r="R8" s="10" t="str">
        <f t="shared" ca="1" si="6"/>
        <v/>
      </c>
      <c r="S8" s="10" t="str">
        <f t="shared" ca="1" si="6"/>
        <v/>
      </c>
      <c r="T8" s="10" t="str">
        <f t="shared" ca="1" si="6"/>
        <v/>
      </c>
      <c r="U8" s="10" t="str">
        <f t="shared" ca="1" si="6"/>
        <v/>
      </c>
      <c r="V8" s="10" t="str">
        <f t="shared" ref="V8:AE12" ca="1" si="7">IF(AND($C8="Goal",V$5&gt;=$F8,V$5&lt;=$F8+$H8-1),2,IF(AND($C8="Milestone",V$5&gt;=$F8,V$5&lt;=$F8+$H8-1),1,""))</f>
        <v/>
      </c>
      <c r="W8" s="10" t="str">
        <f t="shared" ca="1" si="7"/>
        <v/>
      </c>
      <c r="X8" s="10" t="str">
        <f t="shared" ca="1" si="7"/>
        <v/>
      </c>
      <c r="Y8" s="10" t="str">
        <f t="shared" ca="1" si="7"/>
        <v/>
      </c>
      <c r="Z8" s="10" t="str">
        <f t="shared" ca="1" si="7"/>
        <v/>
      </c>
      <c r="AA8" s="10" t="str">
        <f t="shared" ca="1" si="7"/>
        <v/>
      </c>
      <c r="AB8" s="10" t="str">
        <f t="shared" ca="1" si="7"/>
        <v/>
      </c>
      <c r="AC8" s="10" t="str">
        <f t="shared" ca="1" si="7"/>
        <v/>
      </c>
      <c r="AD8" s="10" t="str">
        <f t="shared" ca="1" si="7"/>
        <v/>
      </c>
      <c r="AE8" s="10" t="str">
        <f t="shared" ca="1" si="7"/>
        <v/>
      </c>
      <c r="AF8" s="10" t="str">
        <f t="shared" ref="AF8:AO12" ca="1" si="8">IF(AND($C8="Goal",AF$5&gt;=$F8,AF$5&lt;=$F8+$H8-1),2,IF(AND($C8="Milestone",AF$5&gt;=$F8,AF$5&lt;=$F8+$H8-1),1,""))</f>
        <v/>
      </c>
      <c r="AG8" s="10" t="str">
        <f t="shared" ca="1" si="8"/>
        <v/>
      </c>
      <c r="AH8" s="10" t="str">
        <f t="shared" ca="1" si="8"/>
        <v/>
      </c>
      <c r="AI8" s="10" t="str">
        <f t="shared" ca="1" si="8"/>
        <v/>
      </c>
      <c r="AJ8" s="10" t="str">
        <f t="shared" ca="1" si="8"/>
        <v/>
      </c>
      <c r="AK8" s="10" t="str">
        <f t="shared" ca="1" si="8"/>
        <v/>
      </c>
      <c r="AL8" s="10" t="str">
        <f t="shared" ca="1" si="8"/>
        <v/>
      </c>
      <c r="AM8" s="10" t="str">
        <f t="shared" ca="1" si="8"/>
        <v/>
      </c>
      <c r="AN8" s="10" t="str">
        <f t="shared" ca="1" si="8"/>
        <v/>
      </c>
      <c r="AO8" s="10" t="str">
        <f t="shared" ca="1" si="8"/>
        <v/>
      </c>
      <c r="AP8" s="10" t="str">
        <f t="shared" ref="AP8:AY12" ca="1" si="9">IF(AND($C8="Goal",AP$5&gt;=$F8,AP$5&lt;=$F8+$H8-1),2,IF(AND($C8="Milestone",AP$5&gt;=$F8,AP$5&lt;=$F8+$H8-1),1,""))</f>
        <v/>
      </c>
      <c r="AQ8" s="10" t="str">
        <f t="shared" ca="1" si="9"/>
        <v/>
      </c>
      <c r="AR8" s="10" t="str">
        <f t="shared" ca="1" si="9"/>
        <v/>
      </c>
      <c r="AS8" s="10" t="str">
        <f t="shared" ca="1" si="9"/>
        <v/>
      </c>
      <c r="AT8" s="10" t="str">
        <f t="shared" ca="1" si="9"/>
        <v/>
      </c>
      <c r="AU8" s="10" t="str">
        <f t="shared" ca="1" si="9"/>
        <v/>
      </c>
      <c r="AV8" s="10" t="str">
        <f t="shared" ca="1" si="9"/>
        <v/>
      </c>
      <c r="AW8" s="10" t="str">
        <f t="shared" ca="1" si="9"/>
        <v/>
      </c>
      <c r="AX8" s="10" t="str">
        <f t="shared" ca="1" si="9"/>
        <v/>
      </c>
      <c r="AY8" s="10" t="str">
        <f t="shared" ca="1" si="9"/>
        <v/>
      </c>
      <c r="AZ8" s="10" t="str">
        <f t="shared" ref="AZ8:BI12" ca="1" si="10">IF(AND($C8="Goal",AZ$5&gt;=$F8,AZ$5&lt;=$F8+$H8-1),2,IF(AND($C8="Milestone",AZ$5&gt;=$F8,AZ$5&lt;=$F8+$H8-1),1,""))</f>
        <v/>
      </c>
      <c r="BA8" s="10" t="str">
        <f t="shared" ca="1" si="10"/>
        <v/>
      </c>
      <c r="BB8" s="10" t="str">
        <f t="shared" ca="1" si="10"/>
        <v/>
      </c>
      <c r="BC8" s="10" t="str">
        <f t="shared" ca="1" si="10"/>
        <v/>
      </c>
      <c r="BD8" s="10" t="str">
        <f t="shared" ca="1" si="10"/>
        <v/>
      </c>
      <c r="BE8" s="10" t="str">
        <f t="shared" ca="1" si="10"/>
        <v/>
      </c>
      <c r="BF8" s="10" t="str">
        <f t="shared" ca="1" si="10"/>
        <v/>
      </c>
      <c r="BG8" s="10" t="str">
        <f t="shared" ca="1" si="10"/>
        <v/>
      </c>
      <c r="BH8" s="10" t="str">
        <f t="shared" ca="1" si="10"/>
        <v/>
      </c>
      <c r="BI8" s="10" t="str">
        <f t="shared" ca="1" si="10"/>
        <v/>
      </c>
      <c r="BJ8" s="10" t="str">
        <f t="shared" ref="BJ8:BO12" ca="1" si="11">IF(AND($C8="Goal",BJ$5&gt;=$F8,BJ$5&lt;=$F8+$H8-1),2,IF(AND($C8="Milestone",BJ$5&gt;=$F8,BJ$5&lt;=$F8+$H8-1),1,""))</f>
        <v/>
      </c>
      <c r="BK8" s="10" t="str">
        <f t="shared" ca="1" si="11"/>
        <v/>
      </c>
      <c r="BL8" s="10" t="str">
        <f t="shared" ca="1" si="11"/>
        <v/>
      </c>
      <c r="BM8" s="10" t="str">
        <f t="shared" ca="1" si="11"/>
        <v/>
      </c>
      <c r="BN8" s="10" t="str">
        <f t="shared" ca="1" si="11"/>
        <v/>
      </c>
      <c r="BO8" s="10" t="str">
        <f t="shared" ca="1" si="11"/>
        <v/>
      </c>
    </row>
    <row r="9" spans="1:67" ht="15" x14ac:dyDescent="0.25">
      <c r="A9" s="44"/>
      <c r="B9" s="127" t="s">
        <v>48</v>
      </c>
      <c r="C9" s="63" t="s">
        <v>6</v>
      </c>
      <c r="D9" s="125" t="s">
        <v>54</v>
      </c>
      <c r="E9" s="126">
        <v>1</v>
      </c>
      <c r="F9" s="124">
        <v>43789</v>
      </c>
      <c r="G9" s="84">
        <v>43790</v>
      </c>
      <c r="H9" s="73">
        <f>Milestones[[#This Row],[End Date]]-Milestones[[#This Row],[Start Date]]</f>
        <v>1</v>
      </c>
      <c r="I9" s="128">
        <v>43789</v>
      </c>
      <c r="J9" s="71">
        <f ca="1">IF(Milestones[[#This Row],[Complete Date]]="",TODAY()-Milestones[[#This Row],[End Date]],I9-Milestones[[#This Row],[End Date]])</f>
        <v>-1</v>
      </c>
      <c r="K9" s="52" t="str">
        <f ca="1">IF(Milestones[[#This Row],[Complete Date]]="",IF(TODAY()&lt;Milestones[[#This Row],[Start Date]],"Pending",IF(Milestones[[#This Row],[Complete Date]]="","On Process",IF(I9-G9&gt;0,"Delay","Complete"))),"Complete")</f>
        <v>Complete</v>
      </c>
      <c r="L9" s="35" t="str">
        <f t="shared" ca="1" si="6"/>
        <v/>
      </c>
      <c r="M9" s="10" t="str">
        <f t="shared" ca="1" si="6"/>
        <v/>
      </c>
      <c r="N9" s="10" t="str">
        <f t="shared" ca="1" si="6"/>
        <v/>
      </c>
      <c r="O9" s="10" t="str">
        <f t="shared" ca="1" si="6"/>
        <v/>
      </c>
      <c r="P9" s="10" t="str">
        <f t="shared" ca="1" si="6"/>
        <v/>
      </c>
      <c r="Q9" s="10" t="str">
        <f t="shared" ca="1" si="6"/>
        <v/>
      </c>
      <c r="R9" s="10" t="str">
        <f t="shared" ca="1" si="6"/>
        <v/>
      </c>
      <c r="S9" s="10" t="str">
        <f t="shared" ca="1" si="6"/>
        <v/>
      </c>
      <c r="T9" s="10" t="str">
        <f t="shared" ca="1" si="6"/>
        <v/>
      </c>
      <c r="U9" s="10" t="str">
        <f t="shared" ca="1" si="6"/>
        <v/>
      </c>
      <c r="V9" s="10" t="str">
        <f t="shared" ca="1" si="7"/>
        <v/>
      </c>
      <c r="W9" s="10" t="str">
        <f t="shared" ca="1" si="7"/>
        <v/>
      </c>
      <c r="X9" s="10" t="str">
        <f t="shared" ca="1" si="7"/>
        <v/>
      </c>
      <c r="Y9" s="10" t="str">
        <f t="shared" ca="1" si="7"/>
        <v/>
      </c>
      <c r="Z9" s="10" t="str">
        <f t="shared" ca="1" si="7"/>
        <v/>
      </c>
      <c r="AA9" s="10" t="str">
        <f t="shared" ca="1" si="7"/>
        <v/>
      </c>
      <c r="AB9" s="10" t="str">
        <f t="shared" ca="1" si="7"/>
        <v/>
      </c>
      <c r="AC9" s="10" t="str">
        <f t="shared" ca="1" si="7"/>
        <v/>
      </c>
      <c r="AD9" s="10" t="str">
        <f t="shared" ca="1" si="7"/>
        <v/>
      </c>
      <c r="AE9" s="10" t="str">
        <f t="shared" ca="1" si="7"/>
        <v/>
      </c>
      <c r="AF9" s="10" t="str">
        <f t="shared" ca="1" si="8"/>
        <v/>
      </c>
      <c r="AG9" s="10" t="str">
        <f t="shared" ca="1" si="8"/>
        <v/>
      </c>
      <c r="AH9" s="10" t="str">
        <f t="shared" ca="1" si="8"/>
        <v/>
      </c>
      <c r="AI9" s="10" t="str">
        <f t="shared" ca="1" si="8"/>
        <v/>
      </c>
      <c r="AJ9" s="10" t="str">
        <f t="shared" ca="1" si="8"/>
        <v/>
      </c>
      <c r="AK9" s="10" t="str">
        <f t="shared" ca="1" si="8"/>
        <v/>
      </c>
      <c r="AL9" s="10" t="str">
        <f t="shared" ca="1" si="8"/>
        <v/>
      </c>
      <c r="AM9" s="10" t="str">
        <f t="shared" ca="1" si="8"/>
        <v/>
      </c>
      <c r="AN9" s="10" t="str">
        <f t="shared" ca="1" si="8"/>
        <v/>
      </c>
      <c r="AO9" s="10" t="str">
        <f t="shared" ca="1" si="8"/>
        <v/>
      </c>
      <c r="AP9" s="10" t="str">
        <f t="shared" ca="1" si="9"/>
        <v/>
      </c>
      <c r="AQ9" s="10" t="str">
        <f t="shared" ca="1" si="9"/>
        <v/>
      </c>
      <c r="AR9" s="10" t="str">
        <f t="shared" ca="1" si="9"/>
        <v/>
      </c>
      <c r="AS9" s="10" t="str">
        <f t="shared" ca="1" si="9"/>
        <v/>
      </c>
      <c r="AT9" s="10" t="str">
        <f t="shared" ca="1" si="9"/>
        <v/>
      </c>
      <c r="AU9" s="10" t="str">
        <f t="shared" ca="1" si="9"/>
        <v/>
      </c>
      <c r="AV9" s="10" t="str">
        <f t="shared" ca="1" si="9"/>
        <v/>
      </c>
      <c r="AW9" s="10" t="str">
        <f t="shared" ca="1" si="9"/>
        <v/>
      </c>
      <c r="AX9" s="10" t="str">
        <f t="shared" ca="1" si="9"/>
        <v/>
      </c>
      <c r="AY9" s="10" t="str">
        <f t="shared" ca="1" si="9"/>
        <v/>
      </c>
      <c r="AZ9" s="10" t="str">
        <f t="shared" ca="1" si="10"/>
        <v/>
      </c>
      <c r="BA9" s="10" t="str">
        <f t="shared" ca="1" si="10"/>
        <v/>
      </c>
      <c r="BB9" s="10" t="str">
        <f t="shared" ca="1" si="10"/>
        <v/>
      </c>
      <c r="BC9" s="10" t="str">
        <f t="shared" ca="1" si="10"/>
        <v/>
      </c>
      <c r="BD9" s="10" t="str">
        <f t="shared" ca="1" si="10"/>
        <v/>
      </c>
      <c r="BE9" s="10" t="str">
        <f t="shared" ca="1" si="10"/>
        <v/>
      </c>
      <c r="BF9" s="10" t="str">
        <f t="shared" ca="1" si="10"/>
        <v/>
      </c>
      <c r="BG9" s="10" t="str">
        <f t="shared" ca="1" si="10"/>
        <v/>
      </c>
      <c r="BH9" s="10" t="str">
        <f t="shared" ca="1" si="10"/>
        <v/>
      </c>
      <c r="BI9" s="10" t="str">
        <f t="shared" ca="1" si="10"/>
        <v/>
      </c>
      <c r="BJ9" s="10" t="str">
        <f t="shared" ca="1" si="11"/>
        <v/>
      </c>
      <c r="BK9" s="10" t="str">
        <f t="shared" ca="1" si="11"/>
        <v/>
      </c>
      <c r="BL9" s="10" t="str">
        <f t="shared" ca="1" si="11"/>
        <v/>
      </c>
      <c r="BM9" s="10" t="str">
        <f t="shared" ca="1" si="11"/>
        <v/>
      </c>
      <c r="BN9" s="10" t="str">
        <f t="shared" ca="1" si="11"/>
        <v/>
      </c>
      <c r="BO9" s="10" t="str">
        <f t="shared" ca="1" si="11"/>
        <v/>
      </c>
    </row>
    <row r="10" spans="1:67" ht="15" x14ac:dyDescent="0.25">
      <c r="B10" s="93" t="s">
        <v>31</v>
      </c>
      <c r="C10" s="64"/>
      <c r="D10" s="91"/>
      <c r="E10" s="123"/>
      <c r="F10" s="75">
        <f>F11</f>
        <v>43790</v>
      </c>
      <c r="G10" s="75">
        <f>G12</f>
        <v>43791</v>
      </c>
      <c r="H10" s="129">
        <f>H11+H12</f>
        <v>2</v>
      </c>
      <c r="I10" s="130"/>
      <c r="J10" s="69"/>
      <c r="K10" s="51"/>
      <c r="L10" s="35" t="str">
        <f t="shared" ca="1" si="6"/>
        <v/>
      </c>
      <c r="M10" s="10" t="str">
        <f t="shared" ca="1" si="6"/>
        <v/>
      </c>
      <c r="N10" s="10" t="str">
        <f t="shared" ca="1" si="6"/>
        <v/>
      </c>
      <c r="O10" s="10" t="str">
        <f t="shared" ca="1" si="6"/>
        <v/>
      </c>
      <c r="P10" s="10" t="str">
        <f t="shared" ca="1" si="6"/>
        <v/>
      </c>
      <c r="Q10" s="10" t="str">
        <f t="shared" ca="1" si="6"/>
        <v/>
      </c>
      <c r="R10" s="10" t="str">
        <f t="shared" ca="1" si="6"/>
        <v/>
      </c>
      <c r="S10" s="10" t="str">
        <f t="shared" ca="1" si="6"/>
        <v/>
      </c>
      <c r="T10" s="10" t="str">
        <f t="shared" ca="1" si="6"/>
        <v/>
      </c>
      <c r="U10" s="10" t="str">
        <f t="shared" ca="1" si="6"/>
        <v/>
      </c>
      <c r="V10" s="10" t="str">
        <f t="shared" ca="1" si="7"/>
        <v/>
      </c>
      <c r="W10" s="10" t="str">
        <f t="shared" ca="1" si="7"/>
        <v/>
      </c>
      <c r="X10" s="10" t="str">
        <f t="shared" ca="1" si="7"/>
        <v/>
      </c>
      <c r="Y10" s="10" t="str">
        <f t="shared" ca="1" si="7"/>
        <v/>
      </c>
      <c r="Z10" s="10" t="str">
        <f t="shared" ca="1" si="7"/>
        <v/>
      </c>
      <c r="AA10" s="10" t="str">
        <f t="shared" ca="1" si="7"/>
        <v/>
      </c>
      <c r="AB10" s="10" t="str">
        <f t="shared" ca="1" si="7"/>
        <v/>
      </c>
      <c r="AC10" s="10" t="str">
        <f t="shared" ca="1" si="7"/>
        <v/>
      </c>
      <c r="AD10" s="10" t="str">
        <f t="shared" ca="1" si="7"/>
        <v/>
      </c>
      <c r="AE10" s="10" t="str">
        <f t="shared" ca="1" si="7"/>
        <v/>
      </c>
      <c r="AF10" s="10" t="str">
        <f t="shared" ca="1" si="8"/>
        <v/>
      </c>
      <c r="AG10" s="10" t="str">
        <f t="shared" ca="1" si="8"/>
        <v/>
      </c>
      <c r="AH10" s="10" t="str">
        <f t="shared" ca="1" si="8"/>
        <v/>
      </c>
      <c r="AI10" s="10" t="str">
        <f t="shared" ca="1" si="8"/>
        <v/>
      </c>
      <c r="AJ10" s="10" t="str">
        <f t="shared" ca="1" si="8"/>
        <v/>
      </c>
      <c r="AK10" s="10" t="str">
        <f t="shared" ca="1" si="8"/>
        <v/>
      </c>
      <c r="AL10" s="10" t="str">
        <f t="shared" ca="1" si="8"/>
        <v/>
      </c>
      <c r="AM10" s="10" t="str">
        <f t="shared" ca="1" si="8"/>
        <v/>
      </c>
      <c r="AN10" s="10" t="str">
        <f t="shared" ca="1" si="8"/>
        <v/>
      </c>
      <c r="AO10" s="10" t="str">
        <f t="shared" ca="1" si="8"/>
        <v/>
      </c>
      <c r="AP10" s="10" t="str">
        <f t="shared" ca="1" si="9"/>
        <v/>
      </c>
      <c r="AQ10" s="10" t="str">
        <f t="shared" ca="1" si="9"/>
        <v/>
      </c>
      <c r="AR10" s="10" t="str">
        <f t="shared" ca="1" si="9"/>
        <v/>
      </c>
      <c r="AS10" s="10" t="str">
        <f t="shared" ca="1" si="9"/>
        <v/>
      </c>
      <c r="AT10" s="10" t="str">
        <f t="shared" ca="1" si="9"/>
        <v/>
      </c>
      <c r="AU10" s="10" t="str">
        <f t="shared" ca="1" si="9"/>
        <v/>
      </c>
      <c r="AV10" s="10" t="str">
        <f t="shared" ca="1" si="9"/>
        <v/>
      </c>
      <c r="AW10" s="10" t="str">
        <f t="shared" ca="1" si="9"/>
        <v/>
      </c>
      <c r="AX10" s="10" t="str">
        <f t="shared" ca="1" si="9"/>
        <v/>
      </c>
      <c r="AY10" s="10" t="str">
        <f t="shared" ca="1" si="9"/>
        <v/>
      </c>
      <c r="AZ10" s="10" t="str">
        <f t="shared" ca="1" si="10"/>
        <v/>
      </c>
      <c r="BA10" s="10" t="str">
        <f t="shared" ca="1" si="10"/>
        <v/>
      </c>
      <c r="BB10" s="10" t="str">
        <f t="shared" ca="1" si="10"/>
        <v/>
      </c>
      <c r="BC10" s="10" t="str">
        <f t="shared" ca="1" si="10"/>
        <v/>
      </c>
      <c r="BD10" s="10" t="str">
        <f t="shared" ca="1" si="10"/>
        <v/>
      </c>
      <c r="BE10" s="10" t="str">
        <f t="shared" ca="1" si="10"/>
        <v/>
      </c>
      <c r="BF10" s="10" t="str">
        <f t="shared" ca="1" si="10"/>
        <v/>
      </c>
      <c r="BG10" s="10" t="str">
        <f t="shared" ca="1" si="10"/>
        <v/>
      </c>
      <c r="BH10" s="10" t="str">
        <f t="shared" ca="1" si="10"/>
        <v/>
      </c>
      <c r="BI10" s="10" t="str">
        <f t="shared" ca="1" si="10"/>
        <v/>
      </c>
      <c r="BJ10" s="10" t="str">
        <f t="shared" ca="1" si="11"/>
        <v/>
      </c>
      <c r="BK10" s="10" t="str">
        <f t="shared" ca="1" si="11"/>
        <v/>
      </c>
      <c r="BL10" s="10" t="str">
        <f t="shared" ca="1" si="11"/>
        <v/>
      </c>
      <c r="BM10" s="10" t="str">
        <f t="shared" ca="1" si="11"/>
        <v/>
      </c>
      <c r="BN10" s="10" t="str">
        <f t="shared" ca="1" si="11"/>
        <v/>
      </c>
      <c r="BO10" s="10" t="str">
        <f t="shared" ca="1" si="11"/>
        <v/>
      </c>
    </row>
    <row r="11" spans="1:67" ht="15" x14ac:dyDescent="0.25">
      <c r="A11" s="44"/>
      <c r="B11" s="43" t="s">
        <v>41</v>
      </c>
      <c r="C11" s="77" t="s">
        <v>5</v>
      </c>
      <c r="D11" s="65" t="s">
        <v>54</v>
      </c>
      <c r="E11" s="118">
        <v>1</v>
      </c>
      <c r="F11" s="84">
        <f>G9</f>
        <v>43790</v>
      </c>
      <c r="G11" s="72">
        <v>43791</v>
      </c>
      <c r="H11" s="79">
        <v>1</v>
      </c>
      <c r="I11" s="72">
        <v>43791</v>
      </c>
      <c r="J11" s="70">
        <f ca="1">IF(Milestones[[#This Row],[Complete Date]]="",TODAY()-Milestones[[#This Row],[End Date]],I11-Milestones[[#This Row],[End Date]])</f>
        <v>0</v>
      </c>
      <c r="K11" s="45" t="str">
        <f ca="1">IF(Milestones[[#This Row],[Complete Date]]="",IF(TODAY()&lt;Milestones[[#This Row],[Start Date]],"Pending",IF(Milestones[[#This Row],[Complete Date]]="","On Process",IF(I11-G11&gt;0,"Delay","Complete"))),"Complete")</f>
        <v>Complete</v>
      </c>
      <c r="L11" s="35" t="str">
        <f t="shared" ca="1" si="6"/>
        <v/>
      </c>
      <c r="M11" s="10" t="str">
        <f t="shared" ca="1" si="6"/>
        <v/>
      </c>
      <c r="N11" s="10" t="str">
        <f t="shared" ca="1" si="6"/>
        <v/>
      </c>
      <c r="O11" s="10" t="str">
        <f t="shared" ca="1" si="6"/>
        <v/>
      </c>
      <c r="P11" s="10" t="str">
        <f t="shared" ca="1" si="6"/>
        <v/>
      </c>
      <c r="Q11" s="10" t="str">
        <f t="shared" ca="1" si="6"/>
        <v/>
      </c>
      <c r="R11" s="10" t="str">
        <f t="shared" ca="1" si="6"/>
        <v/>
      </c>
      <c r="S11" s="10" t="str">
        <f t="shared" ca="1" si="6"/>
        <v/>
      </c>
      <c r="T11" s="10" t="str">
        <f t="shared" ca="1" si="6"/>
        <v/>
      </c>
      <c r="U11" s="10" t="str">
        <f t="shared" ca="1" si="6"/>
        <v/>
      </c>
      <c r="V11" s="10" t="str">
        <f t="shared" ca="1" si="7"/>
        <v/>
      </c>
      <c r="W11" s="10" t="str">
        <f t="shared" ca="1" si="7"/>
        <v/>
      </c>
      <c r="X11" s="10" t="str">
        <f t="shared" ca="1" si="7"/>
        <v/>
      </c>
      <c r="Y11" s="10" t="str">
        <f t="shared" ca="1" si="7"/>
        <v/>
      </c>
      <c r="Z11" s="10" t="str">
        <f t="shared" ca="1" si="7"/>
        <v/>
      </c>
      <c r="AA11" s="10" t="str">
        <f t="shared" ca="1" si="7"/>
        <v/>
      </c>
      <c r="AB11" s="10" t="str">
        <f t="shared" ca="1" si="7"/>
        <v/>
      </c>
      <c r="AC11" s="10" t="str">
        <f t="shared" ca="1" si="7"/>
        <v/>
      </c>
      <c r="AD11" s="10" t="str">
        <f t="shared" ca="1" si="7"/>
        <v/>
      </c>
      <c r="AE11" s="10" t="str">
        <f t="shared" ca="1" si="7"/>
        <v/>
      </c>
      <c r="AF11" s="10" t="str">
        <f t="shared" ca="1" si="8"/>
        <v/>
      </c>
      <c r="AG11" s="10" t="str">
        <f t="shared" ca="1" si="8"/>
        <v/>
      </c>
      <c r="AH11" s="10" t="str">
        <f t="shared" ca="1" si="8"/>
        <v/>
      </c>
      <c r="AI11" s="10" t="str">
        <f t="shared" ca="1" si="8"/>
        <v/>
      </c>
      <c r="AJ11" s="10" t="str">
        <f t="shared" ca="1" si="8"/>
        <v/>
      </c>
      <c r="AK11" s="10" t="str">
        <f t="shared" ca="1" si="8"/>
        <v/>
      </c>
      <c r="AL11" s="10" t="str">
        <f t="shared" ca="1" si="8"/>
        <v/>
      </c>
      <c r="AM11" s="10" t="str">
        <f t="shared" ca="1" si="8"/>
        <v/>
      </c>
      <c r="AN11" s="10" t="str">
        <f t="shared" ca="1" si="8"/>
        <v/>
      </c>
      <c r="AO11" s="10" t="str">
        <f t="shared" ca="1" si="8"/>
        <v/>
      </c>
      <c r="AP11" s="10" t="str">
        <f t="shared" ca="1" si="9"/>
        <v/>
      </c>
      <c r="AQ11" s="10" t="str">
        <f t="shared" ca="1" si="9"/>
        <v/>
      </c>
      <c r="AR11" s="10" t="str">
        <f t="shared" ca="1" si="9"/>
        <v/>
      </c>
      <c r="AS11" s="10" t="str">
        <f t="shared" ca="1" si="9"/>
        <v/>
      </c>
      <c r="AT11" s="10" t="str">
        <f t="shared" ca="1" si="9"/>
        <v/>
      </c>
      <c r="AU11" s="10" t="str">
        <f t="shared" ca="1" si="9"/>
        <v/>
      </c>
      <c r="AV11" s="10" t="str">
        <f t="shared" ca="1" si="9"/>
        <v/>
      </c>
      <c r="AW11" s="10" t="str">
        <f t="shared" ca="1" si="9"/>
        <v/>
      </c>
      <c r="AX11" s="10" t="str">
        <f t="shared" ca="1" si="9"/>
        <v/>
      </c>
      <c r="AY11" s="10" t="str">
        <f t="shared" ca="1" si="9"/>
        <v/>
      </c>
      <c r="AZ11" s="10" t="str">
        <f t="shared" ca="1" si="10"/>
        <v/>
      </c>
      <c r="BA11" s="10" t="str">
        <f t="shared" ca="1" si="10"/>
        <v/>
      </c>
      <c r="BB11" s="10" t="str">
        <f t="shared" ca="1" si="10"/>
        <v/>
      </c>
      <c r="BC11" s="10" t="str">
        <f t="shared" ca="1" si="10"/>
        <v/>
      </c>
      <c r="BD11" s="10" t="str">
        <f t="shared" ca="1" si="10"/>
        <v/>
      </c>
      <c r="BE11" s="10" t="str">
        <f t="shared" ca="1" si="10"/>
        <v/>
      </c>
      <c r="BF11" s="10" t="str">
        <f t="shared" ca="1" si="10"/>
        <v/>
      </c>
      <c r="BG11" s="10" t="str">
        <f t="shared" ca="1" si="10"/>
        <v/>
      </c>
      <c r="BH11" s="10" t="str">
        <f t="shared" ca="1" si="10"/>
        <v/>
      </c>
      <c r="BI11" s="10" t="str">
        <f t="shared" ca="1" si="10"/>
        <v/>
      </c>
      <c r="BJ11" s="10" t="str">
        <f t="shared" ca="1" si="11"/>
        <v/>
      </c>
      <c r="BK11" s="10" t="str">
        <f t="shared" ca="1" si="11"/>
        <v/>
      </c>
      <c r="BL11" s="10" t="str">
        <f t="shared" ca="1" si="11"/>
        <v/>
      </c>
      <c r="BM11" s="10" t="str">
        <f t="shared" ca="1" si="11"/>
        <v/>
      </c>
      <c r="BN11" s="10" t="str">
        <f t="shared" ca="1" si="11"/>
        <v/>
      </c>
      <c r="BO11" s="10" t="str">
        <f t="shared" ca="1" si="11"/>
        <v/>
      </c>
    </row>
    <row r="12" spans="1:67" ht="15" x14ac:dyDescent="0.25">
      <c r="A12" s="44"/>
      <c r="B12" s="43" t="s">
        <v>42</v>
      </c>
      <c r="C12" s="60" t="s">
        <v>5</v>
      </c>
      <c r="D12" s="65" t="s">
        <v>54</v>
      </c>
      <c r="E12" s="58">
        <v>1</v>
      </c>
      <c r="F12" s="57">
        <v>43790</v>
      </c>
      <c r="G12" s="57">
        <v>43791</v>
      </c>
      <c r="H12" s="54">
        <v>1</v>
      </c>
      <c r="I12" s="84">
        <v>43791</v>
      </c>
      <c r="J12" s="71">
        <f ca="1">IF(Milestones[[#This Row],[Complete Date]]="",TODAY()-Milestones[[#This Row],[End Date]],I12-Milestones[[#This Row],[End Date]])</f>
        <v>0</v>
      </c>
      <c r="K12" s="52" t="str">
        <f ca="1">IF(Milestones[[#This Row],[Complete Date]]="",IF(TODAY()&lt;Milestones[[#This Row],[Start Date]],"Pending",IF(Milestones[[#This Row],[Complete Date]]="","On Process",IF(I12-G12&gt;0,"Delay","Complete"))),"Complete")</f>
        <v>Complete</v>
      </c>
      <c r="L12" s="35" t="str">
        <f t="shared" ca="1" si="6"/>
        <v/>
      </c>
      <c r="M12" s="10" t="str">
        <f t="shared" ca="1" si="6"/>
        <v/>
      </c>
      <c r="N12" s="10" t="str">
        <f t="shared" ca="1" si="6"/>
        <v/>
      </c>
      <c r="O12" s="10" t="str">
        <f t="shared" ca="1" si="6"/>
        <v/>
      </c>
      <c r="P12" s="10" t="str">
        <f t="shared" ca="1" si="6"/>
        <v/>
      </c>
      <c r="Q12" s="10" t="str">
        <f t="shared" ca="1" si="6"/>
        <v/>
      </c>
      <c r="R12" s="10" t="str">
        <f t="shared" ca="1" si="6"/>
        <v/>
      </c>
      <c r="S12" s="10" t="str">
        <f t="shared" ca="1" si="6"/>
        <v/>
      </c>
      <c r="T12" s="10" t="str">
        <f t="shared" ca="1" si="6"/>
        <v/>
      </c>
      <c r="U12" s="10" t="str">
        <f t="shared" ca="1" si="6"/>
        <v/>
      </c>
      <c r="V12" s="10" t="str">
        <f t="shared" ca="1" si="7"/>
        <v/>
      </c>
      <c r="W12" s="10" t="str">
        <f t="shared" ca="1" si="7"/>
        <v/>
      </c>
      <c r="X12" s="10" t="str">
        <f t="shared" ca="1" si="7"/>
        <v/>
      </c>
      <c r="Y12" s="10" t="str">
        <f t="shared" ca="1" si="7"/>
        <v/>
      </c>
      <c r="Z12" s="10" t="str">
        <f t="shared" ca="1" si="7"/>
        <v/>
      </c>
      <c r="AA12" s="10" t="str">
        <f t="shared" ca="1" si="7"/>
        <v/>
      </c>
      <c r="AB12" s="10" t="str">
        <f t="shared" ca="1" si="7"/>
        <v/>
      </c>
      <c r="AC12" s="10" t="str">
        <f t="shared" ca="1" si="7"/>
        <v/>
      </c>
      <c r="AD12" s="10" t="str">
        <f t="shared" ca="1" si="7"/>
        <v/>
      </c>
      <c r="AE12" s="10" t="str">
        <f t="shared" ca="1" si="7"/>
        <v/>
      </c>
      <c r="AF12" s="10" t="str">
        <f t="shared" ca="1" si="8"/>
        <v/>
      </c>
      <c r="AG12" s="10" t="str">
        <f t="shared" ca="1" si="8"/>
        <v/>
      </c>
      <c r="AH12" s="10" t="str">
        <f t="shared" ca="1" si="8"/>
        <v/>
      </c>
      <c r="AI12" s="10" t="str">
        <f t="shared" ca="1" si="8"/>
        <v/>
      </c>
      <c r="AJ12" s="10" t="str">
        <f t="shared" ca="1" si="8"/>
        <v/>
      </c>
      <c r="AK12" s="10" t="str">
        <f t="shared" ca="1" si="8"/>
        <v/>
      </c>
      <c r="AL12" s="10" t="str">
        <f t="shared" ca="1" si="8"/>
        <v/>
      </c>
      <c r="AM12" s="10" t="str">
        <f t="shared" ca="1" si="8"/>
        <v/>
      </c>
      <c r="AN12" s="10" t="str">
        <f t="shared" ca="1" si="8"/>
        <v/>
      </c>
      <c r="AO12" s="10" t="str">
        <f t="shared" ca="1" si="8"/>
        <v/>
      </c>
      <c r="AP12" s="10" t="str">
        <f t="shared" ca="1" si="9"/>
        <v/>
      </c>
      <c r="AQ12" s="10" t="str">
        <f t="shared" ca="1" si="9"/>
        <v/>
      </c>
      <c r="AR12" s="10" t="str">
        <f t="shared" ca="1" si="9"/>
        <v/>
      </c>
      <c r="AS12" s="10" t="str">
        <f t="shared" ca="1" si="9"/>
        <v/>
      </c>
      <c r="AT12" s="10" t="str">
        <f t="shared" ca="1" si="9"/>
        <v/>
      </c>
      <c r="AU12" s="10" t="str">
        <f t="shared" ca="1" si="9"/>
        <v/>
      </c>
      <c r="AV12" s="10" t="str">
        <f t="shared" ca="1" si="9"/>
        <v/>
      </c>
      <c r="AW12" s="10" t="str">
        <f t="shared" ca="1" si="9"/>
        <v/>
      </c>
      <c r="AX12" s="10" t="str">
        <f t="shared" ca="1" si="9"/>
        <v/>
      </c>
      <c r="AY12" s="10" t="str">
        <f t="shared" ca="1" si="9"/>
        <v/>
      </c>
      <c r="AZ12" s="10" t="str">
        <f t="shared" ca="1" si="10"/>
        <v/>
      </c>
      <c r="BA12" s="10" t="str">
        <f t="shared" ca="1" si="10"/>
        <v/>
      </c>
      <c r="BB12" s="10" t="str">
        <f t="shared" ca="1" si="10"/>
        <v/>
      </c>
      <c r="BC12" s="10" t="str">
        <f t="shared" ca="1" si="10"/>
        <v/>
      </c>
      <c r="BD12" s="10" t="str">
        <f t="shared" ca="1" si="10"/>
        <v/>
      </c>
      <c r="BE12" s="10" t="str">
        <f t="shared" ca="1" si="10"/>
        <v/>
      </c>
      <c r="BF12" s="10" t="str">
        <f t="shared" ca="1" si="10"/>
        <v/>
      </c>
      <c r="BG12" s="10" t="str">
        <f t="shared" ca="1" si="10"/>
        <v/>
      </c>
      <c r="BH12" s="10" t="str">
        <f t="shared" ca="1" si="10"/>
        <v/>
      </c>
      <c r="BI12" s="10" t="str">
        <f t="shared" ca="1" si="10"/>
        <v/>
      </c>
      <c r="BJ12" s="10" t="str">
        <f t="shared" ca="1" si="11"/>
        <v/>
      </c>
      <c r="BK12" s="10" t="str">
        <f t="shared" ca="1" si="11"/>
        <v/>
      </c>
      <c r="BL12" s="10" t="str">
        <f t="shared" ca="1" si="11"/>
        <v/>
      </c>
      <c r="BM12" s="10" t="str">
        <f t="shared" ca="1" si="11"/>
        <v/>
      </c>
      <c r="BN12" s="10" t="str">
        <f t="shared" ca="1" si="11"/>
        <v/>
      </c>
      <c r="BO12" s="10" t="str">
        <f t="shared" ca="1" si="11"/>
        <v/>
      </c>
    </row>
    <row r="13" spans="1:67" ht="15" x14ac:dyDescent="0.25">
      <c r="B13" s="109" t="s">
        <v>37</v>
      </c>
      <c r="C13" s="46"/>
      <c r="D13" s="46"/>
      <c r="E13" s="47"/>
      <c r="F13" s="48">
        <f>F14</f>
        <v>43791</v>
      </c>
      <c r="G13" s="48">
        <f>G16</f>
        <v>43800</v>
      </c>
      <c r="H13" s="49">
        <f>H14+H15+H16</f>
        <v>9</v>
      </c>
      <c r="I13" s="50"/>
      <c r="J13" s="110"/>
      <c r="K13" s="51"/>
      <c r="L13" s="35"/>
      <c r="M13" s="10"/>
      <c r="N13" s="10"/>
      <c r="O13" s="10"/>
      <c r="P13" s="10"/>
      <c r="Q13" s="10"/>
      <c r="R13" s="10"/>
      <c r="S13" s="10"/>
      <c r="T13" s="10"/>
      <c r="U13" s="10"/>
      <c r="V13" s="10"/>
      <c r="W13" s="10"/>
      <c r="X13" s="10"/>
      <c r="Y13" s="10"/>
      <c r="Z13" s="10"/>
      <c r="AA13" s="10"/>
      <c r="AB13" s="10"/>
      <c r="AC13" s="10"/>
      <c r="AD13" s="10"/>
      <c r="AE13" s="10"/>
      <c r="AF13" s="10"/>
      <c r="AG13" s="10"/>
      <c r="AH13" s="10"/>
      <c r="AI13" s="10"/>
      <c r="AJ13" s="10"/>
      <c r="AK13" s="10"/>
      <c r="AL13" s="10"/>
      <c r="AM13" s="10"/>
      <c r="AN13" s="10"/>
      <c r="AO13" s="10"/>
      <c r="AP13" s="10"/>
      <c r="AQ13" s="10"/>
      <c r="AR13" s="10"/>
      <c r="AS13" s="10"/>
      <c r="AT13" s="10"/>
      <c r="AU13" s="10"/>
      <c r="AV13" s="10"/>
      <c r="AW13" s="10"/>
      <c r="AX13" s="10"/>
      <c r="AY13" s="10"/>
      <c r="AZ13" s="10"/>
      <c r="BA13" s="10"/>
      <c r="BB13" s="10"/>
      <c r="BC13" s="10"/>
      <c r="BD13" s="10"/>
      <c r="BE13" s="10"/>
      <c r="BF13" s="10"/>
      <c r="BG13" s="10"/>
      <c r="BH13" s="10"/>
      <c r="BI13" s="10"/>
      <c r="BJ13" s="10"/>
      <c r="BK13" s="10"/>
      <c r="BL13" s="10"/>
      <c r="BM13" s="10"/>
      <c r="BN13" s="10"/>
      <c r="BO13" s="10"/>
    </row>
    <row r="14" spans="1:67" ht="15" x14ac:dyDescent="0.25">
      <c r="A14" s="42"/>
      <c r="B14" s="88" t="s">
        <v>51</v>
      </c>
      <c r="C14" s="61" t="s">
        <v>6</v>
      </c>
      <c r="D14" s="65" t="s">
        <v>54</v>
      </c>
      <c r="E14" s="59">
        <v>1</v>
      </c>
      <c r="F14" s="55">
        <f>G12</f>
        <v>43791</v>
      </c>
      <c r="G14" s="55">
        <f>Milestones[[#This Row],[Start Date]]+Milestones[[#This Row],[Durations]]</f>
        <v>43794</v>
      </c>
      <c r="H14" s="87">
        <v>3</v>
      </c>
      <c r="I14" s="72">
        <v>43808</v>
      </c>
      <c r="J14" s="70">
        <f ca="1">IF(Milestones[[#This Row],[Complete Date]]="",TODAY()-Milestones[[#This Row],[End Date]],I14-Milestones[[#This Row],[End Date]])</f>
        <v>14</v>
      </c>
      <c r="K14" s="45" t="str">
        <f ca="1">IF(Milestones[[#This Row],[Complete Date]]="",IF(TODAY()&lt;Milestones[[#This Row],[Start Date]],"Pending",IF(Milestones[[#This Row],[Complete Date]]="","On Process",IF(I14-G14&gt;0,"Delay","Complete"))),"Complete")</f>
        <v>Complete</v>
      </c>
      <c r="L14" s="35"/>
      <c r="M14" s="10"/>
      <c r="N14" s="10"/>
      <c r="O14" s="10"/>
      <c r="P14" s="10"/>
      <c r="Q14" s="10"/>
      <c r="R14" s="10"/>
      <c r="S14" s="10"/>
      <c r="T14" s="10"/>
      <c r="U14" s="10"/>
      <c r="V14" s="10"/>
      <c r="W14" s="10"/>
      <c r="X14" s="10"/>
      <c r="Y14" s="10"/>
      <c r="Z14" s="10"/>
      <c r="AA14" s="10"/>
      <c r="AB14" s="10"/>
      <c r="AC14" s="10"/>
      <c r="AD14" s="10"/>
      <c r="AE14" s="10"/>
      <c r="AF14" s="10"/>
      <c r="AG14" s="10"/>
      <c r="AH14" s="10"/>
      <c r="AI14" s="10"/>
      <c r="AJ14" s="10"/>
      <c r="AK14" s="10"/>
      <c r="AL14" s="10"/>
      <c r="AM14" s="10"/>
      <c r="AN14" s="10"/>
      <c r="AO14" s="10"/>
      <c r="AP14" s="10"/>
      <c r="AQ14" s="10"/>
      <c r="AR14" s="10"/>
      <c r="AS14" s="10"/>
      <c r="AT14" s="10"/>
      <c r="AU14" s="10"/>
      <c r="AV14" s="10"/>
      <c r="AW14" s="10"/>
      <c r="AX14" s="10"/>
      <c r="AY14" s="10"/>
      <c r="AZ14" s="10"/>
      <c r="BA14" s="10"/>
      <c r="BB14" s="10"/>
      <c r="BC14" s="10"/>
      <c r="BD14" s="10"/>
      <c r="BE14" s="10"/>
      <c r="BF14" s="10"/>
      <c r="BG14" s="10"/>
      <c r="BH14" s="10"/>
      <c r="BI14" s="10"/>
      <c r="BJ14" s="10"/>
      <c r="BK14" s="10"/>
      <c r="BL14" s="10"/>
      <c r="BM14" s="10"/>
      <c r="BN14" s="10"/>
      <c r="BO14" s="10"/>
    </row>
    <row r="15" spans="1:67" ht="15" x14ac:dyDescent="0.25">
      <c r="A15" s="42"/>
      <c r="B15" s="53" t="s">
        <v>43</v>
      </c>
      <c r="C15" s="60" t="s">
        <v>6</v>
      </c>
      <c r="D15" s="65" t="s">
        <v>54</v>
      </c>
      <c r="E15" s="58">
        <v>1</v>
      </c>
      <c r="F15" s="57">
        <f>G14</f>
        <v>43794</v>
      </c>
      <c r="G15" s="57">
        <f>Milestones[[#This Row],[Start Date]]+Milestones[[#This Row],[Durations]]</f>
        <v>43797</v>
      </c>
      <c r="H15" s="54">
        <v>3</v>
      </c>
      <c r="I15" s="72">
        <v>43808</v>
      </c>
      <c r="J15" s="71">
        <f ca="1">IF(Milestones[[#This Row],[Complete Date]]="",TODAY()-Milestones[[#This Row],[End Date]],I15-Milestones[[#This Row],[End Date]])</f>
        <v>11</v>
      </c>
      <c r="K15" s="52" t="str">
        <f ca="1">IF(Milestones[[#This Row],[Complete Date]]="",IF(TODAY()&lt;Milestones[[#This Row],[Start Date]],"Pending",IF(Milestones[[#This Row],[Complete Date]]="","On Process",IF(I15-G15&gt;0,"Delay","Complete"))),"Complete")</f>
        <v>Complete</v>
      </c>
      <c r="L15" s="35"/>
      <c r="M15" s="10"/>
      <c r="N15" s="10"/>
      <c r="O15" s="10"/>
      <c r="P15" s="10"/>
      <c r="Q15" s="10"/>
      <c r="R15" s="10"/>
      <c r="S15" s="10"/>
      <c r="T15" s="10"/>
      <c r="U15" s="10"/>
      <c r="V15" s="10"/>
      <c r="W15" s="10"/>
      <c r="X15" s="10"/>
      <c r="Y15" s="10"/>
      <c r="Z15" s="10"/>
      <c r="AA15" s="10"/>
      <c r="AB15" s="10"/>
      <c r="AC15" s="10"/>
      <c r="AD15" s="10"/>
      <c r="AE15" s="10"/>
      <c r="AF15" s="10"/>
      <c r="AG15" s="10"/>
      <c r="AH15" s="10"/>
      <c r="AI15" s="10"/>
      <c r="AJ15" s="10"/>
      <c r="AK15" s="10"/>
      <c r="AL15" s="10"/>
      <c r="AM15" s="10"/>
      <c r="AN15" s="10"/>
      <c r="AO15" s="10"/>
      <c r="AP15" s="10"/>
      <c r="AQ15" s="10"/>
      <c r="AR15" s="10"/>
      <c r="AS15" s="10"/>
      <c r="AT15" s="10"/>
      <c r="AU15" s="10"/>
      <c r="AV15" s="10"/>
      <c r="AW15" s="10"/>
      <c r="AX15" s="10"/>
      <c r="AY15" s="10"/>
      <c r="AZ15" s="10"/>
      <c r="BA15" s="10"/>
      <c r="BB15" s="10"/>
      <c r="BC15" s="10"/>
      <c r="BD15" s="10"/>
      <c r="BE15" s="10"/>
      <c r="BF15" s="10"/>
      <c r="BG15" s="10"/>
      <c r="BH15" s="10"/>
      <c r="BI15" s="10"/>
      <c r="BJ15" s="10"/>
      <c r="BK15" s="10"/>
      <c r="BL15" s="10"/>
      <c r="BM15" s="10"/>
      <c r="BN15" s="10"/>
      <c r="BO15" s="10"/>
    </row>
    <row r="16" spans="1:67" ht="15" x14ac:dyDescent="0.25">
      <c r="A16" s="42"/>
      <c r="B16" s="111" t="s">
        <v>44</v>
      </c>
      <c r="C16" s="41"/>
      <c r="D16" s="65" t="s">
        <v>54</v>
      </c>
      <c r="E16" s="59">
        <v>1</v>
      </c>
      <c r="F16" s="55">
        <f>G15</f>
        <v>43797</v>
      </c>
      <c r="G16" s="55">
        <f>Milestones[[#This Row],[Start Date]]+Milestones[[#This Row],[Durations]]</f>
        <v>43800</v>
      </c>
      <c r="H16" s="87">
        <v>3</v>
      </c>
      <c r="I16" s="72">
        <v>43808</v>
      </c>
      <c r="J16" s="70">
        <f ca="1">IF(Milestones[[#This Row],[Complete Date]]="",TODAY()-Milestones[[#This Row],[End Date]],I16-Milestones[[#This Row],[End Date]])</f>
        <v>8</v>
      </c>
      <c r="K16" s="45" t="str">
        <f ca="1">IF(Milestones[[#This Row],[Complete Date]]="",IF(TODAY()&lt;Milestones[[#This Row],[Start Date]],"Pending",IF(Milestones[[#This Row],[Complete Date]]="","On Process",IF(I16-G16&gt;0,"Delay","Complete"))),"Complete")</f>
        <v>Complete</v>
      </c>
      <c r="L16" s="35"/>
      <c r="M16" s="10"/>
      <c r="N16" s="10"/>
      <c r="O16" s="10"/>
      <c r="P16" s="10"/>
      <c r="Q16" s="10"/>
      <c r="R16" s="10"/>
      <c r="S16" s="10"/>
      <c r="T16" s="10"/>
      <c r="U16" s="10"/>
      <c r="V16" s="10"/>
      <c r="W16" s="10"/>
      <c r="X16" s="10"/>
      <c r="Y16" s="10"/>
      <c r="Z16" s="10"/>
      <c r="AA16" s="10"/>
      <c r="AB16" s="10"/>
      <c r="AC16" s="10"/>
      <c r="AD16" s="10"/>
      <c r="AE16" s="10"/>
      <c r="AF16" s="10"/>
      <c r="AG16" s="10"/>
      <c r="AH16" s="10"/>
      <c r="AI16" s="10"/>
      <c r="AJ16" s="10"/>
      <c r="AK16" s="10"/>
      <c r="AL16" s="10"/>
      <c r="AM16" s="10"/>
      <c r="AN16" s="10"/>
      <c r="AO16" s="10"/>
      <c r="AP16" s="10"/>
      <c r="AQ16" s="10"/>
      <c r="AR16" s="10"/>
      <c r="AS16" s="10"/>
      <c r="AT16" s="10"/>
      <c r="AU16" s="10"/>
      <c r="AV16" s="10"/>
      <c r="AW16" s="10"/>
      <c r="AX16" s="10"/>
      <c r="AY16" s="10"/>
      <c r="AZ16" s="10"/>
      <c r="BA16" s="10"/>
      <c r="BB16" s="10"/>
      <c r="BC16" s="10"/>
      <c r="BD16" s="10"/>
      <c r="BE16" s="10"/>
      <c r="BF16" s="10"/>
      <c r="BG16" s="10"/>
      <c r="BH16" s="10"/>
      <c r="BI16" s="10"/>
      <c r="BJ16" s="10"/>
      <c r="BK16" s="10"/>
      <c r="BL16" s="10"/>
      <c r="BM16" s="10"/>
      <c r="BN16" s="10"/>
      <c r="BO16" s="10"/>
    </row>
    <row r="17" spans="1:67" ht="15" x14ac:dyDescent="0.25">
      <c r="B17" s="121" t="s">
        <v>38</v>
      </c>
      <c r="C17" s="119"/>
      <c r="D17" s="122"/>
      <c r="E17" s="123"/>
      <c r="F17" s="120">
        <f>G16</f>
        <v>43800</v>
      </c>
      <c r="G17" s="75">
        <f>G35</f>
        <v>43851</v>
      </c>
      <c r="H17" s="74">
        <f>SUM(H19:H35)</f>
        <v>51</v>
      </c>
      <c r="I17" s="67"/>
      <c r="J17" s="69"/>
      <c r="K17" s="69"/>
      <c r="L17" s="35" t="str">
        <f t="shared" ref="L17:AQ17" ca="1" si="12">IF(AND($C17="Goal",L$5&gt;=$F17,L$5&lt;=$F17+$H17-1),2,IF(AND($C17="Milestone",L$5&gt;=$F17,L$5&lt;=$F17+$H17-1),1,""))</f>
        <v/>
      </c>
      <c r="M17" s="10" t="str">
        <f t="shared" ca="1" si="12"/>
        <v/>
      </c>
      <c r="N17" s="10" t="str">
        <f t="shared" ca="1" si="12"/>
        <v/>
      </c>
      <c r="O17" s="10" t="str">
        <f t="shared" ca="1" si="12"/>
        <v/>
      </c>
      <c r="P17" s="10" t="str">
        <f t="shared" ca="1" si="12"/>
        <v/>
      </c>
      <c r="Q17" s="10" t="str">
        <f t="shared" ca="1" si="12"/>
        <v/>
      </c>
      <c r="R17" s="10" t="str">
        <f t="shared" ca="1" si="12"/>
        <v/>
      </c>
      <c r="S17" s="10" t="str">
        <f t="shared" ca="1" si="12"/>
        <v/>
      </c>
      <c r="T17" s="10" t="str">
        <f t="shared" ca="1" si="12"/>
        <v/>
      </c>
      <c r="U17" s="10" t="str">
        <f t="shared" ca="1" si="12"/>
        <v/>
      </c>
      <c r="V17" s="10" t="str">
        <f t="shared" ca="1" si="12"/>
        <v/>
      </c>
      <c r="W17" s="10" t="str">
        <f t="shared" ca="1" si="12"/>
        <v/>
      </c>
      <c r="X17" s="10" t="str">
        <f t="shared" ca="1" si="12"/>
        <v/>
      </c>
      <c r="Y17" s="10" t="str">
        <f t="shared" ca="1" si="12"/>
        <v/>
      </c>
      <c r="Z17" s="10" t="str">
        <f t="shared" ca="1" si="12"/>
        <v/>
      </c>
      <c r="AA17" s="10" t="str">
        <f t="shared" ca="1" si="12"/>
        <v/>
      </c>
      <c r="AB17" s="10" t="str">
        <f t="shared" ca="1" si="12"/>
        <v/>
      </c>
      <c r="AC17" s="10" t="str">
        <f t="shared" ca="1" si="12"/>
        <v/>
      </c>
      <c r="AD17" s="10" t="str">
        <f t="shared" ca="1" si="12"/>
        <v/>
      </c>
      <c r="AE17" s="10" t="str">
        <f t="shared" ca="1" si="12"/>
        <v/>
      </c>
      <c r="AF17" s="10" t="str">
        <f t="shared" ca="1" si="12"/>
        <v/>
      </c>
      <c r="AG17" s="10" t="str">
        <f t="shared" ca="1" si="12"/>
        <v/>
      </c>
      <c r="AH17" s="10" t="str">
        <f t="shared" ca="1" si="12"/>
        <v/>
      </c>
      <c r="AI17" s="10" t="str">
        <f t="shared" ca="1" si="12"/>
        <v/>
      </c>
      <c r="AJ17" s="10" t="str">
        <f t="shared" ca="1" si="12"/>
        <v/>
      </c>
      <c r="AK17" s="10" t="str">
        <f t="shared" ca="1" si="12"/>
        <v/>
      </c>
      <c r="AL17" s="10" t="str">
        <f t="shared" ca="1" si="12"/>
        <v/>
      </c>
      <c r="AM17" s="10" t="str">
        <f t="shared" ca="1" si="12"/>
        <v/>
      </c>
      <c r="AN17" s="10" t="str">
        <f t="shared" ca="1" si="12"/>
        <v/>
      </c>
      <c r="AO17" s="10" t="str">
        <f t="shared" ca="1" si="12"/>
        <v/>
      </c>
      <c r="AP17" s="10" t="str">
        <f t="shared" ca="1" si="12"/>
        <v/>
      </c>
      <c r="AQ17" s="10" t="str">
        <f t="shared" ca="1" si="12"/>
        <v/>
      </c>
      <c r="AR17" s="10" t="str">
        <f t="shared" ref="AR17:BO17" ca="1" si="13">IF(AND($C17="Goal",AR$5&gt;=$F17,AR$5&lt;=$F17+$H17-1),2,IF(AND($C17="Milestone",AR$5&gt;=$F17,AR$5&lt;=$F17+$H17-1),1,""))</f>
        <v/>
      </c>
      <c r="AS17" s="10" t="str">
        <f t="shared" ca="1" si="13"/>
        <v/>
      </c>
      <c r="AT17" s="10" t="str">
        <f t="shared" ca="1" si="13"/>
        <v/>
      </c>
      <c r="AU17" s="10" t="str">
        <f t="shared" ca="1" si="13"/>
        <v/>
      </c>
      <c r="AV17" s="10" t="str">
        <f t="shared" ca="1" si="13"/>
        <v/>
      </c>
      <c r="AW17" s="10" t="str">
        <f t="shared" ca="1" si="13"/>
        <v/>
      </c>
      <c r="AX17" s="10" t="str">
        <f t="shared" ca="1" si="13"/>
        <v/>
      </c>
      <c r="AY17" s="10" t="str">
        <f t="shared" ca="1" si="13"/>
        <v/>
      </c>
      <c r="AZ17" s="10" t="str">
        <f t="shared" ca="1" si="13"/>
        <v/>
      </c>
      <c r="BA17" s="10" t="str">
        <f t="shared" ca="1" si="13"/>
        <v/>
      </c>
      <c r="BB17" s="10" t="str">
        <f t="shared" ca="1" si="13"/>
        <v/>
      </c>
      <c r="BC17" s="10" t="str">
        <f t="shared" ca="1" si="13"/>
        <v/>
      </c>
      <c r="BD17" s="10" t="str">
        <f t="shared" ca="1" si="13"/>
        <v/>
      </c>
      <c r="BE17" s="10" t="str">
        <f t="shared" ca="1" si="13"/>
        <v/>
      </c>
      <c r="BF17" s="10" t="str">
        <f t="shared" ca="1" si="13"/>
        <v/>
      </c>
      <c r="BG17" s="10" t="str">
        <f t="shared" ca="1" si="13"/>
        <v/>
      </c>
      <c r="BH17" s="10" t="str">
        <f t="shared" ca="1" si="13"/>
        <v/>
      </c>
      <c r="BI17" s="10" t="str">
        <f t="shared" ca="1" si="13"/>
        <v/>
      </c>
      <c r="BJ17" s="10" t="str">
        <f t="shared" ca="1" si="13"/>
        <v/>
      </c>
      <c r="BK17" s="10" t="str">
        <f t="shared" ca="1" si="13"/>
        <v/>
      </c>
      <c r="BL17" s="10" t="str">
        <f t="shared" ca="1" si="13"/>
        <v/>
      </c>
      <c r="BM17" s="10" t="str">
        <f t="shared" ca="1" si="13"/>
        <v/>
      </c>
      <c r="BN17" s="10" t="str">
        <f t="shared" ca="1" si="13"/>
        <v/>
      </c>
      <c r="BO17" s="10" t="str">
        <f t="shared" ca="1" si="13"/>
        <v/>
      </c>
    </row>
    <row r="18" spans="1:67" ht="15" x14ac:dyDescent="0.25">
      <c r="A18" s="44"/>
      <c r="B18" s="135" t="s">
        <v>57</v>
      </c>
      <c r="C18" s="136"/>
      <c r="D18" s="143"/>
      <c r="E18" s="144"/>
      <c r="F18" s="138"/>
      <c r="G18" s="139"/>
      <c r="H18" s="145"/>
      <c r="I18" s="146"/>
      <c r="J18" s="147"/>
      <c r="K18" s="147"/>
      <c r="L18" s="108"/>
      <c r="M18" s="10"/>
      <c r="N18" s="10"/>
      <c r="O18" s="10"/>
      <c r="P18" s="10"/>
      <c r="Q18" s="10"/>
      <c r="R18" s="10"/>
      <c r="S18" s="10"/>
      <c r="T18" s="10"/>
      <c r="U18" s="10"/>
      <c r="V18" s="10"/>
      <c r="W18" s="10"/>
      <c r="X18" s="10"/>
      <c r="Y18" s="10"/>
      <c r="Z18" s="10"/>
      <c r="AA18" s="10"/>
      <c r="AB18" s="10"/>
      <c r="AC18" s="10"/>
      <c r="AD18" s="10"/>
      <c r="AE18" s="10"/>
      <c r="AF18" s="10"/>
      <c r="AG18" s="10"/>
      <c r="AH18" s="10"/>
      <c r="AI18" s="10"/>
      <c r="AJ18" s="10"/>
      <c r="AK18" s="10"/>
      <c r="AL18" s="10"/>
      <c r="AM18" s="10"/>
      <c r="AN18" s="10"/>
      <c r="AO18" s="10"/>
      <c r="AP18" s="10"/>
      <c r="AQ18" s="10"/>
      <c r="AR18" s="10"/>
      <c r="AS18" s="10"/>
      <c r="AT18" s="10"/>
      <c r="AU18" s="10"/>
      <c r="AV18" s="10"/>
      <c r="AW18" s="10"/>
      <c r="AX18" s="10"/>
      <c r="AY18" s="10"/>
      <c r="AZ18" s="10"/>
      <c r="BA18" s="10"/>
      <c r="BB18" s="10"/>
      <c r="BC18" s="10"/>
      <c r="BD18" s="10"/>
      <c r="BE18" s="10"/>
      <c r="BF18" s="10"/>
      <c r="BG18" s="10"/>
      <c r="BH18" s="10"/>
      <c r="BI18" s="10"/>
      <c r="BJ18" s="10"/>
      <c r="BK18" s="10"/>
      <c r="BL18" s="10"/>
      <c r="BM18" s="10"/>
      <c r="BN18" s="10"/>
      <c r="BO18" s="10"/>
    </row>
    <row r="19" spans="1:67" ht="15" x14ac:dyDescent="0.25">
      <c r="A19" s="44"/>
      <c r="B19" s="78" t="s">
        <v>58</v>
      </c>
      <c r="C19" s="65"/>
      <c r="D19" s="65" t="s">
        <v>54</v>
      </c>
      <c r="E19" s="83">
        <v>1</v>
      </c>
      <c r="F19" s="84">
        <f>G16</f>
        <v>43800</v>
      </c>
      <c r="G19" s="84">
        <f>Milestones[[#This Row],[Start Date]]+Milestones[[#This Row],[Durations]]</f>
        <v>43805</v>
      </c>
      <c r="H19" s="73">
        <v>5</v>
      </c>
      <c r="I19" s="150">
        <v>43812</v>
      </c>
      <c r="J19" s="133">
        <f ca="1">IF(Milestones[[#This Row],[Complete Date]]="",TODAY()-Milestones[[#This Row],[End Date]],I19-Milestones[[#This Row],[End Date]])</f>
        <v>7</v>
      </c>
      <c r="K19" s="71" t="str">
        <f ca="1">IF(Milestones[[#This Row],[Complete Date]]="",IF(TODAY()&lt;Milestones[[#This Row],[Start Date]],"Pending",IF(Milestones[[#This Row],[Complete Date]]="","On Process",IF(I19-G19&gt;0,"Delay","Complete"))),"Complete")</f>
        <v>Complete</v>
      </c>
      <c r="L19" s="108"/>
      <c r="M19" s="10"/>
      <c r="N19" s="10"/>
      <c r="O19" s="10"/>
      <c r="P19" s="10"/>
      <c r="Q19" s="10"/>
      <c r="R19" s="10"/>
      <c r="S19" s="10"/>
      <c r="T19" s="10"/>
      <c r="U19" s="10"/>
      <c r="V19" s="10"/>
      <c r="W19" s="10"/>
      <c r="X19" s="10"/>
      <c r="Y19" s="10"/>
      <c r="Z19" s="10"/>
      <c r="AA19" s="10"/>
      <c r="AB19" s="10"/>
      <c r="AC19" s="10"/>
      <c r="AD19" s="10"/>
      <c r="AE19" s="10"/>
      <c r="AF19" s="10"/>
      <c r="AG19" s="10"/>
      <c r="AH19" s="10"/>
      <c r="AI19" s="10"/>
      <c r="AJ19" s="10"/>
      <c r="AK19" s="10"/>
      <c r="AL19" s="10"/>
      <c r="AM19" s="10"/>
      <c r="AN19" s="10"/>
      <c r="AO19" s="10"/>
      <c r="AP19" s="10"/>
      <c r="AQ19" s="10"/>
      <c r="AR19" s="10"/>
      <c r="AS19" s="10"/>
      <c r="AT19" s="10"/>
      <c r="AU19" s="10"/>
      <c r="AV19" s="10"/>
      <c r="AW19" s="10"/>
      <c r="AX19" s="10"/>
      <c r="AY19" s="10"/>
      <c r="AZ19" s="10"/>
      <c r="BA19" s="10"/>
      <c r="BB19" s="10"/>
      <c r="BC19" s="10"/>
      <c r="BD19" s="10"/>
      <c r="BE19" s="10"/>
      <c r="BF19" s="10"/>
      <c r="BG19" s="10"/>
      <c r="BH19" s="10"/>
      <c r="BI19" s="10"/>
      <c r="BJ19" s="10"/>
      <c r="BK19" s="10"/>
      <c r="BL19" s="10"/>
      <c r="BM19" s="10"/>
      <c r="BN19" s="10"/>
      <c r="BO19" s="10"/>
    </row>
    <row r="20" spans="1:67" ht="15" customHeight="1" x14ac:dyDescent="0.25">
      <c r="A20" s="44"/>
      <c r="B20" s="78" t="s">
        <v>72</v>
      </c>
      <c r="C20" s="65" t="s">
        <v>6</v>
      </c>
      <c r="D20" s="65" t="s">
        <v>54</v>
      </c>
      <c r="E20" s="83">
        <v>1</v>
      </c>
      <c r="F20" s="84">
        <f t="shared" ref="F20:F25" si="14">G19</f>
        <v>43805</v>
      </c>
      <c r="G20" s="84">
        <f>Milestones[[#This Row],[Start Date]]+Milestones[[#This Row],[Durations]]</f>
        <v>43810</v>
      </c>
      <c r="H20" s="73">
        <v>5</v>
      </c>
      <c r="I20" s="155">
        <v>43853</v>
      </c>
      <c r="J20" s="133">
        <f ca="1">IF(Milestones[[#This Row],[Complete Date]]="",TODAY()-Milestones[[#This Row],[End Date]],I20-Milestones[[#This Row],[End Date]])</f>
        <v>43</v>
      </c>
      <c r="K20" s="71" t="str">
        <f ca="1">IF(Milestones[[#This Row],[Complete Date]]="",IF(TODAY()&lt;Milestones[[#This Row],[Start Date]],"Pending",IF(Milestones[[#This Row],[Complete Date]]="","On Process",IF(L20-G20&gt;0,"Delay","Complete"))),"Complete")</f>
        <v>Complete</v>
      </c>
      <c r="L20" s="151"/>
      <c r="M20" s="10"/>
      <c r="N20" s="10"/>
      <c r="O20" s="10"/>
      <c r="P20" s="10"/>
      <c r="Q20" s="10"/>
      <c r="R20" s="10"/>
      <c r="S20" s="10"/>
      <c r="T20" s="10"/>
      <c r="U20" s="10"/>
      <c r="V20" s="10"/>
      <c r="W20" s="10"/>
      <c r="X20" s="10"/>
      <c r="Y20" s="10"/>
      <c r="Z20" s="10"/>
      <c r="AA20" s="10"/>
      <c r="AB20" s="10"/>
      <c r="AC20" s="10"/>
      <c r="AD20" s="10"/>
      <c r="AE20" s="10"/>
      <c r="AF20" s="10"/>
      <c r="AG20" s="10"/>
      <c r="AH20" s="10"/>
      <c r="AI20" s="10"/>
      <c r="AJ20" s="10"/>
      <c r="AK20" s="10"/>
      <c r="AL20" s="10"/>
      <c r="AM20" s="10"/>
      <c r="AN20" s="10"/>
      <c r="AO20" s="10"/>
      <c r="AP20" s="10"/>
      <c r="AQ20" s="10"/>
      <c r="AR20" s="10"/>
      <c r="AS20" s="10"/>
      <c r="AT20" s="10"/>
      <c r="AU20" s="10"/>
      <c r="AV20" s="10"/>
      <c r="AW20" s="10"/>
      <c r="AX20" s="10"/>
      <c r="AY20" s="10"/>
      <c r="AZ20" s="10"/>
      <c r="BA20" s="10"/>
      <c r="BB20" s="10"/>
      <c r="BC20" s="10"/>
      <c r="BD20" s="10"/>
      <c r="BE20" s="10"/>
      <c r="BF20" s="10"/>
      <c r="BG20" s="10"/>
      <c r="BH20" s="10"/>
      <c r="BI20" s="10"/>
      <c r="BJ20" s="10"/>
      <c r="BK20" s="10"/>
      <c r="BL20" s="10"/>
      <c r="BM20" s="10"/>
      <c r="BN20" s="10"/>
      <c r="BO20" s="10"/>
    </row>
    <row r="21" spans="1:67" ht="15" x14ac:dyDescent="0.25">
      <c r="A21" s="44"/>
      <c r="B21" s="78" t="s">
        <v>59</v>
      </c>
      <c r="C21" s="65"/>
      <c r="D21" s="65" t="s">
        <v>54</v>
      </c>
      <c r="E21" s="83">
        <v>1</v>
      </c>
      <c r="F21" s="84">
        <f t="shared" si="14"/>
        <v>43810</v>
      </c>
      <c r="G21" s="84">
        <f>Milestones[[#This Row],[Start Date]]+Milestones[[#This Row],[Durations]]</f>
        <v>43815</v>
      </c>
      <c r="H21" s="73">
        <v>5</v>
      </c>
      <c r="I21" s="84">
        <v>43808</v>
      </c>
      <c r="J21" s="71">
        <f ca="1">IF(Milestones[[#This Row],[Complete Date]]="",TODAY()-Milestones[[#This Row],[End Date]],I21-Milestones[[#This Row],[End Date]])</f>
        <v>-7</v>
      </c>
      <c r="K21" s="71" t="str">
        <f ca="1">IF(Milestones[[#This Row],[Complete Date]]="",IF(TODAY()&lt;Milestones[[#This Row],[Start Date]],"Pending",IF(Milestones[[#This Row],[Complete Date]]="","On Process",IF(I21-G21&gt;0,"Delay","Complete"))),"Complete")</f>
        <v>Complete</v>
      </c>
      <c r="L21" s="108"/>
      <c r="M21" s="10"/>
      <c r="N21" s="10"/>
      <c r="O21" s="10"/>
      <c r="P21" s="10"/>
      <c r="Q21" s="10"/>
      <c r="R21" s="10"/>
      <c r="S21" s="10"/>
      <c r="T21" s="10"/>
      <c r="U21" s="10"/>
      <c r="V21" s="10"/>
      <c r="W21" s="10"/>
      <c r="X21" s="10"/>
      <c r="Y21" s="10"/>
      <c r="Z21" s="10"/>
      <c r="AA21" s="10"/>
      <c r="AB21" s="10"/>
      <c r="AC21" s="10"/>
      <c r="AD21" s="10"/>
      <c r="AE21" s="10"/>
      <c r="AF21" s="10"/>
      <c r="AG21" s="10"/>
      <c r="AH21" s="10"/>
      <c r="AI21" s="10"/>
      <c r="AJ21" s="10"/>
      <c r="AK21" s="10"/>
      <c r="AL21" s="10"/>
      <c r="AM21" s="10"/>
      <c r="AN21" s="10"/>
      <c r="AO21" s="10"/>
      <c r="AP21" s="10"/>
      <c r="AQ21" s="10"/>
      <c r="AR21" s="10"/>
      <c r="AS21" s="10"/>
      <c r="AT21" s="10"/>
      <c r="AU21" s="10"/>
      <c r="AV21" s="10"/>
      <c r="AW21" s="10"/>
      <c r="AX21" s="10"/>
      <c r="AY21" s="10"/>
      <c r="AZ21" s="10"/>
      <c r="BA21" s="10"/>
      <c r="BB21" s="10"/>
      <c r="BC21" s="10"/>
      <c r="BD21" s="10"/>
      <c r="BE21" s="10"/>
      <c r="BF21" s="10"/>
      <c r="BG21" s="10"/>
      <c r="BH21" s="10"/>
      <c r="BI21" s="10"/>
      <c r="BJ21" s="10"/>
      <c r="BK21" s="10"/>
      <c r="BL21" s="10"/>
      <c r="BM21" s="10"/>
      <c r="BN21" s="10"/>
      <c r="BO21" s="10"/>
    </row>
    <row r="22" spans="1:67" ht="15" x14ac:dyDescent="0.25">
      <c r="A22" s="44"/>
      <c r="B22" s="78" t="s">
        <v>60</v>
      </c>
      <c r="C22" s="65"/>
      <c r="D22" s="65" t="s">
        <v>54</v>
      </c>
      <c r="E22" s="83">
        <v>1</v>
      </c>
      <c r="F22" s="84">
        <f t="shared" si="14"/>
        <v>43815</v>
      </c>
      <c r="G22" s="84">
        <f>Milestones[[#This Row],[Start Date]]+Milestones[[#This Row],[Durations]]</f>
        <v>43820</v>
      </c>
      <c r="H22" s="73">
        <v>5</v>
      </c>
      <c r="I22" s="132">
        <v>43812</v>
      </c>
      <c r="J22" s="71">
        <f ca="1">IF(Milestones[[#This Row],[Complete Date]]="",TODAY()-Milestones[[#This Row],[End Date]],I22-Milestones[[#This Row],[End Date]])</f>
        <v>-8</v>
      </c>
      <c r="K22" s="71" t="str">
        <f ca="1">IF(Milestones[[#This Row],[Complete Date]]="",IF(TODAY()&lt;Milestones[[#This Row],[Start Date]],"Pending",IF(Milestones[[#This Row],[Complete Date]]="","On Process",IF(I22-G22&gt;0,"Delay","Complete"))),"Complete")</f>
        <v>Complete</v>
      </c>
      <c r="L22" s="35"/>
      <c r="M22" s="10"/>
      <c r="N22" s="10"/>
      <c r="O22" s="10"/>
      <c r="P22" s="10"/>
      <c r="Q22" s="10"/>
      <c r="R22" s="10"/>
      <c r="S22" s="10"/>
      <c r="T22" s="10"/>
      <c r="U22" s="10"/>
      <c r="V22" s="10"/>
      <c r="W22" s="10"/>
      <c r="X22" s="10"/>
      <c r="Y22" s="10"/>
      <c r="Z22" s="10"/>
      <c r="AA22" s="10"/>
      <c r="AB22" s="10"/>
      <c r="AC22" s="10"/>
      <c r="AD22" s="10"/>
      <c r="AE22" s="10"/>
      <c r="AF22" s="10"/>
      <c r="AG22" s="10"/>
      <c r="AH22" s="10"/>
      <c r="AI22" s="10"/>
      <c r="AJ22" s="10"/>
      <c r="AK22" s="10"/>
      <c r="AL22" s="10"/>
      <c r="AM22" s="10"/>
      <c r="AN22" s="10"/>
      <c r="AO22" s="10"/>
      <c r="AP22" s="10"/>
      <c r="AQ22" s="10"/>
      <c r="AR22" s="10"/>
      <c r="AS22" s="10"/>
      <c r="AT22" s="10"/>
      <c r="AU22" s="10"/>
      <c r="AV22" s="10"/>
      <c r="AW22" s="10"/>
      <c r="AX22" s="10"/>
      <c r="AY22" s="10"/>
      <c r="AZ22" s="10"/>
      <c r="BA22" s="10"/>
      <c r="BB22" s="10"/>
      <c r="BC22" s="10"/>
      <c r="BD22" s="10"/>
      <c r="BE22" s="10"/>
      <c r="BF22" s="10"/>
      <c r="BG22" s="10"/>
      <c r="BH22" s="10"/>
      <c r="BI22" s="10"/>
      <c r="BJ22" s="10"/>
      <c r="BK22" s="10"/>
      <c r="BL22" s="10"/>
      <c r="BM22" s="10"/>
      <c r="BN22" s="10"/>
      <c r="BO22" s="10"/>
    </row>
    <row r="23" spans="1:67" ht="15" x14ac:dyDescent="0.25">
      <c r="A23" s="44"/>
      <c r="B23" s="78" t="s">
        <v>74</v>
      </c>
      <c r="C23" s="65"/>
      <c r="D23" s="65" t="s">
        <v>54</v>
      </c>
      <c r="E23" s="83">
        <v>1</v>
      </c>
      <c r="F23" s="84">
        <f t="shared" si="14"/>
        <v>43820</v>
      </c>
      <c r="G23" s="84">
        <f>Milestones[[#This Row],[Start Date]]+Milestones[[#This Row],[Durations]]</f>
        <v>43821</v>
      </c>
      <c r="H23" s="73">
        <v>1</v>
      </c>
      <c r="I23" s="132">
        <v>43812</v>
      </c>
      <c r="J23" s="71">
        <f ca="1">IF(Milestones[[#This Row],[Complete Date]]="",TODAY()-Milestones[[#This Row],[End Date]],I23-Milestones[[#This Row],[End Date]])</f>
        <v>-9</v>
      </c>
      <c r="K23" s="71" t="str">
        <f ca="1">IF(Today=Milestones[[#This Row],[Start Date]],"On Process",IF(TODAY()&lt;Milestones[[#This Row],[Start Date]],"Pending",IF(Milestones[[#This Row],[Complete Date]]="","On Process","Complete")))</f>
        <v>Complete</v>
      </c>
      <c r="L23" s="35"/>
      <c r="M23" s="10"/>
      <c r="N23" s="10"/>
      <c r="O23" s="10"/>
      <c r="P23" s="10"/>
      <c r="Q23" s="10"/>
      <c r="R23" s="10"/>
      <c r="S23" s="10"/>
      <c r="T23" s="10"/>
      <c r="U23" s="10"/>
      <c r="V23" s="10"/>
      <c r="W23" s="10"/>
      <c r="X23" s="10"/>
      <c r="Y23" s="10"/>
      <c r="Z23" s="10"/>
      <c r="AA23" s="10"/>
      <c r="AB23" s="10"/>
      <c r="AC23" s="10"/>
      <c r="AD23" s="10"/>
      <c r="AE23" s="10"/>
      <c r="AF23" s="10"/>
      <c r="AG23" s="10"/>
      <c r="AH23" s="10"/>
      <c r="AI23" s="10"/>
      <c r="AJ23" s="10"/>
      <c r="AK23" s="10"/>
      <c r="AL23" s="10"/>
      <c r="AM23" s="10"/>
      <c r="AN23" s="10"/>
      <c r="AO23" s="10"/>
      <c r="AP23" s="10"/>
      <c r="AQ23" s="10"/>
      <c r="AR23" s="10"/>
      <c r="AS23" s="10"/>
      <c r="AT23" s="10"/>
      <c r="AU23" s="10"/>
      <c r="AV23" s="10"/>
      <c r="AW23" s="10"/>
      <c r="AX23" s="10"/>
      <c r="AY23" s="10"/>
      <c r="AZ23" s="10"/>
      <c r="BA23" s="10"/>
      <c r="BB23" s="10"/>
      <c r="BC23" s="10"/>
      <c r="BD23" s="10"/>
      <c r="BE23" s="10"/>
      <c r="BF23" s="10"/>
      <c r="BG23" s="10"/>
      <c r="BH23" s="10"/>
      <c r="BI23" s="10"/>
      <c r="BJ23" s="10"/>
      <c r="BK23" s="10"/>
      <c r="BL23" s="10"/>
      <c r="BM23" s="10"/>
      <c r="BN23" s="10"/>
      <c r="BO23" s="10"/>
    </row>
    <row r="24" spans="1:67" ht="15" x14ac:dyDescent="0.25">
      <c r="A24" s="44"/>
      <c r="B24" s="111" t="s">
        <v>62</v>
      </c>
      <c r="C24" s="76"/>
      <c r="D24" s="76" t="s">
        <v>54</v>
      </c>
      <c r="E24" s="148">
        <v>1</v>
      </c>
      <c r="F24" s="149">
        <f t="shared" si="14"/>
        <v>43821</v>
      </c>
      <c r="G24" s="149">
        <f>Milestones[[#This Row],[Start Date]]+Milestones[[#This Row],[Durations]]</f>
        <v>43822</v>
      </c>
      <c r="H24" s="82">
        <v>1</v>
      </c>
      <c r="I24" s="149">
        <v>43834</v>
      </c>
      <c r="J24" s="106">
        <f ca="1">IF(Milestones[[#This Row],[Complete Date]]="",TODAY()-Milestones[[#This Row],[End Date]],I24-Milestones[[#This Row],[End Date]])</f>
        <v>12</v>
      </c>
      <c r="K24" s="106" t="str">
        <f ca="1">IF(Today=Milestones[[#This Row],[Start Date]],"On Process",IF(TODAY()&lt;Milestones[[#This Row],[Start Date]],"Pending",IF(Milestones[[#This Row],[Complete Date]]="","On Process","Complete")))</f>
        <v>Complete</v>
      </c>
      <c r="L24" s="35"/>
      <c r="M24" s="10"/>
      <c r="N24" s="10"/>
      <c r="O24" s="10"/>
      <c r="P24" s="10"/>
      <c r="Q24" s="10"/>
      <c r="R24" s="10"/>
      <c r="S24" s="10"/>
      <c r="T24" s="10"/>
      <c r="U24" s="10"/>
      <c r="V24" s="10"/>
      <c r="W24" s="10"/>
      <c r="X24" s="10"/>
      <c r="Y24" s="10"/>
      <c r="Z24" s="10"/>
      <c r="AA24" s="10"/>
      <c r="AB24" s="10"/>
      <c r="AC24" s="10"/>
      <c r="AD24" s="10"/>
      <c r="AE24" s="10"/>
      <c r="AF24" s="10"/>
      <c r="AG24" s="10"/>
      <c r="AH24" s="10"/>
      <c r="AI24" s="10"/>
      <c r="AJ24" s="10"/>
      <c r="AK24" s="10"/>
      <c r="AL24" s="10"/>
      <c r="AM24" s="10"/>
      <c r="AN24" s="10"/>
      <c r="AO24" s="10"/>
      <c r="AP24" s="10"/>
      <c r="AQ24" s="10"/>
      <c r="AR24" s="10"/>
      <c r="AS24" s="10"/>
      <c r="AT24" s="10"/>
      <c r="AU24" s="10"/>
      <c r="AV24" s="10"/>
      <c r="AW24" s="10"/>
      <c r="AX24" s="10"/>
      <c r="AY24" s="10"/>
      <c r="AZ24" s="10"/>
      <c r="BA24" s="10"/>
      <c r="BB24" s="10"/>
      <c r="BC24" s="10"/>
      <c r="BD24" s="10"/>
      <c r="BE24" s="10"/>
      <c r="BF24" s="10"/>
      <c r="BG24" s="10"/>
      <c r="BH24" s="10"/>
      <c r="BI24" s="10"/>
      <c r="BJ24" s="10"/>
      <c r="BK24" s="10"/>
      <c r="BL24" s="10"/>
      <c r="BM24" s="10"/>
      <c r="BN24" s="10"/>
      <c r="BO24" s="10"/>
    </row>
    <row r="25" spans="1:67" ht="15" x14ac:dyDescent="0.25">
      <c r="A25" s="44"/>
      <c r="B25" s="78" t="s">
        <v>63</v>
      </c>
      <c r="C25" s="65"/>
      <c r="D25" s="76" t="s">
        <v>54</v>
      </c>
      <c r="E25" s="83">
        <v>1</v>
      </c>
      <c r="F25" s="84">
        <f t="shared" si="14"/>
        <v>43822</v>
      </c>
      <c r="G25" s="84">
        <f>Milestones[[#This Row],[Start Date]]+Milestones[[#This Row],[Durations]]</f>
        <v>43823</v>
      </c>
      <c r="H25" s="73">
        <v>1</v>
      </c>
      <c r="I25" s="84">
        <v>43835</v>
      </c>
      <c r="J25" s="71">
        <f ca="1">IF(Milestones[[#This Row],[Complete Date]]="",TODAY()-Milestones[[#This Row],[End Date]],I25-Milestones[[#This Row],[End Date]])</f>
        <v>12</v>
      </c>
      <c r="K25" s="71" t="str">
        <f ca="1">IF(Today=Milestones[[#This Row],[Start Date]],"On Process",IF(TODAY()&lt;Milestones[[#This Row],[Start Date]],"Pending",IF(Milestones[[#This Row],[Complete Date]]="","On Process","Complete")))</f>
        <v>Complete</v>
      </c>
      <c r="L25" s="35"/>
      <c r="M25" s="10"/>
      <c r="N25" s="10"/>
      <c r="O25" s="10"/>
      <c r="P25" s="10"/>
      <c r="Q25" s="10"/>
      <c r="R25" s="10"/>
      <c r="S25" s="10"/>
      <c r="T25" s="10"/>
      <c r="U25" s="10"/>
      <c r="V25" s="10"/>
      <c r="W25" s="10"/>
      <c r="X25" s="10"/>
      <c r="Y25" s="10"/>
      <c r="Z25" s="10"/>
      <c r="AA25" s="10"/>
      <c r="AB25" s="10"/>
      <c r="AC25" s="10"/>
      <c r="AD25" s="10"/>
      <c r="AE25" s="10"/>
      <c r="AF25" s="10"/>
      <c r="AG25" s="10"/>
      <c r="AH25" s="10"/>
      <c r="AI25" s="10"/>
      <c r="AJ25" s="10"/>
      <c r="AK25" s="10"/>
      <c r="AL25" s="10"/>
      <c r="AM25" s="10"/>
      <c r="AN25" s="10"/>
      <c r="AO25" s="10"/>
      <c r="AP25" s="10"/>
      <c r="AQ25" s="10"/>
      <c r="AR25" s="10"/>
      <c r="AS25" s="10"/>
      <c r="AT25" s="10"/>
      <c r="AU25" s="10"/>
      <c r="AV25" s="10"/>
      <c r="AW25" s="10"/>
      <c r="AX25" s="10"/>
      <c r="AY25" s="10"/>
      <c r="AZ25" s="10"/>
      <c r="BA25" s="10"/>
      <c r="BB25" s="10"/>
      <c r="BC25" s="10"/>
      <c r="BD25" s="10"/>
      <c r="BE25" s="10"/>
      <c r="BF25" s="10"/>
      <c r="BG25" s="10"/>
      <c r="BH25" s="10"/>
      <c r="BI25" s="10"/>
      <c r="BJ25" s="10"/>
      <c r="BK25" s="10"/>
      <c r="BL25" s="10"/>
      <c r="BM25" s="10"/>
      <c r="BN25" s="10"/>
      <c r="BO25" s="10"/>
    </row>
    <row r="26" spans="1:67" ht="15" x14ac:dyDescent="0.25">
      <c r="A26" s="44"/>
      <c r="B26" s="135" t="s">
        <v>61</v>
      </c>
      <c r="C26" s="136"/>
      <c r="D26" s="152"/>
      <c r="E26" s="137"/>
      <c r="F26" s="138"/>
      <c r="G26" s="139"/>
      <c r="H26" s="140"/>
      <c r="I26" s="138"/>
      <c r="J26" s="141"/>
      <c r="K26" s="142"/>
      <c r="L26" s="35"/>
      <c r="M26" s="10"/>
      <c r="N26" s="10"/>
      <c r="O26" s="10"/>
      <c r="P26" s="10"/>
      <c r="Q26" s="10"/>
      <c r="R26" s="10"/>
      <c r="S26" s="10"/>
      <c r="T26" s="10"/>
      <c r="U26" s="10"/>
      <c r="V26" s="10"/>
      <c r="W26" s="10"/>
      <c r="X26" s="10"/>
      <c r="Y26" s="10"/>
      <c r="Z26" s="10"/>
      <c r="AA26" s="10"/>
      <c r="AB26" s="10"/>
      <c r="AC26" s="10"/>
      <c r="AD26" s="10"/>
      <c r="AE26" s="10"/>
      <c r="AF26" s="10"/>
      <c r="AG26" s="10"/>
      <c r="AH26" s="10"/>
      <c r="AI26" s="10"/>
      <c r="AJ26" s="10"/>
      <c r="AK26" s="10"/>
      <c r="AL26" s="10"/>
      <c r="AM26" s="10"/>
      <c r="AN26" s="10"/>
      <c r="AO26" s="10"/>
      <c r="AP26" s="10"/>
      <c r="AQ26" s="10"/>
      <c r="AR26" s="10"/>
      <c r="AS26" s="10"/>
      <c r="AT26" s="10"/>
      <c r="AU26" s="10"/>
      <c r="AV26" s="10"/>
      <c r="AW26" s="10"/>
      <c r="AX26" s="10"/>
      <c r="AY26" s="10"/>
      <c r="AZ26" s="10"/>
      <c r="BA26" s="10"/>
      <c r="BB26" s="10"/>
      <c r="BC26" s="10"/>
      <c r="BD26" s="10"/>
      <c r="BE26" s="10"/>
      <c r="BF26" s="10"/>
      <c r="BG26" s="10"/>
      <c r="BH26" s="10"/>
      <c r="BI26" s="10"/>
      <c r="BJ26" s="10"/>
      <c r="BK26" s="10"/>
      <c r="BL26" s="10"/>
      <c r="BM26" s="10"/>
      <c r="BN26" s="10"/>
      <c r="BO26" s="10"/>
    </row>
    <row r="27" spans="1:67" ht="15" customHeight="1" x14ac:dyDescent="0.25">
      <c r="A27" s="44"/>
      <c r="B27" s="78" t="s">
        <v>73</v>
      </c>
      <c r="C27" s="65"/>
      <c r="D27" s="65" t="s">
        <v>54</v>
      </c>
      <c r="E27" s="83">
        <v>1</v>
      </c>
      <c r="F27" s="84">
        <f>G25</f>
        <v>43823</v>
      </c>
      <c r="G27" s="84">
        <f>Milestones[[#This Row],[Start Date]]+Milestones[[#This Row],[Durations]]</f>
        <v>43828</v>
      </c>
      <c r="H27" s="73">
        <v>5</v>
      </c>
      <c r="I27" s="84">
        <v>43873</v>
      </c>
      <c r="J27" s="71">
        <f ca="1">IF(Milestones[[#This Row],[Complete Date]]="",TODAY()-Milestones[[#This Row],[End Date]],I27-Milestones[[#This Row],[End Date]])</f>
        <v>45</v>
      </c>
      <c r="K27" s="71" t="str">
        <f ca="1">IF(Milestones[[#This Row],[Complete Date]]="",IF(TODAY()&lt;Milestones[[#This Row],[Start Date]],"Pending",IF(Milestones[[#This Row],[Complete Date]]="","On Process",IF(I27-G27&gt;0,"Delay","Complete"))),"Complete")</f>
        <v>Complete</v>
      </c>
      <c r="L27" s="35"/>
      <c r="M27" s="10"/>
      <c r="N27" s="10"/>
      <c r="O27" s="10"/>
      <c r="P27" s="10"/>
      <c r="Q27" s="10"/>
      <c r="R27" s="10"/>
      <c r="S27" s="10"/>
      <c r="T27" s="10"/>
      <c r="U27" s="10"/>
      <c r="V27" s="10"/>
      <c r="W27" s="10"/>
      <c r="X27" s="10"/>
      <c r="Y27" s="10"/>
      <c r="Z27" s="10"/>
      <c r="AA27" s="10"/>
      <c r="AB27" s="10"/>
      <c r="AC27" s="10"/>
      <c r="AD27" s="10"/>
      <c r="AE27" s="10"/>
      <c r="AF27" s="10"/>
      <c r="AG27" s="10"/>
      <c r="AH27" s="10"/>
      <c r="AI27" s="10"/>
      <c r="AJ27" s="10"/>
      <c r="AK27" s="10"/>
      <c r="AL27" s="10"/>
      <c r="AM27" s="10"/>
      <c r="AN27" s="10"/>
      <c r="AO27" s="10"/>
      <c r="AP27" s="10"/>
      <c r="AQ27" s="10"/>
      <c r="AR27" s="10"/>
      <c r="AS27" s="10"/>
      <c r="AT27" s="10"/>
      <c r="AU27" s="10"/>
      <c r="AV27" s="10"/>
      <c r="AW27" s="10"/>
      <c r="AX27" s="10"/>
      <c r="AY27" s="10"/>
      <c r="AZ27" s="10"/>
      <c r="BA27" s="10"/>
      <c r="BB27" s="10"/>
      <c r="BC27" s="10"/>
      <c r="BD27" s="10"/>
      <c r="BE27" s="10"/>
      <c r="BF27" s="10"/>
      <c r="BG27" s="10"/>
      <c r="BH27" s="10"/>
      <c r="BI27" s="10"/>
      <c r="BJ27" s="10"/>
      <c r="BK27" s="10"/>
      <c r="BL27" s="10"/>
      <c r="BM27" s="10"/>
      <c r="BN27" s="10"/>
      <c r="BO27" s="10"/>
    </row>
    <row r="28" spans="1:67" ht="15" x14ac:dyDescent="0.25">
      <c r="A28" s="44"/>
      <c r="B28" s="78" t="s">
        <v>71</v>
      </c>
      <c r="C28" s="65"/>
      <c r="D28" s="65" t="s">
        <v>54</v>
      </c>
      <c r="E28" s="83">
        <v>1</v>
      </c>
      <c r="F28" s="84">
        <f t="shared" ref="F28:F30" si="15">G27</f>
        <v>43828</v>
      </c>
      <c r="G28" s="84">
        <f>Milestones[[#This Row],[Start Date]]+Milestones[[#This Row],[Durations]]</f>
        <v>43833</v>
      </c>
      <c r="H28" s="73">
        <v>5</v>
      </c>
      <c r="I28" s="84">
        <v>43851</v>
      </c>
      <c r="J28" s="71">
        <f ca="1">IF(Milestones[[#This Row],[Complete Date]]="",TODAY()-Milestones[[#This Row],[End Date]],I28-Milestones[[#This Row],[End Date]])</f>
        <v>18</v>
      </c>
      <c r="K28" s="71" t="str">
        <f ca="1">IF(Milestones[[#This Row],[Complete Date]]="",IF(TODAY()&lt;Milestones[[#This Row],[Start Date]],"Pending",IF(Milestones[[#This Row],[Complete Date]]="","On Process",IF(I28-G28&gt;0,"Delay","Complete"))),"Complete")</f>
        <v>Complete</v>
      </c>
      <c r="L28" s="35"/>
      <c r="M28" s="10"/>
      <c r="N28" s="10"/>
      <c r="O28" s="10"/>
      <c r="P28" s="10"/>
      <c r="Q28" s="10"/>
      <c r="R28" s="10"/>
      <c r="S28" s="10"/>
      <c r="T28" s="10"/>
      <c r="U28" s="10"/>
      <c r="V28" s="10"/>
      <c r="W28" s="10"/>
      <c r="X28" s="10"/>
      <c r="Y28" s="10"/>
      <c r="Z28" s="10"/>
      <c r="AA28" s="10"/>
      <c r="AB28" s="10"/>
      <c r="AC28" s="10"/>
      <c r="AD28" s="10"/>
      <c r="AE28" s="10"/>
      <c r="AF28" s="10"/>
      <c r="AG28" s="10"/>
      <c r="AH28" s="10"/>
      <c r="AI28" s="10"/>
      <c r="AJ28" s="10"/>
      <c r="AK28" s="10"/>
      <c r="AL28" s="10"/>
      <c r="AM28" s="10"/>
      <c r="AN28" s="10"/>
      <c r="AO28" s="10"/>
      <c r="AP28" s="10"/>
      <c r="AQ28" s="10"/>
      <c r="AR28" s="10"/>
      <c r="AS28" s="10"/>
      <c r="AT28" s="10"/>
      <c r="AU28" s="10"/>
      <c r="AV28" s="10"/>
      <c r="AW28" s="10"/>
      <c r="AX28" s="10"/>
      <c r="AY28" s="10"/>
      <c r="AZ28" s="10"/>
      <c r="BA28" s="10"/>
      <c r="BB28" s="10"/>
      <c r="BC28" s="10"/>
      <c r="BD28" s="10"/>
      <c r="BE28" s="10"/>
      <c r="BF28" s="10"/>
      <c r="BG28" s="10"/>
      <c r="BH28" s="10"/>
      <c r="BI28" s="10"/>
      <c r="BJ28" s="10"/>
      <c r="BK28" s="10"/>
      <c r="BL28" s="10"/>
      <c r="BM28" s="10"/>
      <c r="BN28" s="10"/>
      <c r="BO28" s="10"/>
    </row>
    <row r="29" spans="1:67" ht="15" x14ac:dyDescent="0.25">
      <c r="B29" s="78" t="s">
        <v>69</v>
      </c>
      <c r="C29" s="65"/>
      <c r="D29" s="65" t="s">
        <v>54</v>
      </c>
      <c r="E29" s="83">
        <v>1</v>
      </c>
      <c r="F29" s="84">
        <f t="shared" si="15"/>
        <v>43833</v>
      </c>
      <c r="G29" s="84">
        <f>Milestones[[#This Row],[Start Date]]+Milestones[[#This Row],[Durations]]</f>
        <v>43838</v>
      </c>
      <c r="H29" s="73">
        <v>5</v>
      </c>
      <c r="I29" s="84">
        <v>43845</v>
      </c>
      <c r="J29" s="71">
        <f ca="1">IF(Milestones[[#This Row],[Complete Date]]="",TODAY()-Milestones[[#This Row],[End Date]],I29-Milestones[[#This Row],[End Date]])</f>
        <v>7</v>
      </c>
      <c r="K29" s="71" t="str">
        <f ca="1">IF(Milestones[[#This Row],[Complete Date]]="",IF(TODAY()&lt;Milestones[[#This Row],[Start Date]],"Pending",IF(Milestones[[#This Row],[Complete Date]]="","On Process",IF(I29-G29&gt;0,"Delay","Complete"))),"Complete")</f>
        <v>Complete</v>
      </c>
      <c r="L29" s="35"/>
      <c r="M29" s="10"/>
      <c r="N29" s="10"/>
      <c r="O29" s="10"/>
      <c r="P29" s="10"/>
      <c r="Q29" s="10"/>
      <c r="R29" s="10"/>
      <c r="S29" s="10"/>
      <c r="T29" s="10"/>
      <c r="U29" s="10"/>
      <c r="V29" s="10"/>
      <c r="W29" s="10"/>
      <c r="X29" s="10"/>
      <c r="Y29" s="10"/>
      <c r="Z29" s="10"/>
      <c r="AA29" s="10"/>
      <c r="AB29" s="10"/>
      <c r="AC29" s="10"/>
      <c r="AD29" s="10"/>
      <c r="AE29" s="10"/>
      <c r="AF29" s="10"/>
      <c r="AG29" s="10"/>
      <c r="AH29" s="10"/>
      <c r="AI29" s="10"/>
      <c r="AJ29" s="10"/>
      <c r="AK29" s="10"/>
      <c r="AL29" s="10"/>
      <c r="AM29" s="10"/>
      <c r="AN29" s="10"/>
      <c r="AO29" s="10"/>
      <c r="AP29" s="10"/>
      <c r="AQ29" s="10"/>
      <c r="AR29" s="10"/>
      <c r="AS29" s="10"/>
      <c r="AT29" s="10"/>
      <c r="AU29" s="10"/>
      <c r="AV29" s="10"/>
      <c r="AW29" s="10"/>
      <c r="AX29" s="10"/>
      <c r="AY29" s="10"/>
      <c r="AZ29" s="10"/>
      <c r="BA29" s="10"/>
      <c r="BB29" s="10"/>
      <c r="BC29" s="10"/>
      <c r="BD29" s="10"/>
      <c r="BE29" s="10"/>
      <c r="BF29" s="10"/>
      <c r="BG29" s="10"/>
      <c r="BH29" s="10"/>
      <c r="BI29" s="10"/>
      <c r="BJ29" s="10"/>
      <c r="BK29" s="10"/>
      <c r="BL29" s="10"/>
      <c r="BM29" s="10"/>
      <c r="BN29" s="10"/>
      <c r="BO29" s="10"/>
    </row>
    <row r="30" spans="1:67" ht="15" x14ac:dyDescent="0.25">
      <c r="B30" s="111" t="s">
        <v>68</v>
      </c>
      <c r="C30" s="76"/>
      <c r="D30" s="76" t="s">
        <v>54</v>
      </c>
      <c r="E30" s="148">
        <v>1</v>
      </c>
      <c r="F30" s="149">
        <f t="shared" si="15"/>
        <v>43838</v>
      </c>
      <c r="G30" s="149">
        <f>Milestones[[#This Row],[Start Date]]+Milestones[[#This Row],[Durations]]</f>
        <v>43843</v>
      </c>
      <c r="H30" s="82">
        <v>5</v>
      </c>
      <c r="I30" s="149">
        <v>43845</v>
      </c>
      <c r="J30" s="106">
        <f ca="1">IF(Milestones[[#This Row],[Complete Date]]="",TODAY()-Milestones[[#This Row],[End Date]],I30-Milestones[[#This Row],[End Date]])</f>
        <v>2</v>
      </c>
      <c r="K30" s="106" t="str">
        <f ca="1">IF(Today=Milestones[[#This Row],[Start Date]],"On Process",IF(TODAY()&lt;Milestones[[#This Row],[Start Date]],"Pending",IF(Milestones[[#This Row],[Complete Date]]="","On Process","Complete")))</f>
        <v>Complete</v>
      </c>
      <c r="L30" s="35"/>
      <c r="M30" s="35"/>
      <c r="N30" s="10"/>
      <c r="O30" s="10"/>
      <c r="P30" s="10"/>
      <c r="Q30" s="10"/>
      <c r="R30" s="10"/>
      <c r="S30" s="10"/>
      <c r="T30" s="10"/>
      <c r="U30" s="10"/>
      <c r="V30" s="10"/>
      <c r="W30" s="10"/>
      <c r="X30" s="10"/>
      <c r="Y30" s="10"/>
      <c r="Z30" s="10"/>
      <c r="AA30" s="10"/>
      <c r="AB30" s="10"/>
      <c r="AC30" s="10"/>
      <c r="AD30" s="10"/>
      <c r="AE30" s="10"/>
      <c r="AF30" s="10"/>
      <c r="AG30" s="10"/>
      <c r="AH30" s="10"/>
      <c r="AI30" s="10"/>
      <c r="AJ30" s="10"/>
      <c r="AK30" s="10"/>
      <c r="AL30" s="10"/>
      <c r="AM30" s="10"/>
      <c r="AN30" s="10"/>
      <c r="AO30" s="10"/>
      <c r="AP30" s="10"/>
      <c r="AQ30" s="10"/>
      <c r="AR30" s="10"/>
      <c r="AS30" s="10"/>
      <c r="AT30" s="10"/>
      <c r="AU30" s="10"/>
      <c r="AV30" s="10"/>
      <c r="AW30" s="10"/>
      <c r="AX30" s="10"/>
      <c r="AY30" s="10"/>
      <c r="AZ30" s="10"/>
      <c r="BA30" s="10"/>
      <c r="BB30" s="10"/>
      <c r="BC30" s="10"/>
      <c r="BD30" s="10"/>
      <c r="BE30" s="10"/>
      <c r="BF30" s="10"/>
      <c r="BG30" s="10"/>
      <c r="BH30" s="10"/>
      <c r="BI30" s="10"/>
      <c r="BJ30" s="10"/>
      <c r="BK30" s="10"/>
      <c r="BL30" s="10"/>
      <c r="BM30" s="10"/>
      <c r="BN30" s="10"/>
      <c r="BO30" s="10"/>
    </row>
    <row r="31" spans="1:67" ht="15" x14ac:dyDescent="0.25">
      <c r="B31" s="111" t="s">
        <v>70</v>
      </c>
      <c r="C31" s="76"/>
      <c r="D31" s="76" t="s">
        <v>54</v>
      </c>
      <c r="E31" s="148">
        <v>1</v>
      </c>
      <c r="F31" s="149">
        <f t="shared" ref="F31" si="16">G30</f>
        <v>43843</v>
      </c>
      <c r="G31" s="149">
        <f>Milestones[[#This Row],[Start Date]]+Milestones[[#This Row],[Durations]]</f>
        <v>43846</v>
      </c>
      <c r="H31" s="82">
        <v>3</v>
      </c>
      <c r="I31" s="149">
        <v>43859</v>
      </c>
      <c r="J31" s="106">
        <f ca="1">IF(Milestones[[#This Row],[Complete Date]]="",TODAY()-Milestones[[#This Row],[End Date]],I31-Milestones[[#This Row],[End Date]])</f>
        <v>13</v>
      </c>
      <c r="K31" s="106" t="str">
        <f ca="1">IF(Today=Milestones[[#This Row],[Start Date]],"On Process",IF(TODAY()&lt;Milestones[[#This Row],[Start Date]],"Pending",IF(Milestones[[#This Row],[Complete Date]]="","On Process","Complete")))</f>
        <v>Complete</v>
      </c>
      <c r="L31" s="35"/>
      <c r="M31" s="35"/>
      <c r="N31" s="10"/>
      <c r="O31" s="10"/>
      <c r="P31" s="10"/>
      <c r="Q31" s="10"/>
      <c r="R31" s="10"/>
      <c r="S31" s="10"/>
      <c r="T31" s="10"/>
      <c r="U31" s="10"/>
      <c r="V31" s="10"/>
      <c r="W31" s="10"/>
      <c r="X31" s="10"/>
      <c r="Y31" s="10"/>
      <c r="Z31" s="10"/>
      <c r="AA31" s="10"/>
      <c r="AB31" s="10"/>
      <c r="AC31" s="10"/>
      <c r="AD31" s="10"/>
      <c r="AE31" s="10"/>
      <c r="AF31" s="10"/>
      <c r="AG31" s="10"/>
      <c r="AH31" s="10"/>
      <c r="AI31" s="10"/>
      <c r="AJ31" s="10"/>
      <c r="AK31" s="10"/>
      <c r="AL31" s="10"/>
      <c r="AM31" s="10"/>
      <c r="AN31" s="10"/>
      <c r="AO31" s="10"/>
      <c r="AP31" s="10"/>
      <c r="AQ31" s="10"/>
      <c r="AR31" s="10"/>
      <c r="AS31" s="10"/>
      <c r="AT31" s="10"/>
      <c r="AU31" s="10"/>
      <c r="AV31" s="10"/>
      <c r="AW31" s="10"/>
      <c r="AX31" s="10"/>
      <c r="AY31" s="10"/>
      <c r="AZ31" s="10"/>
      <c r="BA31" s="10"/>
      <c r="BB31" s="10"/>
      <c r="BC31" s="10"/>
      <c r="BD31" s="10"/>
      <c r="BE31" s="10"/>
      <c r="BF31" s="10"/>
      <c r="BG31" s="10"/>
      <c r="BH31" s="10"/>
      <c r="BI31" s="10"/>
      <c r="BJ31" s="10"/>
      <c r="BK31" s="10"/>
      <c r="BL31" s="10"/>
      <c r="BM31" s="10"/>
      <c r="BN31" s="10"/>
      <c r="BO31" s="10"/>
    </row>
    <row r="32" spans="1:67" ht="15" x14ac:dyDescent="0.25">
      <c r="B32" s="135" t="s">
        <v>64</v>
      </c>
      <c r="C32" s="136"/>
      <c r="D32" s="136"/>
      <c r="E32" s="137"/>
      <c r="F32" s="138"/>
      <c r="G32" s="139"/>
      <c r="H32" s="140"/>
      <c r="I32" s="138"/>
      <c r="J32" s="154"/>
      <c r="K32" s="154"/>
      <c r="L32" s="35"/>
      <c r="M32" s="35"/>
      <c r="N32" s="10"/>
      <c r="O32" s="10"/>
      <c r="P32" s="10"/>
      <c r="Q32" s="10"/>
      <c r="R32" s="10"/>
      <c r="S32" s="10"/>
      <c r="T32" s="10"/>
      <c r="U32" s="10"/>
      <c r="V32" s="10"/>
      <c r="W32" s="10"/>
      <c r="X32" s="10"/>
      <c r="Y32" s="10"/>
      <c r="Z32" s="10"/>
      <c r="AA32" s="10"/>
      <c r="AB32" s="10"/>
      <c r="AC32" s="10"/>
      <c r="AD32" s="10"/>
      <c r="AE32" s="10"/>
      <c r="AF32" s="10"/>
      <c r="AG32" s="10"/>
      <c r="AH32" s="10"/>
      <c r="AI32" s="10"/>
      <c r="AJ32" s="10"/>
      <c r="AK32" s="10"/>
      <c r="AL32" s="10"/>
      <c r="AM32" s="10"/>
      <c r="AN32" s="10"/>
      <c r="AO32" s="10"/>
      <c r="AP32" s="10"/>
      <c r="AQ32" s="10"/>
      <c r="AR32" s="10"/>
      <c r="AS32" s="10"/>
      <c r="AT32" s="10"/>
      <c r="AU32" s="10"/>
      <c r="AV32" s="10"/>
      <c r="AW32" s="10"/>
      <c r="AX32" s="10"/>
      <c r="AY32" s="10"/>
      <c r="AZ32" s="10"/>
      <c r="BA32" s="10"/>
      <c r="BB32" s="10"/>
      <c r="BC32" s="10"/>
      <c r="BD32" s="10"/>
      <c r="BE32" s="10"/>
      <c r="BF32" s="10"/>
      <c r="BG32" s="10"/>
      <c r="BH32" s="10"/>
      <c r="BI32" s="10"/>
      <c r="BJ32" s="10"/>
      <c r="BK32" s="10"/>
      <c r="BL32" s="10"/>
      <c r="BM32" s="10"/>
      <c r="BN32" s="10"/>
      <c r="BO32" s="10"/>
    </row>
    <row r="33" spans="1:67" ht="15" x14ac:dyDescent="0.25">
      <c r="B33" s="78" t="s">
        <v>66</v>
      </c>
      <c r="C33" s="65"/>
      <c r="D33" s="76" t="s">
        <v>54</v>
      </c>
      <c r="E33" s="83">
        <v>1</v>
      </c>
      <c r="F33" s="84">
        <f>G31</f>
        <v>43846</v>
      </c>
      <c r="G33" s="84">
        <f>Milestones[[#This Row],[Start Date]]+Milestones[[#This Row],[Durations]]</f>
        <v>43847</v>
      </c>
      <c r="H33" s="73">
        <v>1</v>
      </c>
      <c r="I33" s="153">
        <v>43843</v>
      </c>
      <c r="J33" s="106">
        <f ca="1">IF(Milestones[[#This Row],[Complete Date]]="",TODAY()-Milestones[[#This Row],[End Date]],I33-Milestones[[#This Row],[End Date]])</f>
        <v>-4</v>
      </c>
      <c r="K33" s="106" t="str">
        <f ca="1">IF(Today=Milestones[[#This Row],[Start Date]],"On Process",IF(TODAY()&lt;Milestones[[#This Row],[Start Date]],"Pending",IF(Milestones[[#This Row],[Complete Date]]="","On Process","Complete")))</f>
        <v>Complete</v>
      </c>
      <c r="L33" s="35"/>
      <c r="M33" s="35"/>
      <c r="N33" s="10"/>
      <c r="O33" s="10"/>
      <c r="P33" s="10"/>
      <c r="Q33" s="10"/>
      <c r="R33" s="10"/>
      <c r="S33" s="10"/>
      <c r="T33" s="10"/>
      <c r="U33" s="10"/>
      <c r="V33" s="10"/>
      <c r="W33" s="10"/>
      <c r="X33" s="10"/>
      <c r="Y33" s="10"/>
      <c r="Z33" s="10"/>
      <c r="AA33" s="10"/>
      <c r="AB33" s="10"/>
      <c r="AC33" s="10"/>
      <c r="AD33" s="10"/>
      <c r="AE33" s="10"/>
      <c r="AF33" s="10"/>
      <c r="AG33" s="10"/>
      <c r="AH33" s="10"/>
      <c r="AI33" s="10"/>
      <c r="AJ33" s="10"/>
      <c r="AK33" s="10"/>
      <c r="AL33" s="10"/>
      <c r="AM33" s="10"/>
      <c r="AN33" s="10"/>
      <c r="AO33" s="10"/>
      <c r="AP33" s="10"/>
      <c r="AQ33" s="10"/>
      <c r="AR33" s="10"/>
      <c r="AS33" s="10"/>
      <c r="AT33" s="10"/>
      <c r="AU33" s="10"/>
      <c r="AV33" s="10"/>
      <c r="AW33" s="10"/>
      <c r="AX33" s="10"/>
      <c r="AY33" s="10"/>
      <c r="AZ33" s="10"/>
      <c r="BA33" s="10"/>
      <c r="BB33" s="10"/>
      <c r="BC33" s="10"/>
      <c r="BD33" s="10"/>
      <c r="BE33" s="10"/>
      <c r="BF33" s="10"/>
      <c r="BG33" s="10"/>
      <c r="BH33" s="10"/>
      <c r="BI33" s="10"/>
      <c r="BJ33" s="10"/>
      <c r="BK33" s="10"/>
      <c r="BL33" s="10"/>
      <c r="BM33" s="10"/>
      <c r="BN33" s="10"/>
      <c r="BO33" s="10"/>
    </row>
    <row r="34" spans="1:67" ht="15" x14ac:dyDescent="0.25">
      <c r="B34" s="78" t="s">
        <v>65</v>
      </c>
      <c r="C34" s="65"/>
      <c r="D34" s="76" t="s">
        <v>54</v>
      </c>
      <c r="E34" s="83">
        <v>1</v>
      </c>
      <c r="F34" s="84">
        <f t="shared" ref="F34:F35" si="17">G33</f>
        <v>43847</v>
      </c>
      <c r="G34" s="84">
        <f>Milestones[[#This Row],[Start Date]]+Milestones[[#This Row],[Durations]]</f>
        <v>43849</v>
      </c>
      <c r="H34" s="73">
        <v>2</v>
      </c>
      <c r="I34" s="153">
        <v>43844</v>
      </c>
      <c r="J34" s="106">
        <f ca="1">IF(Milestones[[#This Row],[Complete Date]]="",TODAY()-Milestones[[#This Row],[End Date]],I34-Milestones[[#This Row],[End Date]])</f>
        <v>-5</v>
      </c>
      <c r="K34" s="106" t="str">
        <f ca="1">IF(Today=Milestones[[#This Row],[Start Date]],"On Process",IF(TODAY()&lt;Milestones[[#This Row],[Start Date]],"Pending",IF(Milestones[[#This Row],[Complete Date]]="","On Process","Complete")))</f>
        <v>Complete</v>
      </c>
      <c r="L34" s="35"/>
      <c r="M34" s="35"/>
      <c r="N34" s="10"/>
      <c r="O34" s="10"/>
      <c r="P34" s="10"/>
      <c r="Q34" s="10"/>
      <c r="R34" s="10"/>
      <c r="S34" s="10"/>
      <c r="T34" s="10"/>
      <c r="U34" s="10"/>
      <c r="V34" s="10"/>
      <c r="W34" s="10"/>
      <c r="X34" s="10"/>
      <c r="Y34" s="10"/>
      <c r="Z34" s="10"/>
      <c r="AA34" s="10"/>
      <c r="AB34" s="10"/>
      <c r="AC34" s="10"/>
      <c r="AD34" s="10"/>
      <c r="AE34" s="10"/>
      <c r="AF34" s="10"/>
      <c r="AG34" s="10"/>
      <c r="AH34" s="10"/>
      <c r="AI34" s="10"/>
      <c r="AJ34" s="10"/>
      <c r="AK34" s="10"/>
      <c r="AL34" s="10"/>
      <c r="AM34" s="10"/>
      <c r="AN34" s="10"/>
      <c r="AO34" s="10"/>
      <c r="AP34" s="10"/>
      <c r="AQ34" s="10"/>
      <c r="AR34" s="10"/>
      <c r="AS34" s="10"/>
      <c r="AT34" s="10"/>
      <c r="AU34" s="10"/>
      <c r="AV34" s="10"/>
      <c r="AW34" s="10"/>
      <c r="AX34" s="10"/>
      <c r="AY34" s="10"/>
      <c r="AZ34" s="10"/>
      <c r="BA34" s="10"/>
      <c r="BB34" s="10"/>
      <c r="BC34" s="10"/>
      <c r="BD34" s="10"/>
      <c r="BE34" s="10"/>
      <c r="BF34" s="10"/>
      <c r="BG34" s="10"/>
      <c r="BH34" s="10"/>
      <c r="BI34" s="10"/>
      <c r="BJ34" s="10"/>
      <c r="BK34" s="10"/>
      <c r="BL34" s="10"/>
      <c r="BM34" s="10"/>
      <c r="BN34" s="10"/>
      <c r="BO34" s="10"/>
    </row>
    <row r="35" spans="1:67" ht="15" x14ac:dyDescent="0.25">
      <c r="B35" s="78" t="s">
        <v>67</v>
      </c>
      <c r="C35" s="65"/>
      <c r="D35" s="76" t="s">
        <v>54</v>
      </c>
      <c r="E35" s="83">
        <v>1</v>
      </c>
      <c r="F35" s="84">
        <f t="shared" si="17"/>
        <v>43849</v>
      </c>
      <c r="G35" s="84">
        <f>Milestones[[#This Row],[Start Date]]+Milestones[[#This Row],[Durations]]</f>
        <v>43851</v>
      </c>
      <c r="H35" s="73">
        <v>2</v>
      </c>
      <c r="I35" s="153">
        <v>43847</v>
      </c>
      <c r="J35" s="106">
        <f ca="1">IF(Milestones[[#This Row],[Complete Date]]="",TODAY()-Milestones[[#This Row],[End Date]],I35-Milestones[[#This Row],[End Date]])</f>
        <v>-4</v>
      </c>
      <c r="K35" s="106" t="str">
        <f ca="1">IF(Today=Milestones[[#This Row],[Start Date]],"On Process",IF(TODAY()&lt;Milestones[[#This Row],[Start Date]],"Pending",IF(Milestones[[#This Row],[Complete Date]]="","On Process","Complete")))</f>
        <v>Complete</v>
      </c>
      <c r="L35" s="35"/>
      <c r="M35" s="35"/>
      <c r="N35" s="10"/>
      <c r="O35" s="10"/>
      <c r="P35" s="10"/>
      <c r="Q35" s="10"/>
      <c r="R35" s="10"/>
      <c r="S35" s="10"/>
      <c r="T35" s="10"/>
      <c r="U35" s="10"/>
      <c r="V35" s="10"/>
      <c r="W35" s="10"/>
      <c r="X35" s="10"/>
      <c r="Y35" s="10"/>
      <c r="Z35" s="10"/>
      <c r="AA35" s="10"/>
      <c r="AB35" s="10"/>
      <c r="AC35" s="10"/>
      <c r="AD35" s="10"/>
      <c r="AE35" s="10"/>
      <c r="AF35" s="10"/>
      <c r="AG35" s="10"/>
      <c r="AH35" s="10"/>
      <c r="AI35" s="10"/>
      <c r="AJ35" s="10"/>
      <c r="AK35" s="10"/>
      <c r="AL35" s="10"/>
      <c r="AM35" s="10"/>
      <c r="AN35" s="10"/>
      <c r="AO35" s="10"/>
      <c r="AP35" s="10"/>
      <c r="AQ35" s="10"/>
      <c r="AR35" s="10"/>
      <c r="AS35" s="10"/>
      <c r="AT35" s="10"/>
      <c r="AU35" s="10"/>
      <c r="AV35" s="10"/>
      <c r="AW35" s="10"/>
      <c r="AX35" s="10"/>
      <c r="AY35" s="10"/>
      <c r="AZ35" s="10"/>
      <c r="BA35" s="10"/>
      <c r="BB35" s="10"/>
      <c r="BC35" s="10"/>
      <c r="BD35" s="10"/>
      <c r="BE35" s="10"/>
      <c r="BF35" s="10"/>
      <c r="BG35" s="10"/>
      <c r="BH35" s="10"/>
      <c r="BI35" s="10"/>
      <c r="BJ35" s="10"/>
      <c r="BK35" s="10"/>
      <c r="BL35" s="10"/>
      <c r="BM35" s="10"/>
      <c r="BN35" s="10"/>
      <c r="BO35" s="10"/>
    </row>
    <row r="36" spans="1:67" ht="15" x14ac:dyDescent="0.25">
      <c r="A36" s="42"/>
      <c r="B36" s="95" t="s">
        <v>53</v>
      </c>
      <c r="C36" s="92"/>
      <c r="D36" s="66"/>
      <c r="E36" s="96"/>
      <c r="F36" s="56">
        <f>G35</f>
        <v>43851</v>
      </c>
      <c r="G36" s="56">
        <f>Milestones[[#This Row],[Start Date]]+Milestones[[#This Row],[Durations]]</f>
        <v>43856</v>
      </c>
      <c r="H36" s="134">
        <f>H37</f>
        <v>5</v>
      </c>
      <c r="I36" s="68" t="s">
        <v>50</v>
      </c>
      <c r="J36" s="98"/>
      <c r="K36" s="98"/>
      <c r="L36" s="108"/>
      <c r="M36" s="35"/>
      <c r="N36" s="10"/>
      <c r="O36" s="10"/>
      <c r="P36" s="10"/>
      <c r="Q36" s="10"/>
      <c r="R36" s="10"/>
      <c r="S36" s="10"/>
      <c r="T36" s="10"/>
      <c r="U36" s="10"/>
      <c r="V36" s="10"/>
      <c r="W36" s="10"/>
      <c r="X36" s="10"/>
      <c r="Y36" s="10"/>
      <c r="Z36" s="10"/>
      <c r="AA36" s="10"/>
      <c r="AB36" s="10"/>
      <c r="AC36" s="10"/>
      <c r="AD36" s="10"/>
      <c r="AE36" s="10"/>
      <c r="AF36" s="10"/>
      <c r="AG36" s="10"/>
      <c r="AH36" s="10"/>
      <c r="AI36" s="10"/>
      <c r="AJ36" s="10"/>
      <c r="AK36" s="10"/>
      <c r="AL36" s="10"/>
      <c r="AM36" s="10"/>
      <c r="AN36" s="10"/>
      <c r="AO36" s="10"/>
      <c r="AP36" s="10"/>
      <c r="AQ36" s="10"/>
      <c r="AR36" s="10"/>
      <c r="AS36" s="10"/>
      <c r="AT36" s="10"/>
      <c r="AU36" s="10"/>
      <c r="AV36" s="10"/>
      <c r="AW36" s="10"/>
      <c r="AX36" s="10"/>
      <c r="AY36" s="10"/>
      <c r="AZ36" s="10"/>
      <c r="BA36" s="10"/>
      <c r="BB36" s="10"/>
      <c r="BC36" s="10"/>
      <c r="BD36" s="10"/>
      <c r="BE36" s="10"/>
      <c r="BF36" s="10"/>
      <c r="BG36" s="10"/>
      <c r="BH36" s="10"/>
      <c r="BI36" s="10"/>
      <c r="BJ36" s="10"/>
      <c r="BK36" s="10"/>
      <c r="BL36" s="10"/>
      <c r="BM36" s="10"/>
      <c r="BN36" s="10"/>
      <c r="BO36" s="10"/>
    </row>
    <row r="37" spans="1:67" ht="15" x14ac:dyDescent="0.25">
      <c r="A37" s="42"/>
      <c r="B37" s="104" t="s">
        <v>52</v>
      </c>
      <c r="C37" s="90" t="s">
        <v>4</v>
      </c>
      <c r="D37" s="65" t="s">
        <v>54</v>
      </c>
      <c r="E37" s="81">
        <v>1</v>
      </c>
      <c r="F37" s="80">
        <f>F36</f>
        <v>43851</v>
      </c>
      <c r="G37" s="80">
        <f>Milestones[[#This Row],[Start Date]]+Milestones[[#This Row],[Durations]]</f>
        <v>43856</v>
      </c>
      <c r="H37" s="82">
        <v>5</v>
      </c>
      <c r="I37" s="105">
        <v>43856</v>
      </c>
      <c r="J37" s="106">
        <f ca="1">IF(Milestones[[#This Row],[Complete Date]]="",TODAY()-Milestones[[#This Row],[End Date]],I37-Milestones[[#This Row],[End Date]])</f>
        <v>0</v>
      </c>
      <c r="K37" s="106" t="str">
        <f ca="1">IF(Milestones[[#This Row],[Complete Date]]="",IF(TODAY()&lt;Milestones[[#This Row],[Start Date]],"Pending",IF(Milestones[[#This Row],[Complete Date]]="","On Process",IF(I37-G37&gt;0,"Delay","Complete"))),"Complete")</f>
        <v>Complete</v>
      </c>
      <c r="L37" s="108"/>
      <c r="M37" s="35"/>
      <c r="N37" s="10"/>
      <c r="O37" s="10"/>
      <c r="P37" s="10"/>
      <c r="Q37" s="10"/>
      <c r="R37" s="10"/>
      <c r="S37" s="10"/>
      <c r="T37" s="10"/>
      <c r="U37" s="10"/>
      <c r="V37" s="10"/>
      <c r="W37" s="10"/>
      <c r="X37" s="10"/>
      <c r="Y37" s="10"/>
      <c r="Z37" s="10"/>
      <c r="AA37" s="10"/>
      <c r="AB37" s="10"/>
      <c r="AC37" s="10"/>
      <c r="AD37" s="10"/>
      <c r="AE37" s="10"/>
      <c r="AF37" s="10"/>
      <c r="AG37" s="10"/>
      <c r="AH37" s="10"/>
      <c r="AI37" s="10"/>
      <c r="AJ37" s="10"/>
      <c r="AK37" s="10"/>
      <c r="AL37" s="10"/>
      <c r="AM37" s="10"/>
      <c r="AN37" s="10"/>
      <c r="AO37" s="10"/>
      <c r="AP37" s="10"/>
      <c r="AQ37" s="10"/>
      <c r="AR37" s="10"/>
      <c r="AS37" s="10"/>
      <c r="AT37" s="10"/>
      <c r="AU37" s="10"/>
      <c r="AV37" s="10"/>
      <c r="AW37" s="10"/>
      <c r="AX37" s="10"/>
      <c r="AY37" s="10"/>
      <c r="AZ37" s="10"/>
      <c r="BA37" s="10"/>
      <c r="BB37" s="10"/>
      <c r="BC37" s="10"/>
      <c r="BD37" s="10"/>
      <c r="BE37" s="10"/>
      <c r="BF37" s="10"/>
      <c r="BG37" s="10"/>
      <c r="BH37" s="10"/>
      <c r="BI37" s="10"/>
      <c r="BJ37" s="10"/>
      <c r="BK37" s="10"/>
      <c r="BL37" s="10"/>
      <c r="BM37" s="10"/>
      <c r="BN37" s="10"/>
      <c r="BO37" s="10"/>
    </row>
    <row r="38" spans="1:67" ht="15" x14ac:dyDescent="0.25">
      <c r="A38" s="42"/>
      <c r="B38" s="107" t="s">
        <v>34</v>
      </c>
      <c r="C38" s="100"/>
      <c r="D38" s="101"/>
      <c r="E38" s="102"/>
      <c r="F38" s="103">
        <f>G37</f>
        <v>43856</v>
      </c>
      <c r="G38" s="103">
        <f>Milestones[[#This Row],[Start Date]]+Milestones[[#This Row],[Durations]]</f>
        <v>43862</v>
      </c>
      <c r="H38" s="86">
        <f>H39</f>
        <v>6</v>
      </c>
      <c r="I38" s="85"/>
      <c r="J38" s="69"/>
      <c r="K38" s="69"/>
      <c r="L38" s="108"/>
      <c r="M38" s="35"/>
      <c r="N38" s="10"/>
      <c r="O38" s="10"/>
      <c r="P38" s="10"/>
      <c r="Q38" s="10"/>
      <c r="R38" s="10"/>
      <c r="S38" s="10"/>
      <c r="T38" s="10"/>
      <c r="U38" s="10"/>
      <c r="V38" s="10"/>
      <c r="W38" s="10"/>
      <c r="X38" s="10"/>
      <c r="Y38" s="10"/>
      <c r="Z38" s="10"/>
      <c r="AA38" s="10"/>
      <c r="AB38" s="10"/>
      <c r="AC38" s="10"/>
      <c r="AD38" s="10"/>
      <c r="AE38" s="10"/>
      <c r="AF38" s="10"/>
      <c r="AG38" s="10"/>
      <c r="AH38" s="10"/>
      <c r="AI38" s="10"/>
      <c r="AJ38" s="10"/>
      <c r="AK38" s="10"/>
      <c r="AL38" s="10"/>
      <c r="AM38" s="10"/>
      <c r="AN38" s="10"/>
      <c r="AO38" s="10"/>
      <c r="AP38" s="10"/>
      <c r="AQ38" s="10"/>
      <c r="AR38" s="10"/>
      <c r="AS38" s="10"/>
      <c r="AT38" s="10"/>
      <c r="AU38" s="10"/>
      <c r="AV38" s="10"/>
      <c r="AW38" s="10"/>
      <c r="AX38" s="10"/>
      <c r="AY38" s="10"/>
      <c r="AZ38" s="10"/>
      <c r="BA38" s="10"/>
      <c r="BB38" s="10"/>
      <c r="BC38" s="10"/>
      <c r="BD38" s="10"/>
      <c r="BE38" s="10"/>
      <c r="BF38" s="10"/>
      <c r="BG38" s="10"/>
      <c r="BH38" s="10"/>
      <c r="BI38" s="10"/>
      <c r="BJ38" s="10"/>
      <c r="BK38" s="10"/>
      <c r="BL38" s="10"/>
      <c r="BM38" s="10"/>
      <c r="BN38" s="10"/>
      <c r="BO38" s="10"/>
    </row>
    <row r="39" spans="1:67" ht="15" x14ac:dyDescent="0.25">
      <c r="B39" s="88" t="s">
        <v>49</v>
      </c>
      <c r="C39" s="61" t="s">
        <v>4</v>
      </c>
      <c r="D39" s="65" t="s">
        <v>54</v>
      </c>
      <c r="E39" s="59">
        <v>1</v>
      </c>
      <c r="F39" s="55">
        <f>F38</f>
        <v>43856</v>
      </c>
      <c r="G39" s="55">
        <f>Milestones[[#This Row],[Start Date]]+Milestones[[#This Row],[Durations]]</f>
        <v>43862</v>
      </c>
      <c r="H39" s="87">
        <v>6</v>
      </c>
      <c r="I39" s="99">
        <v>43862</v>
      </c>
      <c r="J39" s="70">
        <f ca="1">IF(Milestones[[#This Row],[Complete Date]]="",TODAY()-Milestones[[#This Row],[End Date]],I39-Milestones[[#This Row],[End Date]])</f>
        <v>0</v>
      </c>
      <c r="K39" s="70" t="str">
        <f ca="1">IF(Milestones[[#This Row],[Complete Date]]="",IF(TODAY()&lt;Milestones[[#This Row],[Start Date]],"Pending",IF(Milestones[[#This Row],[Complete Date]]="","On Process",IF(I39-G39&gt;0,"Delay","Complete"))),"Complete")</f>
        <v>Complete</v>
      </c>
      <c r="L39" s="108"/>
      <c r="M39" s="35"/>
      <c r="N39" s="10"/>
      <c r="O39" s="10"/>
      <c r="P39" s="10"/>
      <c r="Q39" s="10"/>
      <c r="R39" s="10"/>
      <c r="S39" s="10"/>
      <c r="T39" s="10"/>
      <c r="U39" s="10"/>
      <c r="V39" s="10"/>
      <c r="W39" s="10"/>
      <c r="X39" s="10"/>
      <c r="Y39" s="10"/>
      <c r="Z39" s="10"/>
      <c r="AA39" s="10"/>
      <c r="AB39" s="10"/>
      <c r="AC39" s="10"/>
      <c r="AD39" s="10"/>
      <c r="AE39" s="10"/>
      <c r="AF39" s="10"/>
      <c r="AG39" s="10"/>
      <c r="AH39" s="10"/>
      <c r="AI39" s="10"/>
      <c r="AJ39" s="10"/>
      <c r="AK39" s="10"/>
      <c r="AL39" s="10"/>
      <c r="AM39" s="10"/>
      <c r="AN39" s="10"/>
      <c r="AO39" s="10"/>
      <c r="AP39" s="10"/>
      <c r="AQ39" s="10"/>
      <c r="AR39" s="10"/>
      <c r="AS39" s="10"/>
      <c r="AT39" s="10"/>
      <c r="AU39" s="10"/>
      <c r="AV39" s="10"/>
      <c r="AW39" s="10"/>
      <c r="AX39" s="10"/>
      <c r="AY39" s="10"/>
      <c r="AZ39" s="10"/>
      <c r="BA39" s="10"/>
      <c r="BB39" s="10"/>
      <c r="BC39" s="10"/>
      <c r="BD39" s="10"/>
      <c r="BE39" s="10"/>
      <c r="BF39" s="10"/>
      <c r="BG39" s="10"/>
      <c r="BH39" s="10"/>
      <c r="BI39" s="10"/>
      <c r="BJ39" s="10"/>
      <c r="BK39" s="10"/>
      <c r="BL39" s="10"/>
      <c r="BM39" s="10"/>
      <c r="BN39" s="10"/>
      <c r="BO39" s="10"/>
    </row>
    <row r="40" spans="1:67" ht="15" x14ac:dyDescent="0.25">
      <c r="B40" s="107" t="s">
        <v>35</v>
      </c>
      <c r="C40" s="100"/>
      <c r="D40" s="101"/>
      <c r="E40" s="102"/>
      <c r="F40" s="103">
        <f>G39</f>
        <v>43862</v>
      </c>
      <c r="G40" s="103">
        <f>Milestones[[#This Row],[Start Date]]+Milestones[[#This Row],[Durations]]</f>
        <v>43868</v>
      </c>
      <c r="H40" s="86">
        <f>H41</f>
        <v>6</v>
      </c>
      <c r="I40" s="85"/>
      <c r="J40" s="69"/>
      <c r="K40" s="69"/>
      <c r="L40" s="108"/>
      <c r="M40" s="35"/>
      <c r="N40" s="10"/>
      <c r="O40" s="10"/>
      <c r="P40" s="10"/>
      <c r="Q40" s="10"/>
      <c r="R40" s="10"/>
      <c r="S40" s="10"/>
      <c r="T40" s="10"/>
      <c r="U40" s="10"/>
      <c r="V40" s="10"/>
      <c r="W40" s="10"/>
      <c r="X40" s="10"/>
      <c r="Y40" s="10"/>
      <c r="Z40" s="10"/>
      <c r="AA40" s="10"/>
      <c r="AB40" s="10"/>
      <c r="AC40" s="10"/>
      <c r="AD40" s="10"/>
      <c r="AE40" s="10"/>
      <c r="AF40" s="10"/>
      <c r="AG40" s="10"/>
      <c r="AH40" s="10"/>
      <c r="AI40" s="10"/>
      <c r="AJ40" s="10"/>
      <c r="AK40" s="10"/>
      <c r="AL40" s="10"/>
      <c r="AM40" s="10"/>
      <c r="AN40" s="10"/>
      <c r="AO40" s="10"/>
      <c r="AP40" s="10"/>
      <c r="AQ40" s="10"/>
      <c r="AR40" s="10"/>
      <c r="AS40" s="10"/>
      <c r="AT40" s="10"/>
      <c r="AU40" s="10"/>
      <c r="AV40" s="10"/>
      <c r="AW40" s="10"/>
      <c r="AX40" s="10"/>
      <c r="AY40" s="10"/>
      <c r="AZ40" s="10"/>
      <c r="BA40" s="10"/>
      <c r="BB40" s="10"/>
      <c r="BC40" s="10"/>
      <c r="BD40" s="10"/>
      <c r="BE40" s="10"/>
      <c r="BF40" s="10"/>
      <c r="BG40" s="10"/>
      <c r="BH40" s="10"/>
      <c r="BI40" s="10"/>
      <c r="BJ40" s="10"/>
      <c r="BK40" s="10"/>
      <c r="BL40" s="10"/>
      <c r="BM40" s="10"/>
      <c r="BN40" s="10"/>
      <c r="BO40" s="10"/>
    </row>
    <row r="41" spans="1:67" ht="15" x14ac:dyDescent="0.25">
      <c r="B41" s="53" t="s">
        <v>45</v>
      </c>
      <c r="C41" s="60" t="s">
        <v>4</v>
      </c>
      <c r="D41" s="65" t="s">
        <v>54</v>
      </c>
      <c r="E41" s="58">
        <v>1</v>
      </c>
      <c r="F41" s="57">
        <f>F40</f>
        <v>43862</v>
      </c>
      <c r="G41" s="57">
        <f>Milestones[[#This Row],[Start Date]]+Milestones[[#This Row],[Durations]]</f>
        <v>43868</v>
      </c>
      <c r="H41" s="54">
        <v>6</v>
      </c>
      <c r="I41" s="94">
        <v>43868</v>
      </c>
      <c r="J41" s="71">
        <f ca="1">IF(Milestones[[#This Row],[Complete Date]]="",TODAY()-Milestones[[#This Row],[End Date]],I41-Milestones[[#This Row],[End Date]])</f>
        <v>0</v>
      </c>
      <c r="K41" s="71" t="str">
        <f ca="1">IF(Milestones[[#This Row],[Complete Date]]="",IF(TODAY()&lt;Milestones[[#This Row],[Start Date]],"Pending",IF(Milestones[[#This Row],[Complete Date]]="","On Process",IF(I41-G41&gt;0,"Delay","Complete"))),"Complete")</f>
        <v>Complete</v>
      </c>
      <c r="L41" s="108"/>
      <c r="M41" s="35"/>
      <c r="N41" s="10"/>
      <c r="O41" s="10"/>
      <c r="P41" s="10"/>
      <c r="Q41" s="10"/>
      <c r="R41" s="10"/>
      <c r="S41" s="10"/>
      <c r="T41" s="10"/>
      <c r="U41" s="10"/>
      <c r="V41" s="10"/>
      <c r="W41" s="10"/>
      <c r="X41" s="10"/>
      <c r="Y41" s="10"/>
      <c r="Z41" s="10"/>
      <c r="AA41" s="10"/>
      <c r="AB41" s="10"/>
      <c r="AC41" s="10"/>
      <c r="AD41" s="10"/>
      <c r="AE41" s="10"/>
      <c r="AF41" s="10"/>
      <c r="AG41" s="10"/>
      <c r="AH41" s="10"/>
      <c r="AI41" s="10"/>
      <c r="AJ41" s="10"/>
      <c r="AK41" s="10"/>
      <c r="AL41" s="10"/>
      <c r="AM41" s="10"/>
      <c r="AN41" s="10"/>
      <c r="AO41" s="10"/>
      <c r="AP41" s="10"/>
      <c r="AQ41" s="10"/>
      <c r="AR41" s="10"/>
      <c r="AS41" s="10"/>
      <c r="AT41" s="10"/>
      <c r="AU41" s="10"/>
      <c r="AV41" s="10"/>
      <c r="AW41" s="10"/>
      <c r="AX41" s="10"/>
      <c r="AY41" s="10"/>
      <c r="AZ41" s="10"/>
      <c r="BA41" s="10"/>
      <c r="BB41" s="10"/>
      <c r="BC41" s="10"/>
      <c r="BD41" s="10"/>
      <c r="BE41" s="10"/>
      <c r="BF41" s="10"/>
      <c r="BG41" s="10"/>
      <c r="BH41" s="10"/>
      <c r="BI41" s="10"/>
      <c r="BJ41" s="10"/>
      <c r="BK41" s="10"/>
      <c r="BL41" s="10"/>
      <c r="BM41" s="10"/>
      <c r="BN41" s="10"/>
      <c r="BO41" s="10"/>
    </row>
    <row r="42" spans="1:67" ht="15" x14ac:dyDescent="0.25">
      <c r="B42" s="95" t="s">
        <v>36</v>
      </c>
      <c r="C42" s="92"/>
      <c r="D42" s="66"/>
      <c r="E42" s="96"/>
      <c r="F42" s="56">
        <f>G41</f>
        <v>43868</v>
      </c>
      <c r="G42" s="56">
        <f>Milestones[[#This Row],[Start Date]]+Milestones[[#This Row],[Durations]]</f>
        <v>43869</v>
      </c>
      <c r="H42" s="97">
        <f>H43</f>
        <v>1</v>
      </c>
      <c r="I42" s="68"/>
      <c r="J42" s="98"/>
      <c r="K42" s="98"/>
      <c r="L42" s="108"/>
      <c r="M42" s="35"/>
      <c r="N42" s="10"/>
      <c r="O42" s="10"/>
      <c r="P42" s="10"/>
      <c r="Q42" s="10"/>
      <c r="R42" s="10"/>
      <c r="S42" s="10"/>
      <c r="T42" s="10"/>
      <c r="U42" s="10"/>
      <c r="V42" s="10"/>
      <c r="W42" s="10"/>
      <c r="X42" s="10"/>
      <c r="Y42" s="10"/>
      <c r="Z42" s="10"/>
      <c r="AA42" s="10"/>
      <c r="AB42" s="10"/>
      <c r="AC42" s="10"/>
      <c r="AD42" s="10"/>
      <c r="AE42" s="10"/>
      <c r="AF42" s="10"/>
      <c r="AG42" s="10"/>
      <c r="AH42" s="10"/>
      <c r="AI42" s="10"/>
      <c r="AJ42" s="10"/>
      <c r="AK42" s="10"/>
      <c r="AL42" s="10"/>
      <c r="AM42" s="10"/>
      <c r="AN42" s="10"/>
      <c r="AO42" s="10"/>
      <c r="AP42" s="10"/>
      <c r="AQ42" s="10"/>
      <c r="AR42" s="10"/>
      <c r="AS42" s="10"/>
      <c r="AT42" s="10"/>
      <c r="AU42" s="10"/>
      <c r="AV42" s="10"/>
      <c r="AW42" s="10"/>
      <c r="AX42" s="10"/>
      <c r="AY42" s="10"/>
      <c r="AZ42" s="10"/>
      <c r="BA42" s="10"/>
      <c r="BB42" s="10"/>
      <c r="BC42" s="10"/>
      <c r="BD42" s="10"/>
      <c r="BE42" s="10"/>
      <c r="BF42" s="10"/>
      <c r="BG42" s="10"/>
      <c r="BH42" s="10"/>
      <c r="BI42" s="10"/>
      <c r="BJ42" s="10"/>
      <c r="BK42" s="10"/>
      <c r="BL42" s="10"/>
      <c r="BM42" s="10"/>
      <c r="BN42" s="10"/>
      <c r="BO42" s="10"/>
    </row>
    <row r="43" spans="1:67" ht="15" x14ac:dyDescent="0.25">
      <c r="B43" s="53" t="s">
        <v>46</v>
      </c>
      <c r="C43" s="60" t="s">
        <v>4</v>
      </c>
      <c r="D43" s="65" t="s">
        <v>54</v>
      </c>
      <c r="E43" s="58">
        <v>1</v>
      </c>
      <c r="F43" s="57">
        <f>F42</f>
        <v>43868</v>
      </c>
      <c r="G43" s="57">
        <f>Milestones[[#This Row],[Start Date]]+Milestones[[#This Row],[Durations]]</f>
        <v>43869</v>
      </c>
      <c r="H43" s="54">
        <v>1</v>
      </c>
      <c r="I43" s="94">
        <v>43869</v>
      </c>
      <c r="J43" s="71">
        <f ca="1">IF(Milestones[[#This Row],[Complete Date]]="",TODAY()-Milestones[[#This Row],[End Date]],I43-Milestones[[#This Row],[End Date]])</f>
        <v>0</v>
      </c>
      <c r="K43" s="71" t="str">
        <f ca="1">IF(Milestones[[#This Row],[Complete Date]]="",IF(TODAY()&lt;Milestones[[#This Row],[Start Date]],"Pending",IF(Milestones[[#This Row],[Complete Date]]="","On Process",IF(I43-G43&gt;0,"Delay","Complete"))),"Complete")</f>
        <v>Complete</v>
      </c>
      <c r="L43" s="108"/>
      <c r="M43" s="35"/>
      <c r="N43" s="10"/>
      <c r="O43" s="10"/>
      <c r="P43" s="10"/>
      <c r="Q43" s="10"/>
      <c r="R43" s="10"/>
      <c r="S43" s="10"/>
      <c r="T43" s="10"/>
      <c r="U43" s="10"/>
      <c r="V43" s="10"/>
      <c r="W43" s="10"/>
      <c r="X43" s="10"/>
      <c r="Y43" s="10"/>
      <c r="Z43" s="10"/>
      <c r="AA43" s="10"/>
      <c r="AB43" s="10"/>
      <c r="AC43" s="10"/>
      <c r="AD43" s="10"/>
      <c r="AE43" s="10"/>
      <c r="AF43" s="10"/>
      <c r="AG43" s="10"/>
      <c r="AH43" s="10"/>
      <c r="AI43" s="10"/>
      <c r="AJ43" s="10"/>
      <c r="AK43" s="10"/>
      <c r="AL43" s="10"/>
      <c r="AM43" s="10"/>
      <c r="AN43" s="10"/>
      <c r="AO43" s="10"/>
      <c r="AP43" s="10"/>
      <c r="AQ43" s="10"/>
      <c r="AR43" s="10"/>
      <c r="AS43" s="10"/>
      <c r="AT43" s="10"/>
      <c r="AU43" s="10"/>
      <c r="AV43" s="10"/>
      <c r="AW43" s="10"/>
      <c r="AX43" s="10"/>
      <c r="AY43" s="10"/>
      <c r="AZ43" s="10"/>
      <c r="BA43" s="10"/>
      <c r="BB43" s="10"/>
      <c r="BC43" s="10"/>
      <c r="BD43" s="10"/>
      <c r="BE43" s="10"/>
      <c r="BF43" s="10"/>
      <c r="BG43" s="10"/>
      <c r="BH43" s="10"/>
      <c r="BI43" s="10"/>
      <c r="BJ43" s="10"/>
      <c r="BK43" s="10"/>
      <c r="BL43" s="10"/>
      <c r="BM43" s="10"/>
      <c r="BN43" s="10"/>
      <c r="BO43" s="10"/>
    </row>
    <row r="44" spans="1:67" ht="15.75" customHeight="1" x14ac:dyDescent="0.25">
      <c r="B44" s="89" t="s">
        <v>39</v>
      </c>
      <c r="C44" s="62" t="s">
        <v>6</v>
      </c>
      <c r="D44" s="66"/>
      <c r="E44" s="96"/>
      <c r="F44" s="75">
        <f>G43</f>
        <v>43869</v>
      </c>
      <c r="G44" s="103">
        <f>Milestones[[#This Row],[Start Date]]+Milestones[[#This Row],[Durations]]</f>
        <v>43876</v>
      </c>
      <c r="H44" s="86">
        <f>H45</f>
        <v>7</v>
      </c>
      <c r="I44" s="85"/>
      <c r="J44" s="69"/>
      <c r="K44" s="69"/>
      <c r="L44" s="108"/>
      <c r="M44" s="35"/>
      <c r="N44" s="10"/>
      <c r="O44" s="10"/>
      <c r="P44" s="10"/>
      <c r="Q44" s="10"/>
      <c r="R44" s="10"/>
      <c r="S44" s="10"/>
      <c r="T44" s="10"/>
      <c r="U44" s="10"/>
      <c r="V44" s="10"/>
      <c r="W44" s="10"/>
      <c r="X44" s="10"/>
      <c r="Y44" s="10"/>
      <c r="Z44" s="10"/>
      <c r="AA44" s="10"/>
      <c r="AB44" s="10"/>
      <c r="AC44" s="10"/>
      <c r="AD44" s="10"/>
      <c r="AE44" s="10"/>
      <c r="AF44" s="10"/>
      <c r="AG44" s="10"/>
      <c r="AH44" s="10"/>
      <c r="AI44" s="10"/>
      <c r="AJ44" s="10"/>
      <c r="AK44" s="10"/>
      <c r="AL44" s="10"/>
      <c r="AM44" s="10"/>
      <c r="AN44" s="10"/>
      <c r="AO44" s="10"/>
      <c r="AP44" s="10"/>
      <c r="AQ44" s="10"/>
      <c r="AR44" s="10"/>
      <c r="AS44" s="10"/>
      <c r="AT44" s="10"/>
      <c r="AU44" s="10"/>
      <c r="AV44" s="10"/>
      <c r="AW44" s="10"/>
      <c r="AX44" s="10"/>
      <c r="AY44" s="10"/>
      <c r="AZ44" s="10"/>
      <c r="BA44" s="10"/>
      <c r="BB44" s="10"/>
      <c r="BC44" s="10"/>
      <c r="BD44" s="10"/>
      <c r="BE44" s="10"/>
      <c r="BF44" s="10"/>
      <c r="BG44" s="10"/>
      <c r="BH44" s="10"/>
      <c r="BI44" s="10"/>
      <c r="BJ44" s="10"/>
      <c r="BK44" s="10"/>
      <c r="BL44" s="10"/>
      <c r="BM44" s="10"/>
      <c r="BN44" s="10"/>
      <c r="BO44" s="10"/>
    </row>
    <row r="45" spans="1:67" ht="15.75" customHeight="1" x14ac:dyDescent="0.25">
      <c r="B45" s="43" t="s">
        <v>56</v>
      </c>
      <c r="C45" s="131" t="s">
        <v>4</v>
      </c>
      <c r="D45" s="76" t="s">
        <v>54</v>
      </c>
      <c r="E45" s="83">
        <v>1</v>
      </c>
      <c r="F45" s="57">
        <f>F44</f>
        <v>43869</v>
      </c>
      <c r="G45" s="57">
        <f>Milestones[[#This Row],[Start Date]]+Milestones[[#This Row],[Durations]]</f>
        <v>43876</v>
      </c>
      <c r="H45" s="54">
        <v>7</v>
      </c>
      <c r="I45" s="99">
        <v>43873</v>
      </c>
      <c r="J45" s="71">
        <f ca="1">IF(Milestones[[#This Row],[Complete Date]]="",TODAY()-Milestones[[#This Row],[End Date]],I45-Milestones[[#This Row],[End Date]])</f>
        <v>-3</v>
      </c>
      <c r="K45" s="71" t="str">
        <f ca="1">IF(Milestones[[#This Row],[Complete Date]]="",IF(TODAY()&lt;Milestones[[#This Row],[Start Date]],"Pending",IF(Milestones[[#This Row],[Complete Date]]="","On Process",IF(I45-G45&gt;0,"Delay","Complete"))),"Complete")</f>
        <v>Complete</v>
      </c>
      <c r="L45" s="108"/>
      <c r="M45" s="35"/>
      <c r="N45" s="10"/>
      <c r="O45" s="10"/>
      <c r="P45" s="10"/>
      <c r="Q45" s="10"/>
      <c r="R45" s="10"/>
      <c r="S45" s="10"/>
      <c r="T45" s="10"/>
      <c r="U45" s="10"/>
      <c r="V45" s="10"/>
      <c r="W45" s="10"/>
      <c r="X45" s="10"/>
      <c r="Y45" s="10"/>
      <c r="Z45" s="10"/>
      <c r="AA45" s="10"/>
      <c r="AB45" s="10"/>
      <c r="AC45" s="10"/>
      <c r="AD45" s="10"/>
      <c r="AE45" s="10"/>
      <c r="AF45" s="10"/>
      <c r="AG45" s="10"/>
      <c r="AH45" s="10"/>
      <c r="AI45" s="10"/>
      <c r="AJ45" s="10"/>
      <c r="AK45" s="10"/>
      <c r="AL45" s="10"/>
      <c r="AM45" s="10"/>
      <c r="AN45" s="10"/>
      <c r="AO45" s="10"/>
      <c r="AP45" s="10"/>
      <c r="AQ45" s="10"/>
      <c r="AR45" s="10"/>
      <c r="AS45" s="10"/>
      <c r="AT45" s="10"/>
      <c r="AU45" s="10"/>
      <c r="AV45" s="10"/>
      <c r="AW45" s="10"/>
      <c r="AX45" s="10"/>
      <c r="AY45" s="10"/>
      <c r="AZ45" s="10"/>
      <c r="BA45" s="10"/>
      <c r="BB45" s="10"/>
      <c r="BC45" s="10"/>
      <c r="BD45" s="10"/>
      <c r="BE45" s="10"/>
      <c r="BF45" s="10"/>
      <c r="BG45" s="10"/>
      <c r="BH45" s="10"/>
      <c r="BI45" s="10"/>
      <c r="BJ45" s="10"/>
      <c r="BK45" s="10"/>
      <c r="BL45" s="10"/>
      <c r="BM45" s="10"/>
      <c r="BN45" s="10"/>
      <c r="BO45" s="10"/>
    </row>
    <row r="46" spans="1:67" ht="15" customHeight="1" x14ac:dyDescent="0.25">
      <c r="B46" s="78" t="s">
        <v>55</v>
      </c>
      <c r="C46" s="65"/>
      <c r="D46" s="65" t="s">
        <v>54</v>
      </c>
      <c r="E46" s="118">
        <v>1</v>
      </c>
      <c r="F46" s="55">
        <f>G45</f>
        <v>43876</v>
      </c>
      <c r="G46" s="55">
        <f>Milestones[[#This Row],[Start Date]]+Milestones[[#This Row],[Durations]]</f>
        <v>43883</v>
      </c>
      <c r="H46" s="87">
        <v>7</v>
      </c>
      <c r="I46" s="99">
        <v>43878</v>
      </c>
      <c r="J46" s="70">
        <f ca="1">IF(Milestones[[#This Row],[Complete Date]]="",TODAY()-Milestones[[#This Row],[End Date]],I46-Milestones[[#This Row],[End Date]])</f>
        <v>-5</v>
      </c>
      <c r="K46" s="70" t="str">
        <f ca="1">IF(Milestones[[#This Row],[Complete Date]]="",IF(TODAY()&lt;Milestones[[#This Row],[Start Date]],"Pending",IF(Milestones[[#This Row],[Complete Date]]="","On Process",IF(I46-G46&gt;0,"Delay","Complete"))),"Complete")</f>
        <v>Complete</v>
      </c>
      <c r="L46" s="35"/>
      <c r="M46" s="35"/>
      <c r="N46" s="10"/>
      <c r="O46" s="10"/>
      <c r="P46" s="10"/>
      <c r="Q46" s="10"/>
      <c r="R46" s="10"/>
      <c r="S46" s="10"/>
      <c r="T46" s="10"/>
      <c r="U46" s="10"/>
      <c r="V46" s="10"/>
      <c r="W46" s="10"/>
      <c r="X46" s="10"/>
      <c r="Y46" s="10"/>
      <c r="Z46" s="10"/>
      <c r="AA46" s="10"/>
      <c r="AB46" s="10"/>
      <c r="AC46" s="10"/>
      <c r="AD46" s="10"/>
      <c r="AE46" s="10"/>
      <c r="AF46" s="10"/>
      <c r="AG46" s="10"/>
      <c r="AH46" s="10"/>
      <c r="AI46" s="10"/>
      <c r="AJ46" s="10"/>
      <c r="AK46" s="10"/>
      <c r="AL46" s="10"/>
      <c r="AM46" s="10"/>
      <c r="AN46" s="10"/>
      <c r="AO46" s="10"/>
      <c r="AP46" s="10"/>
      <c r="AQ46" s="10"/>
      <c r="AR46" s="10"/>
      <c r="AS46" s="10"/>
      <c r="AT46" s="10"/>
      <c r="AU46" s="10"/>
      <c r="AV46" s="10"/>
      <c r="AW46" s="10"/>
      <c r="AX46" s="10"/>
      <c r="AY46" s="10"/>
      <c r="AZ46" s="10"/>
      <c r="BA46" s="10"/>
      <c r="BB46" s="10"/>
      <c r="BC46" s="10"/>
      <c r="BD46" s="10"/>
      <c r="BE46" s="10"/>
      <c r="BF46" s="10"/>
      <c r="BG46" s="10"/>
      <c r="BH46" s="10"/>
      <c r="BI46" s="10"/>
      <c r="BJ46" s="10"/>
      <c r="BK46" s="10"/>
      <c r="BL46" s="10"/>
      <c r="BM46" s="10"/>
      <c r="BN46" s="10"/>
      <c r="BO46" s="10"/>
    </row>
    <row r="47" spans="1:67" ht="30" customHeight="1" x14ac:dyDescent="0.25">
      <c r="D47" s="30"/>
    </row>
    <row r="48" spans="1:67" ht="30" customHeight="1" x14ac:dyDescent="0.25">
      <c r="D48" s="30"/>
    </row>
  </sheetData>
  <mergeCells count="9">
    <mergeCell ref="AA2:AD2"/>
    <mergeCell ref="AF2:AI2"/>
    <mergeCell ref="D3:E3"/>
    <mergeCell ref="D4:E4"/>
    <mergeCell ref="B5:J5"/>
    <mergeCell ref="F3:H3"/>
    <mergeCell ref="L2:O2"/>
    <mergeCell ref="Q2:T2"/>
    <mergeCell ref="V2:Y2"/>
  </mergeCells>
  <conditionalFormatting sqref="E7:E8 E10:E11 E42 E44 E13 E38 E17:E36">
    <cfRule type="dataBar" priority="160">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L5:BO8 L10:BO11 L40:BO42 L13:BO13 L17:BO20 L36:BO37">
    <cfRule type="expression" dxfId="59" priority="153">
      <formula>AND(TODAY()&gt;=L$5,TODAY()&lt;M$5)</formula>
    </cfRule>
  </conditionalFormatting>
  <conditionalFormatting sqref="L4:AP4">
    <cfRule type="expression" dxfId="58" priority="159">
      <formula>L$5&lt;=EOMONTH($L$5,0)</formula>
    </cfRule>
  </conditionalFormatting>
  <conditionalFormatting sqref="M4:BO4">
    <cfRule type="expression" dxfId="57" priority="155">
      <formula>AND(M$5&lt;=EOMONTH($L$5,2),M$5&gt;EOMONTH($L$5,0),M$5&gt;EOMONTH($L$5,1))</formula>
    </cfRule>
  </conditionalFormatting>
  <conditionalFormatting sqref="L4:BO4">
    <cfRule type="expression" dxfId="56" priority="154">
      <formula>AND(L$5&lt;=EOMONTH($L$5,1),L$5&gt;EOMONTH($L$5,0))</formula>
    </cfRule>
  </conditionalFormatting>
  <conditionalFormatting sqref="L8:BO17">
    <cfRule type="expression" dxfId="55" priority="176" stopIfTrue="1">
      <formula>AND($C8="Low Risk",L$5&gt;=$F8,L$5&lt;=$F8+$H8-1)</formula>
    </cfRule>
    <cfRule type="expression" dxfId="54" priority="195" stopIfTrue="1">
      <formula>AND($C8="High Risk",L$5&gt;=$F8,L$5&lt;=$F8+$H8-1)</formula>
    </cfRule>
    <cfRule type="expression" dxfId="53" priority="213" stopIfTrue="1">
      <formula>AND($C8="On Track",L$5&gt;=$F8,L$5&lt;=$F8+$H8-1)</formula>
    </cfRule>
    <cfRule type="expression" dxfId="52" priority="214" stopIfTrue="1">
      <formula>AND($C8="Med Risk",L$5&gt;=$F8,L$5&lt;=$F8+$H8-1)</formula>
    </cfRule>
    <cfRule type="expression" dxfId="51" priority="215" stopIfTrue="1">
      <formula>AND(LEN($C8)=0,L$5&gt;=$F8,L$5&lt;=$F8+$H8-1)</formula>
    </cfRule>
  </conditionalFormatting>
  <conditionalFormatting sqref="E12">
    <cfRule type="dataBar" priority="129">
      <dataBar>
        <cfvo type="num" val="0"/>
        <cfvo type="num" val="1"/>
        <color theme="0" tint="-0.249977111117893"/>
      </dataBar>
      <extLst>
        <ext xmlns:x14="http://schemas.microsoft.com/office/spreadsheetml/2009/9/main" uri="{B025F937-C7B1-47D3-B67F-A62EFF666E3E}">
          <x14:id>{3450C8A0-7296-4F4E-8C2D-67F62EE92A11}</x14:id>
        </ext>
      </extLst>
    </cfRule>
  </conditionalFormatting>
  <conditionalFormatting sqref="L12:BO12">
    <cfRule type="expression" dxfId="50" priority="128">
      <formula>AND(TODAY()&gt;=L$5,TODAY()&lt;M$5)</formula>
    </cfRule>
  </conditionalFormatting>
  <conditionalFormatting sqref="E9">
    <cfRule type="dataBar" priority="121">
      <dataBar>
        <cfvo type="num" val="0"/>
        <cfvo type="num" val="1"/>
        <color theme="0" tint="-0.249977111117893"/>
      </dataBar>
      <extLst>
        <ext xmlns:x14="http://schemas.microsoft.com/office/spreadsheetml/2009/9/main" uri="{B025F937-C7B1-47D3-B67F-A62EFF666E3E}">
          <x14:id>{A851DB51-3E2D-40A5-90F1-2A08E66715CD}</x14:id>
        </ext>
      </extLst>
    </cfRule>
  </conditionalFormatting>
  <conditionalFormatting sqref="L9:BO9">
    <cfRule type="expression" dxfId="49" priority="120">
      <formula>AND(TODAY()&gt;=L$5,TODAY()&lt;M$5)</formula>
    </cfRule>
  </conditionalFormatting>
  <conditionalFormatting sqref="L39:BO42">
    <cfRule type="expression" dxfId="48" priority="64">
      <formula>AND(TODAY()&gt;=L$5,TODAY()&lt;M$5)</formula>
    </cfRule>
  </conditionalFormatting>
  <conditionalFormatting sqref="E42 E44">
    <cfRule type="dataBar" priority="65">
      <dataBar>
        <cfvo type="num" val="0"/>
        <cfvo type="num" val="1"/>
        <color theme="0" tint="-0.249977111117893"/>
      </dataBar>
      <extLst>
        <ext xmlns:x14="http://schemas.microsoft.com/office/spreadsheetml/2009/9/main" uri="{B025F937-C7B1-47D3-B67F-A62EFF666E3E}">
          <x14:id>{0FED869B-5AB1-4649-A605-DE31EFCA250D}</x14:id>
        </ext>
      </extLst>
    </cfRule>
  </conditionalFormatting>
  <conditionalFormatting sqref="L43:BO43">
    <cfRule type="expression" dxfId="47" priority="56">
      <formula>AND(TODAY()&gt;=L$5,TODAY()&lt;M$5)</formula>
    </cfRule>
  </conditionalFormatting>
  <conditionalFormatting sqref="L43:BO43">
    <cfRule type="expression" dxfId="46" priority="54">
      <formula>AND(TODAY()&gt;=L$5,TODAY()&lt;M$5)</formula>
    </cfRule>
  </conditionalFormatting>
  <conditionalFormatting sqref="L21:BO35">
    <cfRule type="expression" dxfId="45" priority="43">
      <formula>AND(TODAY()&gt;=L$5,TODAY()&lt;M$5)</formula>
    </cfRule>
  </conditionalFormatting>
  <conditionalFormatting sqref="L15:BO15">
    <cfRule type="expression" dxfId="44" priority="33">
      <formula>AND(TODAY()&gt;=L$5,TODAY()&lt;M$5)</formula>
    </cfRule>
  </conditionalFormatting>
  <conditionalFormatting sqref="E14:E16">
    <cfRule type="dataBar" priority="36">
      <dataBar>
        <cfvo type="num" val="0"/>
        <cfvo type="num" val="1"/>
        <color theme="0" tint="-0.249977111117893"/>
      </dataBar>
      <extLst>
        <ext xmlns:x14="http://schemas.microsoft.com/office/spreadsheetml/2009/9/main" uri="{B025F937-C7B1-47D3-B67F-A62EFF666E3E}">
          <x14:id>{204492DB-C9DC-4A29-B7D2-317B3BB60E18}</x14:id>
        </ext>
      </extLst>
    </cfRule>
  </conditionalFormatting>
  <conditionalFormatting sqref="L16:BO16 L14:BO14">
    <cfRule type="expression" dxfId="43" priority="35">
      <formula>AND(TODAY()&gt;=L$5,TODAY()&lt;M$5)</formula>
    </cfRule>
  </conditionalFormatting>
  <conditionalFormatting sqref="E37">
    <cfRule type="dataBar" priority="32">
      <dataBar>
        <cfvo type="num" val="0"/>
        <cfvo type="num" val="1"/>
        <color theme="0" tint="-0.249977111117893"/>
      </dataBar>
      <extLst>
        <ext xmlns:x14="http://schemas.microsoft.com/office/spreadsheetml/2009/9/main" uri="{B025F937-C7B1-47D3-B67F-A62EFF666E3E}">
          <x14:id>{EEA6D104-C28B-4C07-86A8-36204C118BA3}</x14:id>
        </ext>
      </extLst>
    </cfRule>
  </conditionalFormatting>
  <conditionalFormatting sqref="E39">
    <cfRule type="dataBar" priority="31">
      <dataBar>
        <cfvo type="num" val="0"/>
        <cfvo type="num" val="1"/>
        <color theme="0" tint="-0.249977111117893"/>
      </dataBar>
      <extLst>
        <ext xmlns:x14="http://schemas.microsoft.com/office/spreadsheetml/2009/9/main" uri="{B025F937-C7B1-47D3-B67F-A62EFF666E3E}">
          <x14:id>{7D6D8DC0-8DB6-471B-8654-216B06E96310}</x14:id>
        </ext>
      </extLst>
    </cfRule>
  </conditionalFormatting>
  <conditionalFormatting sqref="E41">
    <cfRule type="dataBar" priority="29">
      <dataBar>
        <cfvo type="num" val="0"/>
        <cfvo type="num" val="1"/>
        <color theme="0" tint="-0.249977111117893"/>
      </dataBar>
      <extLst>
        <ext xmlns:x14="http://schemas.microsoft.com/office/spreadsheetml/2009/9/main" uri="{B025F937-C7B1-47D3-B67F-A62EFF666E3E}">
          <x14:id>{72B44424-0899-4A95-A18C-814AFD22EEB5}</x14:id>
        </ext>
      </extLst>
    </cfRule>
  </conditionalFormatting>
  <conditionalFormatting sqref="E43">
    <cfRule type="dataBar" priority="28">
      <dataBar>
        <cfvo type="num" val="0"/>
        <cfvo type="num" val="1"/>
        <color theme="0" tint="-0.249977111117893"/>
      </dataBar>
      <extLst>
        <ext xmlns:x14="http://schemas.microsoft.com/office/spreadsheetml/2009/9/main" uri="{B025F937-C7B1-47D3-B67F-A62EFF666E3E}">
          <x14:id>{6E8DB8E0-4C2B-4E51-A644-0734E8A3FFDF}</x14:id>
        </ext>
      </extLst>
    </cfRule>
  </conditionalFormatting>
  <conditionalFormatting sqref="E45:E46">
    <cfRule type="dataBar" priority="27">
      <dataBar>
        <cfvo type="num" val="0"/>
        <cfvo type="num" val="1"/>
        <color theme="0" tint="-0.249977111117893"/>
      </dataBar>
      <extLst>
        <ext xmlns:x14="http://schemas.microsoft.com/office/spreadsheetml/2009/9/main" uri="{B025F937-C7B1-47D3-B67F-A62EFF666E3E}">
          <x14:id>{29A332D1-8F3D-4822-AAE4-11C27860126D}</x14:id>
        </ext>
      </extLst>
    </cfRule>
  </conditionalFormatting>
  <conditionalFormatting sqref="E40">
    <cfRule type="dataBar" priority="19">
      <dataBar>
        <cfvo type="num" val="0"/>
        <cfvo type="num" val="1"/>
        <color theme="0" tint="-0.249977111117893"/>
      </dataBar>
      <extLst>
        <ext xmlns:x14="http://schemas.microsoft.com/office/spreadsheetml/2009/9/main" uri="{B025F937-C7B1-47D3-B67F-A62EFF666E3E}">
          <x14:id>{08AC8ABD-7BBE-46E4-88DE-E740474021EA}</x14:id>
        </ext>
      </extLst>
    </cfRule>
  </conditionalFormatting>
  <conditionalFormatting sqref="L38:BO38">
    <cfRule type="expression" dxfId="42" priority="18">
      <formula>AND(TODAY()&gt;=L$5,TODAY()&lt;M$5)</formula>
    </cfRule>
  </conditionalFormatting>
  <conditionalFormatting sqref="L18:BO19 L21:BO21 M20:BO20">
    <cfRule type="expression" dxfId="41" priority="409" stopIfTrue="1">
      <formula>AND($C19="Low Risk",L$5&gt;=$F19,L$5&lt;=$F19+$H19-1)</formula>
    </cfRule>
    <cfRule type="expression" dxfId="40" priority="410" stopIfTrue="1">
      <formula>AND($C19="High Risk",L$5&gt;=$F19,L$5&lt;=$F19+$H19-1)</formula>
    </cfRule>
    <cfRule type="expression" dxfId="39" priority="411" stopIfTrue="1">
      <formula>AND($C19="On Track",L$5&gt;=$F19,L$5&lt;=$F19+$H19-1)</formula>
    </cfRule>
    <cfRule type="expression" dxfId="38" priority="412" stopIfTrue="1">
      <formula>AND($C19="Med Risk",L$5&gt;=$F19,L$5&lt;=$F19+$H19-1)</formula>
    </cfRule>
    <cfRule type="expression" dxfId="37" priority="413" stopIfTrue="1">
      <formula>AND(LEN($C19)=0,L$5&gt;=$F19,L$5&lt;=$F19+$H19-1)</formula>
    </cfRule>
  </conditionalFormatting>
  <conditionalFormatting sqref="L26:BO27 L36:BO43">
    <cfRule type="expression" dxfId="36" priority="421" stopIfTrue="1">
      <formula>AND($C28="Low Risk",L$5&gt;=$F28,L$5&lt;=$F28+$H28-1)</formula>
    </cfRule>
    <cfRule type="expression" dxfId="35" priority="422" stopIfTrue="1">
      <formula>AND($C28="High Risk",L$5&gt;=$F28,L$5&lt;=$F28+$H28-1)</formula>
    </cfRule>
    <cfRule type="expression" dxfId="34" priority="423" stopIfTrue="1">
      <formula>AND($C28="On Track",L$5&gt;=$F28,L$5&lt;=$F28+$H28-1)</formula>
    </cfRule>
    <cfRule type="expression" dxfId="33" priority="424" stopIfTrue="1">
      <formula>AND($C28="Med Risk",L$5&gt;=$F28,L$5&lt;=$F28+$H28-1)</formula>
    </cfRule>
    <cfRule type="expression" dxfId="32" priority="425" stopIfTrue="1">
      <formula>AND(LEN($C28)=0,L$5&gt;=$F28,L$5&lt;=$F28+$H28-1)</formula>
    </cfRule>
  </conditionalFormatting>
  <conditionalFormatting sqref="L28:BO35">
    <cfRule type="expression" dxfId="31" priority="445" stopIfTrue="1">
      <formula>AND(#REF!="Low Risk",L$5&gt;=#REF!,L$5&lt;=#REF!+#REF!-1)</formula>
    </cfRule>
    <cfRule type="expression" dxfId="30" priority="446" stopIfTrue="1">
      <formula>AND(#REF!="High Risk",L$5&gt;=#REF!,L$5&lt;=#REF!+#REF!-1)</formula>
    </cfRule>
    <cfRule type="expression" dxfId="29" priority="447" stopIfTrue="1">
      <formula>AND(#REF!="On Track",L$5&gt;=#REF!,L$5&lt;=#REF!+#REF!-1)</formula>
    </cfRule>
    <cfRule type="expression" dxfId="28" priority="448" stopIfTrue="1">
      <formula>AND(#REF!="Med Risk",L$5&gt;=#REF!,L$5&lt;=#REF!+#REF!-1)</formula>
    </cfRule>
    <cfRule type="expression" dxfId="27" priority="449" stopIfTrue="1">
      <formula>AND(LEN(#REF!)=0,L$5&gt;=#REF!,L$5&lt;=#REF!+#REF!-1)</formula>
    </cfRule>
  </conditionalFormatting>
  <conditionalFormatting sqref="L44:BO44">
    <cfRule type="expression" dxfId="26" priority="11">
      <formula>AND(TODAY()&gt;=L$5,TODAY()&lt;M$5)</formula>
    </cfRule>
  </conditionalFormatting>
  <conditionalFormatting sqref="L44:BO44">
    <cfRule type="expression" dxfId="25" priority="10">
      <formula>AND(TODAY()&gt;=L$5,TODAY()&lt;M$5)</formula>
    </cfRule>
  </conditionalFormatting>
  <conditionalFormatting sqref="L45:BO46">
    <cfRule type="expression" dxfId="24" priority="3">
      <formula>AND(TODAY()&gt;=L$5,TODAY()&lt;M$5)</formula>
    </cfRule>
  </conditionalFormatting>
  <conditionalFormatting sqref="L45:BO46">
    <cfRule type="expression" dxfId="23" priority="2">
      <formula>AND(TODAY()&gt;=L$5,TODAY()&lt;M$5)</formula>
    </cfRule>
  </conditionalFormatting>
  <conditionalFormatting sqref="L44:BO46">
    <cfRule type="expression" dxfId="22" priority="451" stopIfTrue="1">
      <formula>AND($C47="Low Risk",L$5&gt;=$F47,L$5&lt;=$F47+$H47-1)</formula>
    </cfRule>
    <cfRule type="expression" dxfId="21" priority="452" stopIfTrue="1">
      <formula>AND($C47="High Risk",L$5&gt;=$F47,L$5&lt;=$F47+$H47-1)</formula>
    </cfRule>
    <cfRule type="expression" dxfId="20" priority="453" stopIfTrue="1">
      <formula>AND($C47="On Track",L$5&gt;=$F47,L$5&lt;=$F47+$H47-1)</formula>
    </cfRule>
    <cfRule type="expression" dxfId="19" priority="454" stopIfTrue="1">
      <formula>AND($C47="Med Risk",L$5&gt;=$F47,L$5&lt;=$F47+$H47-1)</formula>
    </cfRule>
    <cfRule type="expression" dxfId="18" priority="455" stopIfTrue="1">
      <formula>AND(LEN($C47)=0,L$5&gt;=$F47,L$5&lt;=$F47+$H47-1)</formula>
    </cfRule>
  </conditionalFormatting>
  <conditionalFormatting sqref="L22:BO25">
    <cfRule type="expression" dxfId="17" priority="486" stopIfTrue="1">
      <formula>AND($C27="Low Risk",L$5&gt;=$F27,L$5&lt;=$F27+$H27-1)</formula>
    </cfRule>
    <cfRule type="expression" dxfId="16" priority="487" stopIfTrue="1">
      <formula>AND($C27="High Risk",L$5&gt;=$F27,L$5&lt;=$F27+$H27-1)</formula>
    </cfRule>
    <cfRule type="expression" dxfId="15" priority="488" stopIfTrue="1">
      <formula>AND($C27="On Track",L$5&gt;=$F27,L$5&lt;=$F27+$H27-1)</formula>
    </cfRule>
    <cfRule type="expression" dxfId="14" priority="489" stopIfTrue="1">
      <formula>AND($C27="Med Risk",L$5&gt;=$F27,L$5&lt;=$F27+$H27-1)</formula>
    </cfRule>
    <cfRule type="expression" dxfId="13" priority="490" stopIfTrue="1">
      <formula>AND(LEN($C27)=0,L$5&gt;=$F27,L$5&lt;=$F27+$H27-1)</formula>
    </cfRule>
  </conditionalFormatting>
  <dataValidations disablePrompts="1" count="2">
    <dataValidation type="whole" operator="greaterThanOrEqual" allowBlank="1" showInputMessage="1" promptTitle="Scrolling Increment" prompt="Changing this number will scroll the Gantt Chart view." sqref="F4:G4" xr:uid="{00000000-0002-0000-0000-000000000000}">
      <formula1>0</formula1>
    </dataValidation>
    <dataValidation type="list" allowBlank="1" showInputMessage="1" showErrorMessage="1" sqref="C8:C46" xr:uid="{00000000-0002-0000-0000-000001000000}">
      <formula1>"Goal,Milestone,On Track, Low Risk, Med Risk, High Risk"</formula1>
    </dataValidation>
  </dataValidations>
  <printOptions horizontalCentered="1"/>
  <pageMargins left="0.25" right="0.25" top="0.5" bottom="0.5" header="0.3" footer="0.3"/>
  <pageSetup scale="45" fitToHeight="0" orientation="landscape" r:id="rId1"/>
  <headerFooter differentFirst="1" scaleWithDoc="0">
    <oddFooter>Page &amp;P of &amp;N</oddFooter>
  </headerFooter>
  <ignoredErrors>
    <ignoredError sqref="F37" 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6149" r:id="rId4" name="Scroll Bar 5">
              <controlPr defaultSize="0" autoPict="0" altText="Scroll bar to scroll through the Ghantt project timeline.">
                <anchor moveWithCells="1">
                  <from>
                    <xdr:col>11</xdr:col>
                    <xdr:colOff>28575</xdr:colOff>
                    <xdr:row>5</xdr:row>
                    <xdr:rowOff>57150</xdr:rowOff>
                  </from>
                  <to>
                    <xdr:col>66</xdr:col>
                    <xdr:colOff>228600</xdr:colOff>
                    <xdr:row>5</xdr:row>
                    <xdr:rowOff>238125</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E7:E8 E10:E11 E42 E44 E13 E38 E17:E36</xm:sqref>
        </x14:conditionalFormatting>
        <x14:conditionalFormatting xmlns:xm="http://schemas.microsoft.com/office/excel/2006/main">
          <x14:cfRule type="dataBar" id="{3450C8A0-7296-4F4E-8C2D-67F62EE92A11}">
            <x14:dataBar minLength="0" maxLength="100" gradient="0">
              <x14:cfvo type="num">
                <xm:f>0</xm:f>
              </x14:cfvo>
              <x14:cfvo type="num">
                <xm:f>1</xm:f>
              </x14:cfvo>
              <x14:negativeFillColor rgb="FFFF0000"/>
              <x14:axisColor rgb="FF000000"/>
            </x14:dataBar>
          </x14:cfRule>
          <xm:sqref>E12</xm:sqref>
        </x14:conditionalFormatting>
        <x14:conditionalFormatting xmlns:xm="http://schemas.microsoft.com/office/excel/2006/main">
          <x14:cfRule type="dataBar" id="{A851DB51-3E2D-40A5-90F1-2A08E66715CD}">
            <x14:dataBar minLength="0" maxLength="100" gradient="0">
              <x14:cfvo type="num">
                <xm:f>0</xm:f>
              </x14:cfvo>
              <x14:cfvo type="num">
                <xm:f>1</xm:f>
              </x14:cfvo>
              <x14:negativeFillColor rgb="FFFF0000"/>
              <x14:axisColor rgb="FF000000"/>
            </x14:dataBar>
          </x14:cfRule>
          <xm:sqref>E9</xm:sqref>
        </x14:conditionalFormatting>
        <x14:conditionalFormatting xmlns:xm="http://schemas.microsoft.com/office/excel/2006/main">
          <x14:cfRule type="dataBar" id="{0FED869B-5AB1-4649-A605-DE31EFCA250D}">
            <x14:dataBar minLength="0" maxLength="100" gradient="0">
              <x14:cfvo type="num">
                <xm:f>0</xm:f>
              </x14:cfvo>
              <x14:cfvo type="num">
                <xm:f>1</xm:f>
              </x14:cfvo>
              <x14:negativeFillColor rgb="FFFF0000"/>
              <x14:axisColor rgb="FF000000"/>
            </x14:dataBar>
          </x14:cfRule>
          <xm:sqref>E42 E44</xm:sqref>
        </x14:conditionalFormatting>
        <x14:conditionalFormatting xmlns:xm="http://schemas.microsoft.com/office/excel/2006/main">
          <x14:cfRule type="dataBar" id="{204492DB-C9DC-4A29-B7D2-317B3BB60E18}">
            <x14:dataBar minLength="0" maxLength="100" gradient="0">
              <x14:cfvo type="num">
                <xm:f>0</xm:f>
              </x14:cfvo>
              <x14:cfvo type="num">
                <xm:f>1</xm:f>
              </x14:cfvo>
              <x14:negativeFillColor rgb="FFFF0000"/>
              <x14:axisColor rgb="FF000000"/>
            </x14:dataBar>
          </x14:cfRule>
          <xm:sqref>E14:E16</xm:sqref>
        </x14:conditionalFormatting>
        <x14:conditionalFormatting xmlns:xm="http://schemas.microsoft.com/office/excel/2006/main">
          <x14:cfRule type="dataBar" id="{EEA6D104-C28B-4C07-86A8-36204C118BA3}">
            <x14:dataBar minLength="0" maxLength="100" gradient="0">
              <x14:cfvo type="num">
                <xm:f>0</xm:f>
              </x14:cfvo>
              <x14:cfvo type="num">
                <xm:f>1</xm:f>
              </x14:cfvo>
              <x14:negativeFillColor rgb="FFFF0000"/>
              <x14:axisColor rgb="FF000000"/>
            </x14:dataBar>
          </x14:cfRule>
          <xm:sqref>E37</xm:sqref>
        </x14:conditionalFormatting>
        <x14:conditionalFormatting xmlns:xm="http://schemas.microsoft.com/office/excel/2006/main">
          <x14:cfRule type="dataBar" id="{7D6D8DC0-8DB6-471B-8654-216B06E96310}">
            <x14:dataBar minLength="0" maxLength="100" gradient="0">
              <x14:cfvo type="num">
                <xm:f>0</xm:f>
              </x14:cfvo>
              <x14:cfvo type="num">
                <xm:f>1</xm:f>
              </x14:cfvo>
              <x14:negativeFillColor rgb="FFFF0000"/>
              <x14:axisColor rgb="FF000000"/>
            </x14:dataBar>
          </x14:cfRule>
          <xm:sqref>E39</xm:sqref>
        </x14:conditionalFormatting>
        <x14:conditionalFormatting xmlns:xm="http://schemas.microsoft.com/office/excel/2006/main">
          <x14:cfRule type="dataBar" id="{72B44424-0899-4A95-A18C-814AFD22EEB5}">
            <x14:dataBar minLength="0" maxLength="100" gradient="0">
              <x14:cfvo type="num">
                <xm:f>0</xm:f>
              </x14:cfvo>
              <x14:cfvo type="num">
                <xm:f>1</xm:f>
              </x14:cfvo>
              <x14:negativeFillColor rgb="FFFF0000"/>
              <x14:axisColor rgb="FF000000"/>
            </x14:dataBar>
          </x14:cfRule>
          <xm:sqref>E41</xm:sqref>
        </x14:conditionalFormatting>
        <x14:conditionalFormatting xmlns:xm="http://schemas.microsoft.com/office/excel/2006/main">
          <x14:cfRule type="dataBar" id="{6E8DB8E0-4C2B-4E51-A644-0734E8A3FFDF}">
            <x14:dataBar minLength="0" maxLength="100" gradient="0">
              <x14:cfvo type="num">
                <xm:f>0</xm:f>
              </x14:cfvo>
              <x14:cfvo type="num">
                <xm:f>1</xm:f>
              </x14:cfvo>
              <x14:negativeFillColor rgb="FFFF0000"/>
              <x14:axisColor rgb="FF000000"/>
            </x14:dataBar>
          </x14:cfRule>
          <xm:sqref>E43</xm:sqref>
        </x14:conditionalFormatting>
        <x14:conditionalFormatting xmlns:xm="http://schemas.microsoft.com/office/excel/2006/main">
          <x14:cfRule type="dataBar" id="{29A332D1-8F3D-4822-AAE4-11C27860126D}">
            <x14:dataBar minLength="0" maxLength="100" gradient="0">
              <x14:cfvo type="num">
                <xm:f>0</xm:f>
              </x14:cfvo>
              <x14:cfvo type="num">
                <xm:f>1</xm:f>
              </x14:cfvo>
              <x14:negativeFillColor rgb="FFFF0000"/>
              <x14:axisColor rgb="FF000000"/>
            </x14:dataBar>
          </x14:cfRule>
          <xm:sqref>E45:E46</xm:sqref>
        </x14:conditionalFormatting>
        <x14:conditionalFormatting xmlns:xm="http://schemas.microsoft.com/office/excel/2006/main">
          <x14:cfRule type="dataBar" id="{08AC8ABD-7BBE-46E4-88DE-E740474021EA}">
            <x14:dataBar minLength="0" maxLength="100" gradient="0">
              <x14:cfvo type="num">
                <xm:f>0</xm:f>
              </x14:cfvo>
              <x14:cfvo type="num">
                <xm:f>1</xm:f>
              </x14:cfvo>
              <x14:negativeFillColor rgb="FFFF0000"/>
              <x14:axisColor rgb="FF000000"/>
            </x14:dataBar>
          </x14:cfRule>
          <xm:sqref>E40</xm:sqref>
        </x14:conditionalFormatting>
        <x14:conditionalFormatting xmlns:xm="http://schemas.microsoft.com/office/excel/2006/main">
          <x14:cfRule type="iconSet" priority="135" id="{C6DA3BC1-C08C-46A6-9965-548C4725E846}">
            <x14:iconSet iconSet="3Stars" showValue="0" custom="1">
              <x14:cfvo type="percent">
                <xm:f>0</xm:f>
              </x14:cfvo>
              <x14:cfvo type="num">
                <xm:f>1</xm:f>
              </x14:cfvo>
              <x14:cfvo type="num">
                <xm:f>2</xm:f>
              </x14:cfvo>
              <x14:cfIcon iconSet="NoIcons" iconId="0"/>
              <x14:cfIcon iconSet="3Flags" iconId="1"/>
              <x14:cfIcon iconSet="3Signs" iconId="0"/>
            </x14:iconSet>
          </x14:cfRule>
          <xm:sqref>L12:BO12</xm:sqref>
        </x14:conditionalFormatting>
        <x14:conditionalFormatting xmlns:xm="http://schemas.microsoft.com/office/excel/2006/main">
          <x14:cfRule type="iconSet" priority="127" id="{774FF1D2-5BAB-4947-8603-1F7B859FA789}">
            <x14:iconSet iconSet="3Stars" showValue="0" custom="1">
              <x14:cfvo type="percent">
                <xm:f>0</xm:f>
              </x14:cfvo>
              <x14:cfvo type="num">
                <xm:f>1</xm:f>
              </x14:cfvo>
              <x14:cfvo type="num">
                <xm:f>2</xm:f>
              </x14:cfvo>
              <x14:cfIcon iconSet="NoIcons" iconId="0"/>
              <x14:cfIcon iconSet="3Flags" iconId="1"/>
              <x14:cfIcon iconSet="3Signs" iconId="0"/>
            </x14:iconSet>
          </x14:cfRule>
          <xm:sqref>L9:BO9</xm:sqref>
        </x14:conditionalFormatting>
        <x14:conditionalFormatting xmlns:xm="http://schemas.microsoft.com/office/excel/2006/main">
          <x14:cfRule type="iconSet" priority="71" id="{7549C08E-F82A-42B2-813C-FE88D979424C}">
            <x14:iconSet iconSet="3Stars" showValue="0" custom="1">
              <x14:cfvo type="percent">
                <xm:f>0</xm:f>
              </x14:cfvo>
              <x14:cfvo type="num">
                <xm:f>1</xm:f>
              </x14:cfvo>
              <x14:cfvo type="num">
                <xm:f>2</xm:f>
              </x14:cfvo>
              <x14:cfIcon iconSet="NoIcons" iconId="0"/>
              <x14:cfIcon iconSet="3Flags" iconId="1"/>
              <x14:cfIcon iconSet="3Signs" iconId="0"/>
            </x14:iconSet>
          </x14:cfRule>
          <xm:sqref>L39:BO39</xm:sqref>
        </x14:conditionalFormatting>
        <x14:conditionalFormatting xmlns:xm="http://schemas.microsoft.com/office/excel/2006/main">
          <x14:cfRule type="iconSet" priority="401"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L40:BO42 L10:BO11 L8:BO8 L13:BO13 L36:BO37 L17:BO19 M20:BO20</xm:sqref>
        </x14:conditionalFormatting>
        <x14:conditionalFormatting xmlns:xm="http://schemas.microsoft.com/office/excel/2006/main">
          <x14:cfRule type="iconSet" priority="63" id="{51D83373-D7AE-4D2C-96F5-5741546F32FD}">
            <x14:iconSet iconSet="3Stars" showValue="0" custom="1">
              <x14:cfvo type="percent">
                <xm:f>0</xm:f>
              </x14:cfvo>
              <x14:cfvo type="num">
                <xm:f>1</xm:f>
              </x14:cfvo>
              <x14:cfvo type="num">
                <xm:f>2</xm:f>
              </x14:cfvo>
              <x14:cfIcon iconSet="NoIcons" iconId="0"/>
              <x14:cfIcon iconSet="3Flags" iconId="1"/>
              <x14:cfIcon iconSet="3Signs" iconId="0"/>
            </x14:iconSet>
          </x14:cfRule>
          <xm:sqref>L43:BO43</xm:sqref>
        </x14:conditionalFormatting>
        <x14:conditionalFormatting xmlns:xm="http://schemas.microsoft.com/office/excel/2006/main">
          <x14:cfRule type="iconSet" priority="34" id="{22963F08-ED33-4A2E-B7DC-CED3CC34C068}">
            <x14:iconSet iconSet="3Stars" showValue="0" custom="1">
              <x14:cfvo type="percent">
                <xm:f>0</xm:f>
              </x14:cfvo>
              <x14:cfvo type="num">
                <xm:f>1</xm:f>
              </x14:cfvo>
              <x14:cfvo type="num">
                <xm:f>2</xm:f>
              </x14:cfvo>
              <x14:cfIcon iconSet="NoIcons" iconId="0"/>
              <x14:cfIcon iconSet="3Flags" iconId="1"/>
              <x14:cfIcon iconSet="3Signs" iconId="0"/>
            </x14:iconSet>
          </x14:cfRule>
          <xm:sqref>L15:BO15</xm:sqref>
        </x14:conditionalFormatting>
        <x14:conditionalFormatting xmlns:xm="http://schemas.microsoft.com/office/excel/2006/main">
          <x14:cfRule type="iconSet" priority="42" id="{E92A98B7-48FA-4635-AB60-5E4DA28F0C5A}">
            <x14:iconSet iconSet="3Stars" showValue="0" custom="1">
              <x14:cfvo type="percent">
                <xm:f>0</xm:f>
              </x14:cfvo>
              <x14:cfvo type="num">
                <xm:f>1</xm:f>
              </x14:cfvo>
              <x14:cfvo type="num">
                <xm:f>2</xm:f>
              </x14:cfvo>
              <x14:cfIcon iconSet="NoIcons" iconId="0"/>
              <x14:cfIcon iconSet="3Flags" iconId="1"/>
              <x14:cfIcon iconSet="3Signs" iconId="0"/>
            </x14:iconSet>
          </x14:cfRule>
          <xm:sqref>L16:BO16 L14:BO14</xm:sqref>
        </x14:conditionalFormatting>
        <x14:conditionalFormatting xmlns:xm="http://schemas.microsoft.com/office/excel/2006/main">
          <x14:cfRule type="iconSet" priority="25" id="{C12C639A-6BA8-4B63-B798-1250B0A4E067}">
            <x14:iconSet iconSet="3Stars" showValue="0" custom="1">
              <x14:cfvo type="percent">
                <xm:f>0</xm:f>
              </x14:cfvo>
              <x14:cfvo type="num">
                <xm:f>1</xm:f>
              </x14:cfvo>
              <x14:cfvo type="num">
                <xm:f>2</xm:f>
              </x14:cfvo>
              <x14:cfIcon iconSet="NoIcons" iconId="0"/>
              <x14:cfIcon iconSet="3Flags" iconId="1"/>
              <x14:cfIcon iconSet="3Signs" iconId="0"/>
            </x14:iconSet>
          </x14:cfRule>
          <xm:sqref>L38:BO38</xm:sqref>
        </x14:conditionalFormatting>
        <x14:conditionalFormatting xmlns:xm="http://schemas.microsoft.com/office/excel/2006/main">
          <x14:cfRule type="iconSet" priority="434" id="{21FC89A8-1110-4FE8-AE4F-B89BB56E6A72}">
            <x14:iconSet iconSet="3Stars" showValue="0" custom="1">
              <x14:cfvo type="percent">
                <xm:f>0</xm:f>
              </x14:cfvo>
              <x14:cfvo type="num">
                <xm:f>1</xm:f>
              </x14:cfvo>
              <x14:cfvo type="num">
                <xm:f>2</xm:f>
              </x14:cfvo>
              <x14:cfIcon iconSet="NoIcons" iconId="0"/>
              <x14:cfIcon iconSet="3Flags" iconId="1"/>
              <x14:cfIcon iconSet="3Signs" iconId="0"/>
            </x14:iconSet>
          </x14:cfRule>
          <xm:sqref>L21:BO35</xm:sqref>
        </x14:conditionalFormatting>
        <x14:conditionalFormatting xmlns:xm="http://schemas.microsoft.com/office/excel/2006/main">
          <x14:cfRule type="iconSet" priority="12" id="{B2096DA8-8ECA-47CE-B1DF-8F1E2E08633E}">
            <x14:iconSet iconSet="3Stars" showValue="0" custom="1">
              <x14:cfvo type="percent">
                <xm:f>0</xm:f>
              </x14:cfvo>
              <x14:cfvo type="num">
                <xm:f>1</xm:f>
              </x14:cfvo>
              <x14:cfvo type="num">
                <xm:f>2</xm:f>
              </x14:cfvo>
              <x14:cfIcon iconSet="NoIcons" iconId="0"/>
              <x14:cfIcon iconSet="3Flags" iconId="1"/>
              <x14:cfIcon iconSet="3Signs" iconId="0"/>
            </x14:iconSet>
          </x14:cfRule>
          <xm:sqref>L44:BO44</xm:sqref>
        </x14:conditionalFormatting>
        <x14:conditionalFormatting xmlns:xm="http://schemas.microsoft.com/office/excel/2006/main">
          <x14:cfRule type="iconSet" priority="4" id="{98A44775-E807-4593-914E-8823CF8761D4}">
            <x14:iconSet iconSet="3Stars" showValue="0" custom="1">
              <x14:cfvo type="percent">
                <xm:f>0</xm:f>
              </x14:cfvo>
              <x14:cfvo type="num">
                <xm:f>1</xm:f>
              </x14:cfvo>
              <x14:cfvo type="num">
                <xm:f>2</xm:f>
              </x14:cfvo>
              <x14:cfIcon iconSet="NoIcons" iconId="0"/>
              <x14:cfIcon iconSet="3Flags" iconId="1"/>
              <x14:cfIcon iconSet="3Signs" iconId="0"/>
            </x14:iconSet>
          </x14:cfRule>
          <xm:sqref>L45:BO46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5"/>
  <sheetViews>
    <sheetView showGridLines="0" zoomScaleNormal="100" workbookViewId="0">
      <selection activeCell="A23" sqref="A23"/>
    </sheetView>
  </sheetViews>
  <sheetFormatPr defaultColWidth="9.140625" defaultRowHeight="12.75" x14ac:dyDescent="0.2"/>
  <cols>
    <col min="1" max="1" width="87.140625" style="5" customWidth="1"/>
    <col min="2" max="16384" width="9.140625" style="3"/>
  </cols>
  <sheetData>
    <row r="1" spans="1:1" s="4" customFormat="1" ht="26.25" x14ac:dyDescent="0.4">
      <c r="A1" s="6" t="s">
        <v>0</v>
      </c>
    </row>
    <row r="2" spans="1:1" ht="84.4" customHeight="1" x14ac:dyDescent="0.2">
      <c r="A2" s="7" t="s">
        <v>15</v>
      </c>
    </row>
    <row r="3" spans="1:1" ht="26.25" customHeight="1" x14ac:dyDescent="0.2">
      <c r="A3" s="6" t="s">
        <v>1</v>
      </c>
    </row>
    <row r="4" spans="1:1" s="5" customFormat="1" ht="204.95" customHeight="1" x14ac:dyDescent="0.25">
      <c r="A4" s="8" t="s">
        <v>19</v>
      </c>
    </row>
    <row r="5" spans="1:1" x14ac:dyDescent="0.2">
      <c r="A5" s="5" t="s">
        <v>16</v>
      </c>
    </row>
  </sheetData>
  <pageMargins left="0.5" right="0.5" top="0.5" bottom="0.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Gantt</vt:lpstr>
      <vt:lpstr>About</vt:lpstr>
      <vt:lpstr>Gantt!Print_Titles</vt:lpstr>
      <vt:lpstr>Project_Start</vt:lpstr>
      <vt:lpstr>Scrolling_Increment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2018-07-14T00:37:31Z</dcterms:created>
  <dcterms:modified xsi:type="dcterms:W3CDTF">2020-02-17T06:24:16Z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v-abdarl@microsoft.com</vt:lpwstr>
  </property>
  <property fmtid="{D5CDD505-2E9C-101B-9397-08002B2CF9AE}" pid="5" name="MSIP_Label_f42aa342-8706-4288-bd11-ebb85995028c_SetDate">
    <vt:lpwstr>2018-07-14T00:37:39.5197457Z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Sensitivity">
    <vt:lpwstr>General</vt:lpwstr>
  </property>
</Properties>
</file>