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filterPrivacy="1" codeName="ThisWorkbook"/>
  <xr:revisionPtr revIDLastSave="0" documentId="13_ncr:1_{8EE23313-8D52-45A2-82A3-9B2E78769206}"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1" l="1"/>
  <c r="H35" i="11" l="1"/>
  <c r="H17" i="11"/>
  <c r="K9" i="11" l="1"/>
  <c r="F11" i="11"/>
  <c r="H39" i="11" l="1"/>
  <c r="F8" i="11"/>
  <c r="F10" i="11"/>
  <c r="F13" i="11"/>
  <c r="H13" i="11"/>
  <c r="G10" i="11"/>
  <c r="H33" i="11" l="1"/>
  <c r="H31" i="11"/>
  <c r="H37"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J20" i="11" l="1"/>
  <c r="F21" i="1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G17" i="11" l="1"/>
  <c r="J29" i="11"/>
  <c r="F30" i="11"/>
  <c r="K30" i="11" l="1"/>
  <c r="G30" i="11"/>
  <c r="J30" i="11" l="1"/>
  <c r="F31" i="11"/>
  <c r="F32" i="11" l="1"/>
  <c r="G31" i="11"/>
  <c r="K32" i="11" l="1"/>
  <c r="G32" i="11"/>
  <c r="J32" i="11" l="1"/>
  <c r="F33" i="11"/>
  <c r="G33" i="11" l="1"/>
  <c r="F34" i="11"/>
  <c r="K34" i="11" l="1"/>
  <c r="G34" i="11"/>
  <c r="F35" i="11" l="1"/>
  <c r="J34" i="11"/>
  <c r="F36" i="11" l="1"/>
  <c r="G35" i="11"/>
  <c r="K36" i="11" l="1"/>
  <c r="G36" i="11"/>
  <c r="J36" i="11" l="1"/>
  <c r="F37" i="11"/>
  <c r="G37" i="11" l="1"/>
  <c r="F38" i="11"/>
  <c r="G38" i="11" l="1"/>
  <c r="K38" i="11"/>
  <c r="F39" i="11" l="1"/>
  <c r="J38" i="11"/>
  <c r="G39" i="11" l="1"/>
  <c r="F40" i="11"/>
  <c r="G40" i="11" l="1"/>
  <c r="K40" i="11"/>
  <c r="J40" i="11" l="1"/>
  <c r="F41" i="11"/>
  <c r="K41" i="11" l="1"/>
  <c r="G41" i="11"/>
  <c r="J41" i="11" s="1"/>
</calcChain>
</file>

<file path=xl/sharedStrings.xml><?xml version="1.0" encoding="utf-8"?>
<sst xmlns="http://schemas.openxmlformats.org/spreadsheetml/2006/main" count="104" uniqueCount="70">
  <si>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</si>
  <si>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</si>
  <si>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</si>
  <si>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</si>
  <si>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</si>
  <si>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</si>
  <si>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</si>
  <si>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</si>
  <si>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</si>
  <si>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</si>
  <si>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</si>
  <si>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</si>
  <si>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</si>
  <si>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</si>
  <si>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</si>
  <si>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</si>
  <si>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</si>
  <si>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</si>
  <si>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</si>
  <si>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</si>
  <si>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</si>
  <si>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</si>
  <si>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</si>
  <si>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</si>
  <si>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</si>
  <si>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</si>
  <si>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</si>
  <si>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</si>
  <si>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</si>
  <si>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</si>
  <si>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</si>
  <si>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</si>
  <si>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</si>
  <si>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</si>
  <si>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</si>
  <si>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</si>
  <si>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</si>
  <si>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</si>
  <si>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</si>
  <si>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</si>
  <si>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</si>
  <si>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</si>
  <si>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</si>
  <si>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</si>
  <si>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</si>
  <si>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</si>
  <si>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</si>
  <si>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</si>
  <si>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</si>
  <si>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</si>
  <si>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</si>
  <si>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</si>
  <si>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</si>
  <si>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</si>
  <si>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</si>
  <si>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</si>
  <si>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</si>
  <si>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</si>
  <si>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</si>
  <si>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</si>
  <si>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</si>
  <si>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</si>
  <si>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</si>
  <si>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</si>
  <si>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</si>
  <si>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r>
      <t xml:space="preserve">4.1.2 Employee master                            </t>
    </r>
    <r>
      <rPr>
        <sz val="10"/>
        <color rgb="FFFF0000"/>
        <rFont val="Calibri"/>
        <family val="2"/>
        <scheme val="minor"/>
      </rPr>
      <t xml:space="preserve">       *เหลือ import export</t>
    </r>
  </si>
  <si>
    <r>
      <t xml:space="preserve">4.2.1 Attendance                                 </t>
    </r>
    <r>
      <rPr>
        <sz val="10"/>
        <color rgb="FFFF0000"/>
        <rFont val="Calibri"/>
        <family val="2"/>
        <scheme val="minor"/>
      </rPr>
      <t>*เหลือ การลาแบบไม่เต็มวัน</t>
    </r>
  </si>
  <si>
    <r>
      <t xml:space="preserve">4.2.2 Date attendance                  </t>
    </r>
    <r>
      <rPr>
        <sz val="10"/>
        <color rgb="FFFF0000"/>
        <rFont val="Calibri"/>
        <family val="2"/>
        <scheme val="minor"/>
      </rPr>
      <t>*เหลือ filter and  exportData</t>
    </r>
  </si>
  <si>
    <r>
      <t xml:space="preserve">4.2.3 Approve by supervisor                                   </t>
    </r>
    <r>
      <rPr>
        <sz val="10"/>
        <color rgb="FFFF0000"/>
        <rFont val="Calibri"/>
        <family val="2"/>
        <scheme val="minor"/>
      </rPr>
      <t xml:space="preserve">  *เหลือ filter</t>
    </r>
  </si>
  <si>
    <r>
      <t xml:space="preserve">4.2.4 Approve by manager  </t>
    </r>
    <r>
      <rPr>
        <sz val="10"/>
        <color rgb="FFFF0000"/>
        <rFont val="Calibri"/>
        <family val="2"/>
        <scheme val="minor"/>
      </rPr>
      <t xml:space="preserve">                                       *เหลือ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</si>
</sst>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
      <sz val="10"/>
      <color theme="3" tint="-0.24994659260841701"/>
      <name val="Calibri"/>
      <family val="2"/>
      <scheme val="minor"/>
    </font>
    <font>
      <sz val="10"/>
      <color rgb="FFFF0000"/>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5">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19" fillId="0" borderId="31" xfId="0" applyNumberFormat="1" applyFont="1" applyBorder="1" applyAlignment="1">
      <alignment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1"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3"/>
  <sheetViews>
    <sheetView showGridLines="0" tabSelected="1" showRuler="0" topLeftCell="A16" zoomScaleNormal="100" zoomScalePageLayoutView="70" workbookViewId="0">
      <selection activeCell="I27" sqref="I27"/>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2" t="s">
        <v>7</v>
      </c>
      <c r="M2" s="162"/>
      <c r="N2" s="162"/>
      <c r="O2" s="162"/>
      <c r="Q2" s="163" t="s">
        <v>5</v>
      </c>
      <c r="R2" s="163"/>
      <c r="S2" s="163"/>
      <c r="T2" s="163"/>
      <c r="V2" s="164" t="s">
        <v>4</v>
      </c>
      <c r="W2" s="164"/>
      <c r="X2" s="164"/>
      <c r="Y2" s="164"/>
      <c r="AA2" s="154" t="s">
        <v>6</v>
      </c>
      <c r="AB2" s="154"/>
      <c r="AC2" s="154"/>
      <c r="AD2" s="154"/>
      <c r="AF2" s="155" t="s">
        <v>9</v>
      </c>
      <c r="AG2" s="155"/>
      <c r="AH2" s="155"/>
      <c r="AI2" s="155"/>
    </row>
    <row r="3" spans="1:67" ht="30" customHeight="1" x14ac:dyDescent="0.25">
      <c r="A3" s="18" t="s">
        <v>18</v>
      </c>
      <c r="B3" s="32" t="s">
        <v>40</v>
      </c>
      <c r="C3" s="21"/>
      <c r="D3" s="156" t="s">
        <v>8</v>
      </c>
      <c r="E3" s="157"/>
      <c r="F3" s="159">
        <v>43789</v>
      </c>
      <c r="G3" s="160"/>
      <c r="H3" s="161"/>
      <c r="I3" s="34"/>
      <c r="J3" s="33"/>
      <c r="K3" s="36"/>
    </row>
    <row r="4" spans="1:67" ht="30" customHeight="1" x14ac:dyDescent="0.25">
      <c r="A4" s="18" t="s">
        <v>11</v>
      </c>
      <c r="B4" s="40" t="s">
        <v>33</v>
      </c>
      <c r="D4" s="156" t="s">
        <v>3</v>
      </c>
      <c r="E4" s="157"/>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58"/>
      <c r="C5" s="158"/>
      <c r="D5" s="158"/>
      <c r="E5" s="158"/>
      <c r="F5" s="158"/>
      <c r="G5" s="158"/>
      <c r="H5" s="158"/>
      <c r="I5" s="158"/>
      <c r="J5" s="158"/>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G29</f>
        <v>43838</v>
      </c>
      <c r="H17" s="74">
        <f>SUM(H19:H29)</f>
        <v>38</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65</v>
      </c>
      <c r="C20" s="65" t="s">
        <v>6</v>
      </c>
      <c r="D20" s="65" t="s">
        <v>54</v>
      </c>
      <c r="E20" s="83">
        <v>0.9</v>
      </c>
      <c r="F20" s="84">
        <f t="shared" ref="F20:F25" si="14">G19</f>
        <v>43805</v>
      </c>
      <c r="G20" s="84">
        <f>Milestones[[#This Row],[Start Date]]+Milestones[[#This Row],[Durations]]</f>
        <v>43810</v>
      </c>
      <c r="H20" s="73">
        <v>5</v>
      </c>
      <c r="I20" s="151"/>
      <c r="J20" s="71">
        <f ca="1">IF(Milestones[[#This Row],[Complete Date]]="",TODAY()-Milestones[[#This Row],[End Date]],L20-Milestones[[#This Row],[End Date]])</f>
        <v>28</v>
      </c>
      <c r="K20" s="71" t="str">
        <f ca="1">IF(Milestones[[#This Row],[Complete Date]]="",IF(TODAY()&lt;Milestones[[#This Row],[Start Date]],"Pending",IF(Milestones[[#This Row],[Complete Date]]="","On Process",IF(L20-G20&gt;0,"Delay","Complete"))),"Complete")</f>
        <v>On Process</v>
      </c>
      <c r="L20" s="152"/>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3"/>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66</v>
      </c>
      <c r="C27" s="65"/>
      <c r="D27" s="65" t="s">
        <v>54</v>
      </c>
      <c r="E27" s="83">
        <v>0.8</v>
      </c>
      <c r="F27" s="84">
        <f>G25</f>
        <v>43823</v>
      </c>
      <c r="G27" s="84">
        <f>Milestones[[#This Row],[Start Date]]+Milestones[[#This Row],[Durations]]</f>
        <v>43828</v>
      </c>
      <c r="H27" s="73">
        <v>5</v>
      </c>
      <c r="I27" s="84"/>
      <c r="J27" s="71">
        <f ca="1">IF(Milestones[[#This Row],[Complete Date]]="",TODAY()-Milestones[[#This Row],[End Date]],I27-Milestones[[#This Row],[End Date]])</f>
        <v>10</v>
      </c>
      <c r="K27" s="71" t="str">
        <f ca="1">IF(Milestones[[#This Row],[Complete Date]]="",IF(TODAY()&lt;Milestones[[#This Row],[Start Date]],"Pending",IF(Milestones[[#This Row],[Complete Date]]="","On Process",IF(I27-G27&gt;0,"Delay","Complete"))),"Complete")</f>
        <v>On Process</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67</v>
      </c>
      <c r="C28" s="65"/>
      <c r="D28" s="65" t="s">
        <v>54</v>
      </c>
      <c r="E28" s="83">
        <v>0.8</v>
      </c>
      <c r="F28" s="84">
        <f t="shared" ref="F28:F30" si="15">G27</f>
        <v>43828</v>
      </c>
      <c r="G28" s="84">
        <f>Milestones[[#This Row],[Start Date]]+Milestones[[#This Row],[Durations]]</f>
        <v>43833</v>
      </c>
      <c r="H28" s="73">
        <v>5</v>
      </c>
      <c r="I28" s="84"/>
      <c r="J28" s="71">
        <f ca="1">IF(Milestones[[#This Row],[Complete Date]]="",TODAY()-Milestones[[#This Row],[End Date]],I28-Milestones[[#This Row],[End Date]])</f>
        <v>5</v>
      </c>
      <c r="K28" s="71" t="str">
        <f ca="1">IF(Milestones[[#This Row],[Complete Date]]="",IF(TODAY()&lt;Milestones[[#This Row],[Start Date]],"Pending",IF(Milestones[[#This Row],[Complete Date]]="","On Process",IF(I28-G28&gt;0,"Delay","Complete"))),"Complete")</f>
        <v>On Process</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68</v>
      </c>
      <c r="C29" s="65"/>
      <c r="D29" s="65" t="s">
        <v>54</v>
      </c>
      <c r="E29" s="83">
        <v>0.9</v>
      </c>
      <c r="F29" s="84">
        <f t="shared" si="15"/>
        <v>43833</v>
      </c>
      <c r="G29" s="84">
        <f>Milestones[[#This Row],[Start Date]]+Milestones[[#This Row],[Durations]]</f>
        <v>43838</v>
      </c>
      <c r="H29" s="73">
        <v>5</v>
      </c>
      <c r="I29" s="84"/>
      <c r="J29" s="71">
        <f ca="1">IF(Milestones[[#This Row],[Complete Date]]="",TODAY()-Milestones[[#This Row],[End Date]],I29-Milestones[[#This Row],[End Date]])</f>
        <v>0</v>
      </c>
      <c r="K29" s="71" t="str">
        <f ca="1">IF(Milestones[[#This Row],[Complete Date]]="",IF(TODAY()&lt;Milestones[[#This Row],[Start Date]],"Pending",IF(Milestones[[#This Row],[Complete Date]]="","On Process",IF(I29-G29&gt;0,"Delay","Complete"))),"Complete")</f>
        <v>On Process</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78" t="s">
        <v>69</v>
      </c>
      <c r="C30" s="65"/>
      <c r="D30" s="65" t="s">
        <v>54</v>
      </c>
      <c r="E30" s="83">
        <v>0.9</v>
      </c>
      <c r="F30" s="84">
        <f t="shared" si="15"/>
        <v>43838</v>
      </c>
      <c r="G30" s="84">
        <f>Milestones[[#This Row],[Start Date]]+Milestones[[#This Row],[Durations]]</f>
        <v>43843</v>
      </c>
      <c r="H30" s="73">
        <v>5</v>
      </c>
      <c r="I30" s="84"/>
      <c r="J30" s="71">
        <f ca="1">IF(Milestones[[#This Row],[Complete Date]]="",TODAY()-Milestones[[#This Row],[End Date]],I30-Milestones[[#This Row],[End Date]])</f>
        <v>-5</v>
      </c>
      <c r="K30" s="71" t="str">
        <f ca="1">IF(Today=Milestones[[#This Row],[Start Date]],"On Process",IF(TODAY()&lt;Milestones[[#This Row],[Start Date]],"Pending",IF(Milestones[[#This Row],[Complete Date]]="","On Process","Complete")))</f>
        <v>On Process</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A31" s="42"/>
      <c r="B31" s="95" t="s">
        <v>53</v>
      </c>
      <c r="C31" s="92"/>
      <c r="D31" s="66"/>
      <c r="E31" s="96"/>
      <c r="F31" s="56">
        <f>G30</f>
        <v>43843</v>
      </c>
      <c r="G31" s="56">
        <f>Milestones[[#This Row],[Start Date]]+Milestones[[#This Row],[Durations]]</f>
        <v>43849</v>
      </c>
      <c r="H31" s="134">
        <f>H32</f>
        <v>6</v>
      </c>
      <c r="I31" s="68" t="s">
        <v>50</v>
      </c>
      <c r="J31" s="98"/>
      <c r="K31" s="98"/>
      <c r="L31" s="108"/>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A32" s="42"/>
      <c r="B32" s="104" t="s">
        <v>52</v>
      </c>
      <c r="C32" s="90" t="s">
        <v>4</v>
      </c>
      <c r="D32" s="65" t="s">
        <v>54</v>
      </c>
      <c r="E32" s="81">
        <v>0</v>
      </c>
      <c r="F32" s="80">
        <f>F31</f>
        <v>43843</v>
      </c>
      <c r="G32" s="80">
        <f>Milestones[[#This Row],[Start Date]]+Milestones[[#This Row],[Durations]]</f>
        <v>43849</v>
      </c>
      <c r="H32" s="82">
        <v>6</v>
      </c>
      <c r="I32" s="105"/>
      <c r="J32" s="106">
        <f ca="1">IF(Milestones[[#This Row],[Complete Date]]="",TODAY()-Milestones[[#This Row],[End Date]],I32-Milestones[[#This Row],[End Date]])</f>
        <v>-11</v>
      </c>
      <c r="K32" s="106" t="str">
        <f ca="1">IF(Milestones[[#This Row],[Complete Date]]="",IF(TODAY()&lt;Milestones[[#This Row],[Start Date]],"Pending",IF(Milestones[[#This Row],[Complete Date]]="","On Process",IF(I32-G32&gt;0,"Delay","Complete"))),"Complete")</f>
        <v>Pending</v>
      </c>
      <c r="L32" s="108"/>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A33" s="42"/>
      <c r="B33" s="107" t="s">
        <v>34</v>
      </c>
      <c r="C33" s="100"/>
      <c r="D33" s="101"/>
      <c r="E33" s="102"/>
      <c r="F33" s="103">
        <f>G32</f>
        <v>43849</v>
      </c>
      <c r="G33" s="103">
        <f>Milestones[[#This Row],[Start Date]]+Milestones[[#This Row],[Durations]]</f>
        <v>43855</v>
      </c>
      <c r="H33" s="86">
        <f>H34</f>
        <v>6</v>
      </c>
      <c r="I33" s="85"/>
      <c r="J33" s="69"/>
      <c r="K33" s="69"/>
      <c r="L33" s="108"/>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88" t="s">
        <v>49</v>
      </c>
      <c r="C34" s="61" t="s">
        <v>4</v>
      </c>
      <c r="D34" s="65" t="s">
        <v>54</v>
      </c>
      <c r="E34" s="59">
        <v>0</v>
      </c>
      <c r="F34" s="55">
        <f>F33</f>
        <v>43849</v>
      </c>
      <c r="G34" s="55">
        <f>Milestones[[#This Row],[Start Date]]+Milestones[[#This Row],[Durations]]</f>
        <v>43855</v>
      </c>
      <c r="H34" s="87">
        <v>6</v>
      </c>
      <c r="I34" s="99"/>
      <c r="J34" s="70">
        <f ca="1">IF(Milestones[[#This Row],[Complete Date]]="",TODAY()-Milestones[[#This Row],[End Date]],I34-Milestones[[#This Row],[End Date]])</f>
        <v>-17</v>
      </c>
      <c r="K34" s="70" t="str">
        <f ca="1">IF(Milestones[[#This Row],[Complete Date]]="",IF(TODAY()&lt;Milestones[[#This Row],[Start Date]],"Pending",IF(Milestones[[#This Row],[Complete Date]]="","On Process",IF(I34-G34&gt;0,"Delay","Complete"))),"Complete")</f>
        <v>Pending</v>
      </c>
      <c r="L34" s="108"/>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107" t="s">
        <v>35</v>
      </c>
      <c r="C35" s="100"/>
      <c r="D35" s="101"/>
      <c r="E35" s="102"/>
      <c r="F35" s="103">
        <f>G34</f>
        <v>43855</v>
      </c>
      <c r="G35" s="103">
        <f>Milestones[[#This Row],[Start Date]]+Milestones[[#This Row],[Durations]]</f>
        <v>43861</v>
      </c>
      <c r="H35" s="86">
        <f>H36</f>
        <v>6</v>
      </c>
      <c r="I35" s="85"/>
      <c r="J35" s="69"/>
      <c r="K35" s="69"/>
      <c r="L35" s="108"/>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B36" s="53" t="s">
        <v>45</v>
      </c>
      <c r="C36" s="60" t="s">
        <v>4</v>
      </c>
      <c r="D36" s="65" t="s">
        <v>54</v>
      </c>
      <c r="E36" s="58">
        <v>0</v>
      </c>
      <c r="F36" s="57">
        <f>F35</f>
        <v>43855</v>
      </c>
      <c r="G36" s="57">
        <f>Milestones[[#This Row],[Start Date]]+Milestones[[#This Row],[Durations]]</f>
        <v>43861</v>
      </c>
      <c r="H36" s="54">
        <v>6</v>
      </c>
      <c r="I36" s="94"/>
      <c r="J36" s="71">
        <f ca="1">IF(Milestones[[#This Row],[Complete Date]]="",TODAY()-Milestones[[#This Row],[End Date]],I36-Milestones[[#This Row],[End Date]])</f>
        <v>-23</v>
      </c>
      <c r="K36" s="71" t="str">
        <f ca="1">IF(Milestones[[#This Row],[Complete Date]]="",IF(TODAY()&lt;Milestones[[#This Row],[Start Date]],"Pending",IF(Milestones[[#This Row],[Complete Date]]="","On Process",IF(I36-G36&gt;0,"Delay","Complete"))),"Complete")</f>
        <v>Pending</v>
      </c>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B37" s="95" t="s">
        <v>36</v>
      </c>
      <c r="C37" s="92"/>
      <c r="D37" s="66"/>
      <c r="E37" s="96"/>
      <c r="F37" s="56">
        <f>G36</f>
        <v>43861</v>
      </c>
      <c r="G37" s="56">
        <f>Milestones[[#This Row],[Start Date]]+Milestones[[#This Row],[Durations]]</f>
        <v>43866</v>
      </c>
      <c r="H37" s="97">
        <f>H38</f>
        <v>5</v>
      </c>
      <c r="I37" s="68"/>
      <c r="J37" s="98"/>
      <c r="K37" s="98"/>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B38" s="53" t="s">
        <v>46</v>
      </c>
      <c r="C38" s="60" t="s">
        <v>4</v>
      </c>
      <c r="D38" s="65" t="s">
        <v>54</v>
      </c>
      <c r="E38" s="58">
        <v>0</v>
      </c>
      <c r="F38" s="57">
        <f>F37</f>
        <v>43861</v>
      </c>
      <c r="G38" s="57">
        <f>Milestones[[#This Row],[Start Date]]+Milestones[[#This Row],[Durations]]</f>
        <v>43866</v>
      </c>
      <c r="H38" s="54">
        <v>5</v>
      </c>
      <c r="I38" s="94"/>
      <c r="J38" s="71">
        <f ca="1">IF(Milestones[[#This Row],[Complete Date]]="",TODAY()-Milestones[[#This Row],[End Date]],I38-Milestones[[#This Row],[End Date]])</f>
        <v>-28</v>
      </c>
      <c r="K38" s="71" t="str">
        <f ca="1">IF(Milestones[[#This Row],[Complete Date]]="",IF(TODAY()&lt;Milestones[[#This Row],[Start Date]],"Pending",IF(Milestones[[#This Row],[Complete Date]]="","On Process",IF(I38-G38&gt;0,"Delay","Complete"))),"Complete")</f>
        <v>Pending</v>
      </c>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75" customHeight="1" x14ac:dyDescent="0.25">
      <c r="B39" s="89" t="s">
        <v>39</v>
      </c>
      <c r="C39" s="62" t="s">
        <v>6</v>
      </c>
      <c r="D39" s="66"/>
      <c r="E39" s="96"/>
      <c r="F39" s="75">
        <f>G38</f>
        <v>43866</v>
      </c>
      <c r="G39" s="103">
        <f>Milestones[[#This Row],[Start Date]]+Milestones[[#This Row],[Durations]]</f>
        <v>43873</v>
      </c>
      <c r="H39" s="86">
        <f>H40</f>
        <v>7</v>
      </c>
      <c r="I39" s="85"/>
      <c r="J39" s="69"/>
      <c r="K39" s="69"/>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75" customHeight="1" x14ac:dyDescent="0.25">
      <c r="B40" s="43" t="s">
        <v>56</v>
      </c>
      <c r="C40" s="131" t="s">
        <v>4</v>
      </c>
      <c r="D40" s="76" t="s">
        <v>54</v>
      </c>
      <c r="E40" s="83">
        <v>0</v>
      </c>
      <c r="F40" s="57">
        <f>F39</f>
        <v>43866</v>
      </c>
      <c r="G40" s="57">
        <f>Milestones[[#This Row],[Start Date]]+Milestones[[#This Row],[Durations]]</f>
        <v>43873</v>
      </c>
      <c r="H40" s="54">
        <v>7</v>
      </c>
      <c r="I40" s="94"/>
      <c r="J40" s="71">
        <f ca="1">IF(Milestones[[#This Row],[Complete Date]]="",TODAY()-Milestones[[#This Row],[End Date]],I40-Milestones[[#This Row],[End Date]])</f>
        <v>-35</v>
      </c>
      <c r="K40" s="71" t="str">
        <f ca="1">IF(Milestones[[#This Row],[Complete Date]]="",IF(TODAY()&lt;Milestones[[#This Row],[Start Date]],"Pending",IF(Milestones[[#This Row],[Complete Date]]="","On Process",IF(I40-G40&gt;0,"Delay","Complete"))),"Complete")</f>
        <v>Pending</v>
      </c>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customHeight="1" x14ac:dyDescent="0.25">
      <c r="B41" s="78" t="s">
        <v>55</v>
      </c>
      <c r="C41" s="65"/>
      <c r="D41" s="65" t="s">
        <v>54</v>
      </c>
      <c r="E41" s="118">
        <v>0</v>
      </c>
      <c r="F41" s="55">
        <f>G40</f>
        <v>43873</v>
      </c>
      <c r="G41" s="55">
        <f>Milestones[[#This Row],[Start Date]]+Milestones[[#This Row],[Durations]]</f>
        <v>43880</v>
      </c>
      <c r="H41" s="87">
        <v>7</v>
      </c>
      <c r="I41" s="99"/>
      <c r="J41" s="70">
        <f ca="1">IF(Milestones[[#This Row],[Complete Date]]="",TODAY()-Milestones[[#This Row],[End Date]],I41-Milestones[[#This Row],[End Date]])</f>
        <v>-42</v>
      </c>
      <c r="K41" s="70" t="str">
        <f ca="1">IF(Milestones[[#This Row],[Complete Date]]="",IF(TODAY()&lt;Milestones[[#This Row],[Start Date]],"Pending",IF(Milestones[[#This Row],[Complete Date]]="","On Process",IF(I41-G41&gt;0,"Delay","Complete"))),"Complete")</f>
        <v>Pending</v>
      </c>
      <c r="L41" s="35"/>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30" customHeight="1" x14ac:dyDescent="0.25">
      <c r="D42" s="30"/>
    </row>
    <row r="43" spans="1:67" ht="30" customHeight="1" x14ac:dyDescent="0.25">
      <c r="D43" s="30"/>
    </row>
  </sheetData>
  <mergeCells count="9">
    <mergeCell ref="AA2:AD2"/>
    <mergeCell ref="AF2:AI2"/>
    <mergeCell ref="D3:E3"/>
    <mergeCell ref="D4:E4"/>
    <mergeCell ref="B5:J5"/>
    <mergeCell ref="F3:H3"/>
    <mergeCell ref="L2:O2"/>
    <mergeCell ref="Q2:T2"/>
    <mergeCell ref="V2:Y2"/>
  </mergeCells>
  <conditionalFormatting sqref="E7:E8 E10:E11 E37 E39 E13 E33 E17:E31">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5:BO37 L13:BO13 L17:BO20 L31:BO32">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4:BO37">
    <cfRule type="expression" dxfId="48" priority="64">
      <formula>AND(TODAY()&gt;=L$5,TODAY()&lt;M$5)</formula>
    </cfRule>
  </conditionalFormatting>
  <conditionalFormatting sqref="E37 E39">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8:BO38">
    <cfRule type="expression" dxfId="47" priority="56">
      <formula>AND(TODAY()&gt;=L$5,TODAY()&lt;M$5)</formula>
    </cfRule>
  </conditionalFormatting>
  <conditionalFormatting sqref="L38:BO38">
    <cfRule type="expression" dxfId="46" priority="54">
      <formula>AND(TODAY()&gt;=L$5,TODAY()&lt;M$5)</formula>
    </cfRule>
  </conditionalFormatting>
  <conditionalFormatting sqref="L21:BO30">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2">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4">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6">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8">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0:E41">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5">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3:BO33">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1:BO38">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0">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39:BO39">
    <cfRule type="expression" dxfId="26" priority="11">
      <formula>AND(TODAY()&gt;=L$5,TODAY()&lt;M$5)</formula>
    </cfRule>
  </conditionalFormatting>
  <conditionalFormatting sqref="L39:BO39">
    <cfRule type="expression" dxfId="25" priority="10">
      <formula>AND(TODAY()&gt;=L$5,TODAY()&lt;M$5)</formula>
    </cfRule>
  </conditionalFormatting>
  <conditionalFormatting sqref="L40:BO41">
    <cfRule type="expression" dxfId="24" priority="3">
      <formula>AND(TODAY()&gt;=L$5,TODAY()&lt;M$5)</formula>
    </cfRule>
  </conditionalFormatting>
  <conditionalFormatting sqref="L40:BO41">
    <cfRule type="expression" dxfId="23" priority="2">
      <formula>AND(TODAY()&gt;=L$5,TODAY()&lt;M$5)</formula>
    </cfRule>
  </conditionalFormatting>
  <conditionalFormatting sqref="L39:BO41">
    <cfRule type="expression" dxfId="22" priority="451" stopIfTrue="1">
      <formula>AND($C42="Low Risk",L$5&gt;=$F42,L$5&lt;=$F42+$H42-1)</formula>
    </cfRule>
    <cfRule type="expression" dxfId="21" priority="452" stopIfTrue="1">
      <formula>AND($C42="High Risk",L$5&gt;=$F42,L$5&lt;=$F42+$H42-1)</formula>
    </cfRule>
    <cfRule type="expression" dxfId="20" priority="453" stopIfTrue="1">
      <formula>AND($C42="On Track",L$5&gt;=$F42,L$5&lt;=$F42+$H42-1)</formula>
    </cfRule>
    <cfRule type="expression" dxfId="19" priority="454" stopIfTrue="1">
      <formula>AND($C42="Med Risk",L$5&gt;=$F42,L$5&lt;=$F42+$H42-1)</formula>
    </cfRule>
    <cfRule type="expression" dxfId="18" priority="455" stopIfTrue="1">
      <formula>AND(LEN($C42)=0,L$5&gt;=$F42,L$5&lt;=$F42+$H42-1)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1"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E37 E39 E13 E33 E17:E31</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E37 E39</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L34:BO34</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L35:BO37 L10:BO11 L8:BO8 L13:BO13 L31:BO32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L33:BO33</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L21:BO30</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L40:BO41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2020-01-08T10:15:15Z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